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jabratovic/Desktop/"/>
    </mc:Choice>
  </mc:AlternateContent>
  <bookViews>
    <workbookView xWindow="0" yWindow="460" windowWidth="28800" windowHeight="16720" tabRatio="500" firstSheet="1" activeTab="13"/>
  </bookViews>
  <sheets>
    <sheet name="Initial" sheetId="1" r:id="rId1"/>
    <sheet name="Orthologous" sheetId="2" r:id="rId2"/>
    <sheet name="Filter the orthologoues" sheetId="3" r:id="rId3"/>
    <sheet name="Validation" sheetId="4" r:id="rId4"/>
    <sheet name="Proportion" sheetId="5" r:id="rId5"/>
    <sheet name="Direction" sheetId="6" r:id="rId6"/>
    <sheet name="Proteins" sheetId="33" r:id="rId7"/>
    <sheet name="Cancer per Protein" sheetId="8" r:id="rId8"/>
    <sheet name="Regulation" sheetId="23" r:id="rId9"/>
    <sheet name="Significance" sheetId="25" r:id="rId10"/>
    <sheet name="Heatmap" sheetId="27" r:id="rId11"/>
    <sheet name="Consolidated" sheetId="29" r:id="rId12"/>
    <sheet name="Compare with petiveria" sheetId="30" r:id="rId13"/>
    <sheet name="Results" sheetId="24" r:id="rId14"/>
  </sheets>
  <definedNames>
    <definedName name="_xlnm._FilterDatabase" localSheetId="7" hidden="1">'Cancer per Protein'!$A$1:$A$260</definedName>
    <definedName name="_xlnm._FilterDatabase" localSheetId="2" hidden="1">'Filter the orthologoues'!$D$1:$D$39</definedName>
    <definedName name="_xlnm._FilterDatabase" localSheetId="0" hidden="1">Initial!$D$1:$D$38</definedName>
    <definedName name="_xlnm._FilterDatabase" localSheetId="13" hidden="1">Results!$E$1:$E$587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5" l="1"/>
  <c r="Z25" i="25"/>
  <c r="B3" i="25"/>
  <c r="H4" i="25"/>
  <c r="H20" i="27"/>
  <c r="X32" i="29"/>
  <c r="Y32" i="29"/>
  <c r="Z32" i="29"/>
  <c r="AA32" i="29"/>
  <c r="T32" i="29"/>
  <c r="U32" i="29"/>
  <c r="V32" i="29"/>
  <c r="W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C32" i="29"/>
  <c r="Y31" i="29"/>
  <c r="Z31" i="29"/>
  <c r="AA31" i="29"/>
  <c r="T31" i="29"/>
  <c r="U31" i="29"/>
  <c r="V31" i="29"/>
  <c r="W31" i="29"/>
  <c r="X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C31" i="29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B33" i="23"/>
  <c r="Q4" i="25"/>
  <c r="Q4" i="27"/>
  <c r="R4" i="25"/>
  <c r="R4" i="27"/>
  <c r="S4" i="25"/>
  <c r="S4" i="27"/>
  <c r="T4" i="27"/>
  <c r="U4" i="25"/>
  <c r="U4" i="27"/>
  <c r="V4" i="25"/>
  <c r="V4" i="27"/>
  <c r="W4" i="25"/>
  <c r="W4" i="27"/>
  <c r="X4" i="25"/>
  <c r="X4" i="27"/>
  <c r="Y4" i="25"/>
  <c r="Y4" i="27"/>
  <c r="Z4" i="25"/>
  <c r="Z4" i="27"/>
  <c r="AA4" i="25"/>
  <c r="AA4" i="27"/>
  <c r="Q5" i="25"/>
  <c r="Q5" i="27"/>
  <c r="R5" i="25"/>
  <c r="R5" i="27"/>
  <c r="S5" i="25"/>
  <c r="S5" i="27"/>
  <c r="T5" i="27"/>
  <c r="U5" i="25"/>
  <c r="U5" i="27"/>
  <c r="V3" i="25"/>
  <c r="V5" i="25"/>
  <c r="V5" i="27"/>
  <c r="W5" i="25"/>
  <c r="W5" i="27"/>
  <c r="X5" i="25"/>
  <c r="X5" i="27"/>
  <c r="Y5" i="25"/>
  <c r="Y5" i="27"/>
  <c r="Z5" i="25"/>
  <c r="Z5" i="27"/>
  <c r="AA5" i="25"/>
  <c r="AA5" i="27"/>
  <c r="Q6" i="25"/>
  <c r="Q6" i="27"/>
  <c r="R6" i="25"/>
  <c r="R6" i="27"/>
  <c r="S6" i="25"/>
  <c r="S6" i="27"/>
  <c r="T6" i="27"/>
  <c r="U6" i="25"/>
  <c r="U6" i="27"/>
  <c r="V6" i="25"/>
  <c r="V6" i="27"/>
  <c r="W6" i="25"/>
  <c r="W6" i="27"/>
  <c r="X6" i="25"/>
  <c r="X6" i="27"/>
  <c r="Y6" i="25"/>
  <c r="Y6" i="27"/>
  <c r="Z6" i="25"/>
  <c r="Z6" i="27"/>
  <c r="AA6" i="25"/>
  <c r="AA6" i="27"/>
  <c r="Q7" i="25"/>
  <c r="Q7" i="27"/>
  <c r="R7" i="25"/>
  <c r="R7" i="27"/>
  <c r="S7" i="25"/>
  <c r="S7" i="27"/>
  <c r="T7" i="27"/>
  <c r="U7" i="25"/>
  <c r="U7" i="27"/>
  <c r="V7" i="25"/>
  <c r="V7" i="27"/>
  <c r="W7" i="25"/>
  <c r="W7" i="27"/>
  <c r="X7" i="25"/>
  <c r="X7" i="27"/>
  <c r="Y7" i="25"/>
  <c r="Y7" i="27"/>
  <c r="Z7" i="25"/>
  <c r="Z7" i="27"/>
  <c r="AA7" i="25"/>
  <c r="AA7" i="27"/>
  <c r="Q8" i="25"/>
  <c r="Q8" i="27"/>
  <c r="R8" i="25"/>
  <c r="R8" i="27"/>
  <c r="S8" i="25"/>
  <c r="S8" i="27"/>
  <c r="T8" i="27"/>
  <c r="U8" i="25"/>
  <c r="U8" i="27"/>
  <c r="V8" i="25"/>
  <c r="V8" i="27"/>
  <c r="W8" i="25"/>
  <c r="W8" i="27"/>
  <c r="X8" i="25"/>
  <c r="X8" i="27"/>
  <c r="Y8" i="25"/>
  <c r="Y8" i="27"/>
  <c r="Z8" i="25"/>
  <c r="Z8" i="27"/>
  <c r="AA8" i="25"/>
  <c r="AA8" i="27"/>
  <c r="Q9" i="25"/>
  <c r="Q9" i="27"/>
  <c r="R9" i="25"/>
  <c r="R9" i="27"/>
  <c r="S9" i="25"/>
  <c r="S9" i="27"/>
  <c r="T9" i="27"/>
  <c r="U9" i="25"/>
  <c r="U9" i="27"/>
  <c r="V9" i="25"/>
  <c r="V9" i="27"/>
  <c r="W9" i="25"/>
  <c r="W9" i="27"/>
  <c r="X9" i="25"/>
  <c r="X9" i="27"/>
  <c r="Y9" i="25"/>
  <c r="Y9" i="27"/>
  <c r="Z9" i="25"/>
  <c r="Z9" i="27"/>
  <c r="AA9" i="25"/>
  <c r="AA9" i="27"/>
  <c r="Q10" i="25"/>
  <c r="Q10" i="27"/>
  <c r="R10" i="25"/>
  <c r="R10" i="27"/>
  <c r="S10" i="25"/>
  <c r="S10" i="27"/>
  <c r="T10" i="27"/>
  <c r="U10" i="25"/>
  <c r="U10" i="27"/>
  <c r="V10" i="25"/>
  <c r="V10" i="27"/>
  <c r="W10" i="25"/>
  <c r="W10" i="27"/>
  <c r="X10" i="25"/>
  <c r="X10" i="27"/>
  <c r="Y10" i="25"/>
  <c r="Y10" i="27"/>
  <c r="Z10" i="25"/>
  <c r="Z10" i="27"/>
  <c r="AA10" i="25"/>
  <c r="AA10" i="27"/>
  <c r="Q11" i="25"/>
  <c r="Q11" i="27"/>
  <c r="R11" i="25"/>
  <c r="R11" i="27"/>
  <c r="S11" i="25"/>
  <c r="S11" i="27"/>
  <c r="T11" i="27"/>
  <c r="U11" i="25"/>
  <c r="U11" i="27"/>
  <c r="V11" i="25"/>
  <c r="V11" i="27"/>
  <c r="W11" i="25"/>
  <c r="W11" i="27"/>
  <c r="X11" i="25"/>
  <c r="X11" i="27"/>
  <c r="Y11" i="25"/>
  <c r="Y11" i="27"/>
  <c r="Z11" i="25"/>
  <c r="Z11" i="27"/>
  <c r="AA11" i="25"/>
  <c r="AA11" i="27"/>
  <c r="Q12" i="25"/>
  <c r="Q12" i="27"/>
  <c r="R12" i="25"/>
  <c r="R12" i="27"/>
  <c r="S12" i="25"/>
  <c r="S12" i="27"/>
  <c r="T12" i="27"/>
  <c r="U12" i="25"/>
  <c r="U12" i="27"/>
  <c r="V12" i="25"/>
  <c r="V12" i="27"/>
  <c r="W12" i="25"/>
  <c r="W12" i="27"/>
  <c r="X12" i="25"/>
  <c r="X12" i="27"/>
  <c r="Y12" i="25"/>
  <c r="Y12" i="27"/>
  <c r="Z12" i="25"/>
  <c r="Z12" i="27"/>
  <c r="AA12" i="25"/>
  <c r="AA12" i="27"/>
  <c r="Q13" i="25"/>
  <c r="Q13" i="27"/>
  <c r="R13" i="25"/>
  <c r="R13" i="27"/>
  <c r="S13" i="25"/>
  <c r="S13" i="27"/>
  <c r="T13" i="27"/>
  <c r="U13" i="25"/>
  <c r="U13" i="27"/>
  <c r="V13" i="25"/>
  <c r="V13" i="27"/>
  <c r="W13" i="25"/>
  <c r="W13" i="27"/>
  <c r="X13" i="25"/>
  <c r="X13" i="27"/>
  <c r="Y13" i="25"/>
  <c r="Y13" i="27"/>
  <c r="Z13" i="25"/>
  <c r="Z13" i="27"/>
  <c r="AA13" i="25"/>
  <c r="AA13" i="27"/>
  <c r="Q14" i="25"/>
  <c r="Q14" i="27"/>
  <c r="R14" i="25"/>
  <c r="R14" i="27"/>
  <c r="S14" i="25"/>
  <c r="S14" i="27"/>
  <c r="T14" i="27"/>
  <c r="U14" i="25"/>
  <c r="U14" i="27"/>
  <c r="V14" i="25"/>
  <c r="V14" i="27"/>
  <c r="W14" i="25"/>
  <c r="W14" i="27"/>
  <c r="X14" i="25"/>
  <c r="X14" i="27"/>
  <c r="Y14" i="25"/>
  <c r="Y14" i="27"/>
  <c r="Z14" i="25"/>
  <c r="Z14" i="27"/>
  <c r="AA14" i="25"/>
  <c r="AA14" i="27"/>
  <c r="Q15" i="25"/>
  <c r="Q15" i="27"/>
  <c r="R15" i="25"/>
  <c r="R15" i="27"/>
  <c r="S15" i="25"/>
  <c r="S15" i="27"/>
  <c r="T15" i="27"/>
  <c r="U15" i="25"/>
  <c r="U15" i="27"/>
  <c r="V15" i="25"/>
  <c r="V15" i="27"/>
  <c r="W15" i="25"/>
  <c r="W15" i="27"/>
  <c r="X15" i="25"/>
  <c r="X15" i="27"/>
  <c r="Y15" i="25"/>
  <c r="Y15" i="27"/>
  <c r="Z15" i="25"/>
  <c r="Z15" i="27"/>
  <c r="AA15" i="25"/>
  <c r="AA15" i="27"/>
  <c r="Q16" i="25"/>
  <c r="Q16" i="27"/>
  <c r="R16" i="25"/>
  <c r="R16" i="27"/>
  <c r="S16" i="25"/>
  <c r="S16" i="27"/>
  <c r="T16" i="27"/>
  <c r="U16" i="25"/>
  <c r="U16" i="27"/>
  <c r="V16" i="25"/>
  <c r="V16" i="27"/>
  <c r="W16" i="25"/>
  <c r="W16" i="27"/>
  <c r="X16" i="25"/>
  <c r="X16" i="27"/>
  <c r="Y16" i="25"/>
  <c r="Y16" i="27"/>
  <c r="Z16" i="25"/>
  <c r="Z16" i="27"/>
  <c r="AA16" i="25"/>
  <c r="AA16" i="27"/>
  <c r="Q17" i="25"/>
  <c r="Q17" i="27"/>
  <c r="R17" i="25"/>
  <c r="R17" i="27"/>
  <c r="S17" i="25"/>
  <c r="S17" i="27"/>
  <c r="T17" i="27"/>
  <c r="U17" i="25"/>
  <c r="U17" i="27"/>
  <c r="V17" i="25"/>
  <c r="V17" i="27"/>
  <c r="W17" i="25"/>
  <c r="W17" i="27"/>
  <c r="X17" i="25"/>
  <c r="X17" i="27"/>
  <c r="Y17" i="25"/>
  <c r="Y17" i="27"/>
  <c r="Z17" i="25"/>
  <c r="Z17" i="27"/>
  <c r="AA17" i="25"/>
  <c r="AA17" i="27"/>
  <c r="Q18" i="25"/>
  <c r="Q18" i="27"/>
  <c r="R18" i="25"/>
  <c r="R18" i="27"/>
  <c r="S18" i="25"/>
  <c r="S18" i="27"/>
  <c r="T18" i="27"/>
  <c r="U18" i="25"/>
  <c r="U18" i="27"/>
  <c r="V18" i="25"/>
  <c r="V18" i="27"/>
  <c r="W18" i="25"/>
  <c r="W18" i="27"/>
  <c r="X18" i="25"/>
  <c r="X18" i="27"/>
  <c r="Y18" i="25"/>
  <c r="Y18" i="27"/>
  <c r="Z18" i="25"/>
  <c r="Z18" i="27"/>
  <c r="AA18" i="25"/>
  <c r="AA18" i="27"/>
  <c r="Q19" i="25"/>
  <c r="Q19" i="27"/>
  <c r="R19" i="25"/>
  <c r="R19" i="27"/>
  <c r="S19" i="25"/>
  <c r="S19" i="27"/>
  <c r="T19" i="27"/>
  <c r="U19" i="25"/>
  <c r="U19" i="27"/>
  <c r="V19" i="25"/>
  <c r="V19" i="27"/>
  <c r="W19" i="25"/>
  <c r="W19" i="27"/>
  <c r="X19" i="25"/>
  <c r="X19" i="27"/>
  <c r="Y19" i="25"/>
  <c r="Y19" i="27"/>
  <c r="Z19" i="25"/>
  <c r="Z19" i="27"/>
  <c r="AA19" i="25"/>
  <c r="AA19" i="27"/>
  <c r="Q20" i="25"/>
  <c r="Q20" i="27"/>
  <c r="R20" i="25"/>
  <c r="R20" i="27"/>
  <c r="S20" i="25"/>
  <c r="S20" i="27"/>
  <c r="T20" i="27"/>
  <c r="U20" i="25"/>
  <c r="U20" i="27"/>
  <c r="V20" i="25"/>
  <c r="V20" i="27"/>
  <c r="W20" i="25"/>
  <c r="W20" i="27"/>
  <c r="X20" i="25"/>
  <c r="X20" i="27"/>
  <c r="Y20" i="25"/>
  <c r="Y20" i="27"/>
  <c r="Z20" i="25"/>
  <c r="Z20" i="27"/>
  <c r="AA20" i="25"/>
  <c r="AA20" i="27"/>
  <c r="Q21" i="25"/>
  <c r="Q21" i="27"/>
  <c r="R21" i="25"/>
  <c r="R21" i="27"/>
  <c r="S21" i="25"/>
  <c r="S21" i="27"/>
  <c r="T21" i="27"/>
  <c r="U21" i="25"/>
  <c r="U21" i="27"/>
  <c r="V21" i="25"/>
  <c r="V21" i="27"/>
  <c r="W21" i="25"/>
  <c r="W21" i="27"/>
  <c r="X21" i="25"/>
  <c r="X21" i="27"/>
  <c r="Y21" i="25"/>
  <c r="Y21" i="27"/>
  <c r="Z21" i="25"/>
  <c r="Z21" i="27"/>
  <c r="AA21" i="25"/>
  <c r="AA21" i="27"/>
  <c r="Q22" i="25"/>
  <c r="Q22" i="27"/>
  <c r="R22" i="25"/>
  <c r="R22" i="27"/>
  <c r="S22" i="25"/>
  <c r="S22" i="27"/>
  <c r="T22" i="27"/>
  <c r="U22" i="25"/>
  <c r="U22" i="27"/>
  <c r="V22" i="25"/>
  <c r="V22" i="27"/>
  <c r="W22" i="25"/>
  <c r="W22" i="27"/>
  <c r="X22" i="25"/>
  <c r="X22" i="27"/>
  <c r="Y22" i="25"/>
  <c r="Y22" i="27"/>
  <c r="Z22" i="25"/>
  <c r="Z22" i="27"/>
  <c r="AA22" i="25"/>
  <c r="AA22" i="27"/>
  <c r="Q23" i="25"/>
  <c r="Q23" i="27"/>
  <c r="R23" i="25"/>
  <c r="R23" i="27"/>
  <c r="S23" i="25"/>
  <c r="S23" i="27"/>
  <c r="T23" i="27"/>
  <c r="U23" i="25"/>
  <c r="U23" i="27"/>
  <c r="V23" i="25"/>
  <c r="V23" i="27"/>
  <c r="W23" i="25"/>
  <c r="W23" i="27"/>
  <c r="X23" i="25"/>
  <c r="X23" i="27"/>
  <c r="Y23" i="25"/>
  <c r="Y23" i="27"/>
  <c r="Z23" i="25"/>
  <c r="Z23" i="27"/>
  <c r="AA23" i="25"/>
  <c r="AA23" i="27"/>
  <c r="Q24" i="25"/>
  <c r="Q24" i="27"/>
  <c r="R24" i="25"/>
  <c r="R24" i="27"/>
  <c r="S24" i="25"/>
  <c r="S24" i="27"/>
  <c r="T24" i="27"/>
  <c r="U24" i="25"/>
  <c r="U24" i="27"/>
  <c r="V24" i="25"/>
  <c r="V24" i="27"/>
  <c r="W24" i="25"/>
  <c r="W24" i="27"/>
  <c r="X24" i="25"/>
  <c r="X24" i="27"/>
  <c r="Y24" i="25"/>
  <c r="Y24" i="27"/>
  <c r="Z24" i="25"/>
  <c r="Z24" i="27"/>
  <c r="AA24" i="25"/>
  <c r="AA24" i="27"/>
  <c r="Q25" i="25"/>
  <c r="Q25" i="27"/>
  <c r="R25" i="25"/>
  <c r="R25" i="27"/>
  <c r="S25" i="25"/>
  <c r="S25" i="27"/>
  <c r="T25" i="27"/>
  <c r="U25" i="25"/>
  <c r="U25" i="27"/>
  <c r="V25" i="25"/>
  <c r="V25" i="27"/>
  <c r="W25" i="25"/>
  <c r="W25" i="27"/>
  <c r="X25" i="25"/>
  <c r="X25" i="27"/>
  <c r="Y25" i="25"/>
  <c r="Y25" i="27"/>
  <c r="Z25" i="27"/>
  <c r="AA25" i="25"/>
  <c r="AA25" i="27"/>
  <c r="Q26" i="25"/>
  <c r="Q26" i="27"/>
  <c r="R26" i="25"/>
  <c r="R26" i="27"/>
  <c r="S26" i="25"/>
  <c r="S26" i="27"/>
  <c r="T26" i="27"/>
  <c r="U26" i="25"/>
  <c r="U26" i="27"/>
  <c r="V26" i="25"/>
  <c r="V26" i="27"/>
  <c r="W26" i="25"/>
  <c r="W26" i="27"/>
  <c r="X26" i="25"/>
  <c r="X26" i="27"/>
  <c r="Y26" i="25"/>
  <c r="Y26" i="27"/>
  <c r="Z26" i="25"/>
  <c r="Z26" i="27"/>
  <c r="AA26" i="25"/>
  <c r="AA26" i="27"/>
  <c r="Q27" i="25"/>
  <c r="Q27" i="27"/>
  <c r="R27" i="25"/>
  <c r="R27" i="27"/>
  <c r="S27" i="25"/>
  <c r="S27" i="27"/>
  <c r="T27" i="27"/>
  <c r="U27" i="25"/>
  <c r="U27" i="27"/>
  <c r="V27" i="25"/>
  <c r="V27" i="27"/>
  <c r="W27" i="25"/>
  <c r="W27" i="27"/>
  <c r="X27" i="25"/>
  <c r="X27" i="27"/>
  <c r="Y27" i="25"/>
  <c r="Y27" i="27"/>
  <c r="Z27" i="25"/>
  <c r="Z27" i="27"/>
  <c r="AA27" i="25"/>
  <c r="AA27" i="27"/>
  <c r="Q28" i="25"/>
  <c r="Q28" i="27"/>
  <c r="R28" i="25"/>
  <c r="R28" i="27"/>
  <c r="S28" i="25"/>
  <c r="S28" i="27"/>
  <c r="T28" i="27"/>
  <c r="U28" i="25"/>
  <c r="U28" i="27"/>
  <c r="V28" i="25"/>
  <c r="V28" i="27"/>
  <c r="W28" i="25"/>
  <c r="W28" i="27"/>
  <c r="X28" i="25"/>
  <c r="X28" i="27"/>
  <c r="Y28" i="25"/>
  <c r="Y28" i="27"/>
  <c r="Z28" i="25"/>
  <c r="Z28" i="27"/>
  <c r="AA28" i="25"/>
  <c r="AA28" i="27"/>
  <c r="Q29" i="25"/>
  <c r="Q29" i="27"/>
  <c r="R29" i="25"/>
  <c r="R29" i="27"/>
  <c r="S29" i="25"/>
  <c r="S29" i="27"/>
  <c r="T29" i="27"/>
  <c r="U29" i="25"/>
  <c r="U29" i="27"/>
  <c r="V29" i="25"/>
  <c r="V29" i="27"/>
  <c r="W29" i="25"/>
  <c r="W29" i="27"/>
  <c r="X29" i="25"/>
  <c r="X29" i="27"/>
  <c r="Y29" i="25"/>
  <c r="Y29" i="27"/>
  <c r="Z29" i="25"/>
  <c r="Z29" i="27"/>
  <c r="AA29" i="25"/>
  <c r="AA29" i="27"/>
  <c r="Q30" i="25"/>
  <c r="Q30" i="27"/>
  <c r="R30" i="25"/>
  <c r="R30" i="27"/>
  <c r="S30" i="25"/>
  <c r="S30" i="27"/>
  <c r="T30" i="27"/>
  <c r="U30" i="25"/>
  <c r="U30" i="27"/>
  <c r="V30" i="25"/>
  <c r="V30" i="27"/>
  <c r="W30" i="25"/>
  <c r="W30" i="27"/>
  <c r="X30" i="25"/>
  <c r="X30" i="27"/>
  <c r="Y30" i="25"/>
  <c r="Y30" i="27"/>
  <c r="Z30" i="25"/>
  <c r="Z30" i="27"/>
  <c r="AA30" i="25"/>
  <c r="AA30" i="27"/>
  <c r="Z3" i="25"/>
  <c r="Z3" i="27"/>
  <c r="AA3" i="25"/>
  <c r="AA3" i="27"/>
  <c r="R3" i="25"/>
  <c r="R3" i="27"/>
  <c r="S3" i="25"/>
  <c r="S3" i="27"/>
  <c r="T3" i="27"/>
  <c r="U3" i="25"/>
  <c r="U3" i="27"/>
  <c r="V3" i="27"/>
  <c r="W3" i="25"/>
  <c r="W3" i="27"/>
  <c r="X3" i="25"/>
  <c r="X3" i="27"/>
  <c r="Y3" i="25"/>
  <c r="Y3" i="27"/>
  <c r="X31" i="25"/>
  <c r="X32" i="25"/>
  <c r="Y31" i="25"/>
  <c r="Y32" i="25"/>
  <c r="Z31" i="25"/>
  <c r="Z32" i="25"/>
  <c r="AA31" i="25"/>
  <c r="AA32" i="25"/>
  <c r="U31" i="25"/>
  <c r="U32" i="25"/>
  <c r="V31" i="25"/>
  <c r="V32" i="25"/>
  <c r="W31" i="25"/>
  <c r="W32" i="25"/>
  <c r="R31" i="25"/>
  <c r="R32" i="25"/>
  <c r="S31" i="25"/>
  <c r="S32" i="25"/>
  <c r="T32" i="25"/>
  <c r="Q3" i="25"/>
  <c r="Q32" i="25"/>
  <c r="Q31" i="25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B37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A30" i="23"/>
  <c r="AA31" i="23"/>
  <c r="AA29" i="23"/>
  <c r="AA22" i="23"/>
  <c r="AA23" i="23"/>
  <c r="AA24" i="23"/>
  <c r="AA25" i="23"/>
  <c r="AA21" i="23"/>
  <c r="AA17" i="23"/>
  <c r="AA18" i="23"/>
  <c r="AA19" i="23"/>
  <c r="AA16" i="23"/>
  <c r="Z31" i="23"/>
  <c r="Z30" i="23"/>
  <c r="Z26" i="23"/>
  <c r="Z17" i="23"/>
  <c r="Z18" i="23"/>
  <c r="Z19" i="23"/>
  <c r="Z20" i="23"/>
  <c r="Z21" i="23"/>
  <c r="Z22" i="23"/>
  <c r="Z23" i="23"/>
  <c r="Z24" i="23"/>
  <c r="Z16" i="23"/>
  <c r="Z5" i="23"/>
  <c r="Y30" i="23"/>
  <c r="Y31" i="23"/>
  <c r="Y29" i="23"/>
  <c r="Y17" i="23"/>
  <c r="Y18" i="23"/>
  <c r="Y19" i="23"/>
  <c r="Y20" i="23"/>
  <c r="Y21" i="23"/>
  <c r="Y22" i="23"/>
  <c r="Y23" i="23"/>
  <c r="Y24" i="23"/>
  <c r="Y25" i="23"/>
  <c r="Y26" i="23"/>
  <c r="Y27" i="23"/>
  <c r="Y16" i="23"/>
  <c r="Y5" i="23"/>
  <c r="X30" i="23"/>
  <c r="X31" i="23"/>
  <c r="X29" i="23"/>
  <c r="X17" i="23"/>
  <c r="X18" i="23"/>
  <c r="X19" i="23"/>
  <c r="X20" i="23"/>
  <c r="X21" i="23"/>
  <c r="X22" i="23"/>
  <c r="X23" i="23"/>
  <c r="X24" i="23"/>
  <c r="X25" i="23"/>
  <c r="X26" i="23"/>
  <c r="X16" i="23"/>
  <c r="X14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16" i="23"/>
  <c r="W13" i="23"/>
  <c r="W14" i="23"/>
  <c r="W12" i="23"/>
  <c r="W9" i="23"/>
  <c r="W5" i="23"/>
  <c r="V26" i="23"/>
  <c r="V27" i="23"/>
  <c r="V28" i="23"/>
  <c r="V29" i="23"/>
  <c r="V30" i="23"/>
  <c r="V31" i="23"/>
  <c r="V25" i="23"/>
  <c r="V23" i="23"/>
  <c r="V17" i="23"/>
  <c r="V18" i="23"/>
  <c r="V19" i="23"/>
  <c r="V20" i="23"/>
  <c r="V21" i="23"/>
  <c r="V16" i="23"/>
  <c r="V13" i="23"/>
  <c r="V12" i="23"/>
  <c r="V7" i="23"/>
  <c r="U31" i="23"/>
  <c r="U30" i="23"/>
  <c r="U17" i="23"/>
  <c r="U18" i="23"/>
  <c r="U19" i="23"/>
  <c r="U20" i="23"/>
  <c r="U21" i="23"/>
  <c r="U22" i="23"/>
  <c r="U23" i="23"/>
  <c r="U24" i="23"/>
  <c r="U25" i="23"/>
  <c r="U16" i="23"/>
  <c r="U5" i="23"/>
  <c r="T28" i="23"/>
  <c r="T29" i="23"/>
  <c r="T30" i="23"/>
  <c r="T31" i="23"/>
  <c r="T17" i="23"/>
  <c r="T18" i="23"/>
  <c r="T19" i="23"/>
  <c r="T20" i="23"/>
  <c r="T21" i="23"/>
  <c r="T22" i="23"/>
  <c r="T23" i="23"/>
  <c r="T24" i="23"/>
  <c r="T25" i="23"/>
  <c r="T26" i="23"/>
  <c r="T27" i="23"/>
  <c r="T16" i="23"/>
  <c r="T14" i="23"/>
  <c r="T9" i="23"/>
  <c r="T5" i="23"/>
  <c r="T6" i="23"/>
  <c r="T4" i="23"/>
  <c r="S30" i="23"/>
  <c r="S31" i="23"/>
  <c r="S29" i="23"/>
  <c r="S26" i="23"/>
  <c r="S27" i="23"/>
  <c r="S28" i="23"/>
  <c r="S17" i="23"/>
  <c r="S18" i="23"/>
  <c r="S19" i="23"/>
  <c r="S20" i="23"/>
  <c r="S21" i="23"/>
  <c r="S22" i="23"/>
  <c r="S23" i="23"/>
  <c r="S24" i="23"/>
  <c r="S16" i="23"/>
  <c r="S14" i="23"/>
  <c r="R30" i="23"/>
  <c r="R31" i="23"/>
  <c r="R29" i="23"/>
  <c r="R26" i="23"/>
  <c r="R17" i="23"/>
  <c r="R18" i="23"/>
  <c r="R19" i="23"/>
  <c r="R20" i="23"/>
  <c r="R21" i="23"/>
  <c r="R22" i="23"/>
  <c r="R23" i="23"/>
  <c r="R24" i="23"/>
  <c r="R16" i="23"/>
  <c r="R14" i="23"/>
  <c r="Q30" i="23"/>
  <c r="Q31" i="23"/>
  <c r="Q29" i="23"/>
  <c r="Q26" i="23"/>
  <c r="Q17" i="23"/>
  <c r="Q18" i="23"/>
  <c r="Q19" i="23"/>
  <c r="Q20" i="23"/>
  <c r="Q21" i="23"/>
  <c r="Q22" i="23"/>
  <c r="Q23" i="23"/>
  <c r="Q24" i="23"/>
  <c r="Q16" i="23"/>
  <c r="Q14" i="23"/>
  <c r="AA5" i="23"/>
  <c r="AA6" i="23"/>
  <c r="AA7" i="23"/>
  <c r="AA8" i="23"/>
  <c r="AA9" i="23"/>
  <c r="AA10" i="23"/>
  <c r="AA11" i="23"/>
  <c r="AA12" i="23"/>
  <c r="AA13" i="23"/>
  <c r="AA14" i="23"/>
  <c r="AA15" i="23"/>
  <c r="AA20" i="23"/>
  <c r="AA26" i="23"/>
  <c r="AA27" i="23"/>
  <c r="AA28" i="23"/>
  <c r="AA4" i="23"/>
  <c r="Z6" i="23"/>
  <c r="Z7" i="23"/>
  <c r="Z8" i="23"/>
  <c r="Z9" i="23"/>
  <c r="Z10" i="23"/>
  <c r="Z11" i="23"/>
  <c r="Z12" i="23"/>
  <c r="Z13" i="23"/>
  <c r="Z14" i="23"/>
  <c r="Z15" i="23"/>
  <c r="Z25" i="23"/>
  <c r="Z27" i="23"/>
  <c r="Z28" i="23"/>
  <c r="Z29" i="23"/>
  <c r="Z4" i="23"/>
  <c r="Y28" i="23"/>
  <c r="Y6" i="23"/>
  <c r="Y7" i="23"/>
  <c r="Y8" i="23"/>
  <c r="Y9" i="23"/>
  <c r="Y10" i="23"/>
  <c r="Y11" i="23"/>
  <c r="Y12" i="23"/>
  <c r="Y13" i="23"/>
  <c r="Y14" i="23"/>
  <c r="Y15" i="23"/>
  <c r="Y4" i="23"/>
  <c r="X5" i="23"/>
  <c r="X6" i="23"/>
  <c r="X7" i="23"/>
  <c r="X8" i="23"/>
  <c r="X9" i="23"/>
  <c r="X10" i="23"/>
  <c r="X11" i="23"/>
  <c r="X12" i="23"/>
  <c r="X13" i="23"/>
  <c r="X15" i="23"/>
  <c r="X27" i="23"/>
  <c r="X28" i="23"/>
  <c r="X4" i="23"/>
  <c r="W6" i="23"/>
  <c r="W7" i="23"/>
  <c r="W8" i="23"/>
  <c r="W10" i="23"/>
  <c r="W11" i="23"/>
  <c r="W15" i="23"/>
  <c r="W4" i="23"/>
  <c r="V5" i="23"/>
  <c r="V6" i="23"/>
  <c r="V8" i="23"/>
  <c r="V9" i="23"/>
  <c r="V10" i="23"/>
  <c r="V11" i="23"/>
  <c r="V14" i="23"/>
  <c r="V15" i="23"/>
  <c r="V22" i="23"/>
  <c r="V24" i="23"/>
  <c r="V4" i="23"/>
  <c r="U6" i="23"/>
  <c r="U7" i="23"/>
  <c r="U8" i="23"/>
  <c r="U9" i="23"/>
  <c r="U10" i="23"/>
  <c r="U11" i="23"/>
  <c r="U12" i="23"/>
  <c r="U13" i="23"/>
  <c r="U14" i="23"/>
  <c r="U15" i="23"/>
  <c r="U26" i="23"/>
  <c r="U27" i="23"/>
  <c r="U28" i="23"/>
  <c r="U29" i="23"/>
  <c r="U4" i="23"/>
  <c r="T7" i="23"/>
  <c r="T8" i="23"/>
  <c r="T10" i="23"/>
  <c r="T11" i="23"/>
  <c r="T12" i="23"/>
  <c r="T13" i="23"/>
  <c r="T15" i="23"/>
  <c r="Q4" i="23"/>
  <c r="S5" i="23"/>
  <c r="S6" i="23"/>
  <c r="S7" i="23"/>
  <c r="S8" i="23"/>
  <c r="S9" i="23"/>
  <c r="S10" i="23"/>
  <c r="S11" i="23"/>
  <c r="S12" i="23"/>
  <c r="S13" i="23"/>
  <c r="S15" i="23"/>
  <c r="S25" i="23"/>
  <c r="S4" i="23"/>
  <c r="R5" i="23"/>
  <c r="R6" i="23"/>
  <c r="R7" i="23"/>
  <c r="R8" i="23"/>
  <c r="R9" i="23"/>
  <c r="R10" i="23"/>
  <c r="R11" i="23"/>
  <c r="R12" i="23"/>
  <c r="R13" i="23"/>
  <c r="R15" i="23"/>
  <c r="R25" i="23"/>
  <c r="R27" i="23"/>
  <c r="R28" i="23"/>
  <c r="R4" i="23"/>
  <c r="Q5" i="23"/>
  <c r="Q6" i="23"/>
  <c r="Q7" i="23"/>
  <c r="Q8" i="23"/>
  <c r="Q9" i="23"/>
  <c r="Q10" i="23"/>
  <c r="Q11" i="23"/>
  <c r="Q12" i="23"/>
  <c r="Q13" i="23"/>
  <c r="Q15" i="23"/>
  <c r="Q25" i="23"/>
  <c r="Q27" i="23"/>
  <c r="Q28" i="23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M203" i="24"/>
  <c r="M204" i="24"/>
  <c r="M205" i="24"/>
  <c r="M206" i="24"/>
  <c r="M207" i="24"/>
  <c r="M208" i="24"/>
  <c r="M209" i="24"/>
  <c r="M210" i="24"/>
  <c r="M211" i="24"/>
  <c r="M212" i="24"/>
  <c r="M213" i="24"/>
  <c r="M214" i="24"/>
  <c r="M215" i="24"/>
  <c r="M216" i="24"/>
  <c r="M217" i="24"/>
  <c r="M218" i="24"/>
  <c r="M219" i="24"/>
  <c r="M220" i="24"/>
  <c r="M221" i="24"/>
  <c r="M222" i="24"/>
  <c r="M223" i="24"/>
  <c r="M224" i="24"/>
  <c r="M225" i="24"/>
  <c r="M226" i="24"/>
  <c r="M227" i="24"/>
  <c r="M228" i="24"/>
  <c r="M229" i="24"/>
  <c r="M230" i="24"/>
  <c r="M231" i="24"/>
  <c r="M232" i="24"/>
  <c r="M233" i="24"/>
  <c r="M234" i="24"/>
  <c r="M235" i="24"/>
  <c r="M236" i="24"/>
  <c r="M237" i="24"/>
  <c r="M238" i="24"/>
  <c r="M239" i="24"/>
  <c r="M240" i="24"/>
  <c r="M241" i="24"/>
  <c r="M242" i="24"/>
  <c r="M243" i="24"/>
  <c r="M244" i="24"/>
  <c r="M245" i="24"/>
  <c r="M246" i="24"/>
  <c r="M247" i="24"/>
  <c r="M248" i="24"/>
  <c r="M249" i="24"/>
  <c r="M250" i="24"/>
  <c r="M251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6" i="24"/>
  <c r="M267" i="24"/>
  <c r="M268" i="24"/>
  <c r="M269" i="24"/>
  <c r="M270" i="24"/>
  <c r="M271" i="24"/>
  <c r="M272" i="24"/>
  <c r="M273" i="24"/>
  <c r="M274" i="24"/>
  <c r="M275" i="24"/>
  <c r="M276" i="24"/>
  <c r="M277" i="24"/>
  <c r="M278" i="24"/>
  <c r="M279" i="24"/>
  <c r="M280" i="24"/>
  <c r="M281" i="24"/>
  <c r="M282" i="24"/>
  <c r="M283" i="24"/>
  <c r="M284" i="24"/>
  <c r="M285" i="24"/>
  <c r="M286" i="24"/>
  <c r="M287" i="24"/>
  <c r="M288" i="24"/>
  <c r="M289" i="24"/>
  <c r="M290" i="24"/>
  <c r="M291" i="24"/>
  <c r="M292" i="24"/>
  <c r="M293" i="24"/>
  <c r="M294" i="24"/>
  <c r="M295" i="24"/>
  <c r="M296" i="24"/>
  <c r="M297" i="24"/>
  <c r="M298" i="24"/>
  <c r="M299" i="24"/>
  <c r="M300" i="24"/>
  <c r="M301" i="24"/>
  <c r="M302" i="24"/>
  <c r="M303" i="24"/>
  <c r="M304" i="24"/>
  <c r="M305" i="24"/>
  <c r="M306" i="24"/>
  <c r="M307" i="24"/>
  <c r="M308" i="24"/>
  <c r="M309" i="24"/>
  <c r="M310" i="24"/>
  <c r="M311" i="24"/>
  <c r="M312" i="24"/>
  <c r="M313" i="24"/>
  <c r="M314" i="24"/>
  <c r="M315" i="24"/>
  <c r="M316" i="24"/>
  <c r="M317" i="24"/>
  <c r="M318" i="24"/>
  <c r="M319" i="24"/>
  <c r="M320" i="24"/>
  <c r="M321" i="24"/>
  <c r="M322" i="24"/>
  <c r="M323" i="24"/>
  <c r="M324" i="24"/>
  <c r="M325" i="24"/>
  <c r="M326" i="24"/>
  <c r="M327" i="24"/>
  <c r="M328" i="24"/>
  <c r="M329" i="24"/>
  <c r="M330" i="24"/>
  <c r="M331" i="24"/>
  <c r="M332" i="24"/>
  <c r="M333" i="24"/>
  <c r="M334" i="24"/>
  <c r="M335" i="24"/>
  <c r="M336" i="24"/>
  <c r="M337" i="24"/>
  <c r="M338" i="24"/>
  <c r="M339" i="24"/>
  <c r="M340" i="24"/>
  <c r="M341" i="24"/>
  <c r="M342" i="24"/>
  <c r="M343" i="24"/>
  <c r="M344" i="24"/>
  <c r="M345" i="24"/>
  <c r="M346" i="24"/>
  <c r="M347" i="24"/>
  <c r="M348" i="24"/>
  <c r="M349" i="24"/>
  <c r="M350" i="24"/>
  <c r="M351" i="24"/>
  <c r="M352" i="24"/>
  <c r="M353" i="24"/>
  <c r="M354" i="24"/>
  <c r="M355" i="24"/>
  <c r="M356" i="24"/>
  <c r="M357" i="24"/>
  <c r="M358" i="24"/>
  <c r="M359" i="24"/>
  <c r="M360" i="24"/>
  <c r="M361" i="24"/>
  <c r="M362" i="24"/>
  <c r="M363" i="24"/>
  <c r="M364" i="24"/>
  <c r="M365" i="24"/>
  <c r="M366" i="24"/>
  <c r="M367" i="24"/>
  <c r="M368" i="24"/>
  <c r="M369" i="24"/>
  <c r="M370" i="24"/>
  <c r="M371" i="24"/>
  <c r="M372" i="24"/>
  <c r="M373" i="24"/>
  <c r="M374" i="24"/>
  <c r="M375" i="24"/>
  <c r="M376" i="24"/>
  <c r="M377" i="24"/>
  <c r="M378" i="24"/>
  <c r="M379" i="24"/>
  <c r="M380" i="24"/>
  <c r="M381" i="24"/>
  <c r="M382" i="24"/>
  <c r="M383" i="24"/>
  <c r="M384" i="24"/>
  <c r="M385" i="24"/>
  <c r="M386" i="24"/>
  <c r="M387" i="24"/>
  <c r="M388" i="24"/>
  <c r="M389" i="24"/>
  <c r="M390" i="24"/>
  <c r="M391" i="24"/>
  <c r="M392" i="24"/>
  <c r="M393" i="24"/>
  <c r="M394" i="24"/>
  <c r="M395" i="24"/>
  <c r="M396" i="24"/>
  <c r="M397" i="24"/>
  <c r="M398" i="24"/>
  <c r="M399" i="24"/>
  <c r="M400" i="24"/>
  <c r="M401" i="24"/>
  <c r="M402" i="24"/>
  <c r="M403" i="24"/>
  <c r="M404" i="24"/>
  <c r="M405" i="24"/>
  <c r="M406" i="24"/>
  <c r="M407" i="24"/>
  <c r="M408" i="24"/>
  <c r="M409" i="24"/>
  <c r="M410" i="24"/>
  <c r="M411" i="24"/>
  <c r="M412" i="24"/>
  <c r="M413" i="24"/>
  <c r="M414" i="24"/>
  <c r="M415" i="24"/>
  <c r="M416" i="24"/>
  <c r="M417" i="24"/>
  <c r="M418" i="24"/>
  <c r="M419" i="24"/>
  <c r="M420" i="24"/>
  <c r="M421" i="24"/>
  <c r="M422" i="24"/>
  <c r="M423" i="24"/>
  <c r="M424" i="24"/>
  <c r="M425" i="24"/>
  <c r="M426" i="24"/>
  <c r="M427" i="24"/>
  <c r="M428" i="24"/>
  <c r="M429" i="24"/>
  <c r="M430" i="24"/>
  <c r="M431" i="24"/>
  <c r="M432" i="24"/>
  <c r="M433" i="24"/>
  <c r="M434" i="24"/>
  <c r="M435" i="24"/>
  <c r="M436" i="24"/>
  <c r="M437" i="24"/>
  <c r="M438" i="24"/>
  <c r="M439" i="24"/>
  <c r="M440" i="24"/>
  <c r="M441" i="24"/>
  <c r="M442" i="24"/>
  <c r="M443" i="24"/>
  <c r="M444" i="24"/>
  <c r="M445" i="24"/>
  <c r="M446" i="24"/>
  <c r="M447" i="24"/>
  <c r="M448" i="24"/>
  <c r="M449" i="24"/>
  <c r="M450" i="24"/>
  <c r="M451" i="24"/>
  <c r="M452" i="24"/>
  <c r="M453" i="24"/>
  <c r="M454" i="24"/>
  <c r="M455" i="24"/>
  <c r="M456" i="24"/>
  <c r="M457" i="24"/>
  <c r="M458" i="24"/>
  <c r="M459" i="24"/>
  <c r="M460" i="24"/>
  <c r="M461" i="24"/>
  <c r="M462" i="24"/>
  <c r="M463" i="24"/>
  <c r="M464" i="24"/>
  <c r="M465" i="24"/>
  <c r="M466" i="24"/>
  <c r="M467" i="24"/>
  <c r="M468" i="24"/>
  <c r="M469" i="24"/>
  <c r="M470" i="24"/>
  <c r="M471" i="24"/>
  <c r="M472" i="24"/>
  <c r="M473" i="24"/>
  <c r="M474" i="24"/>
  <c r="M475" i="24"/>
  <c r="M476" i="24"/>
  <c r="M477" i="24"/>
  <c r="M478" i="24"/>
  <c r="M479" i="24"/>
  <c r="M480" i="24"/>
  <c r="M481" i="24"/>
  <c r="M482" i="24"/>
  <c r="M483" i="24"/>
  <c r="M484" i="24"/>
  <c r="M485" i="24"/>
  <c r="M486" i="24"/>
  <c r="M487" i="24"/>
  <c r="M488" i="24"/>
  <c r="M489" i="24"/>
  <c r="M490" i="24"/>
  <c r="M491" i="24"/>
  <c r="M492" i="24"/>
  <c r="M493" i="24"/>
  <c r="M494" i="24"/>
  <c r="M495" i="24"/>
  <c r="M496" i="24"/>
  <c r="M497" i="24"/>
  <c r="M498" i="24"/>
  <c r="M499" i="24"/>
  <c r="M500" i="24"/>
  <c r="M501" i="24"/>
  <c r="M502" i="24"/>
  <c r="M503" i="24"/>
  <c r="M504" i="24"/>
  <c r="M505" i="24"/>
  <c r="M506" i="24"/>
  <c r="M507" i="24"/>
  <c r="M508" i="24"/>
  <c r="M509" i="24"/>
  <c r="M510" i="24"/>
  <c r="M511" i="24"/>
  <c r="M512" i="24"/>
  <c r="M513" i="24"/>
  <c r="M514" i="24"/>
  <c r="M515" i="24"/>
  <c r="M516" i="24"/>
  <c r="M517" i="24"/>
  <c r="M518" i="24"/>
  <c r="M519" i="24"/>
  <c r="M520" i="24"/>
  <c r="M521" i="24"/>
  <c r="M522" i="24"/>
  <c r="M523" i="24"/>
  <c r="M524" i="24"/>
  <c r="M525" i="24"/>
  <c r="M526" i="24"/>
  <c r="M527" i="24"/>
  <c r="M528" i="24"/>
  <c r="M529" i="24"/>
  <c r="M530" i="24"/>
  <c r="M531" i="24"/>
  <c r="M532" i="24"/>
  <c r="M533" i="24"/>
  <c r="M534" i="24"/>
  <c r="M535" i="24"/>
  <c r="M536" i="24"/>
  <c r="M537" i="24"/>
  <c r="M538" i="24"/>
  <c r="M539" i="24"/>
  <c r="M540" i="24"/>
  <c r="M541" i="24"/>
  <c r="M542" i="24"/>
  <c r="M543" i="24"/>
  <c r="M544" i="24"/>
  <c r="M545" i="24"/>
  <c r="M546" i="24"/>
  <c r="M547" i="24"/>
  <c r="M548" i="24"/>
  <c r="M549" i="24"/>
  <c r="M550" i="24"/>
  <c r="M551" i="24"/>
  <c r="M552" i="24"/>
  <c r="M553" i="24"/>
  <c r="M554" i="24"/>
  <c r="M555" i="24"/>
  <c r="M556" i="24"/>
  <c r="M557" i="24"/>
  <c r="M558" i="24"/>
  <c r="M559" i="24"/>
  <c r="M560" i="24"/>
  <c r="M561" i="24"/>
  <c r="M562" i="24"/>
  <c r="M563" i="24"/>
  <c r="M564" i="24"/>
  <c r="M565" i="24"/>
  <c r="M566" i="24"/>
  <c r="M567" i="24"/>
  <c r="M568" i="24"/>
  <c r="M569" i="24"/>
  <c r="M570" i="24"/>
  <c r="M571" i="24"/>
  <c r="M572" i="24"/>
  <c r="M573" i="24"/>
  <c r="M574" i="24"/>
  <c r="M575" i="24"/>
  <c r="M576" i="24"/>
  <c r="M577" i="24"/>
  <c r="M578" i="24"/>
  <c r="M579" i="24"/>
  <c r="M580" i="24"/>
  <c r="M581" i="24"/>
  <c r="M582" i="24"/>
  <c r="M583" i="24"/>
  <c r="M584" i="24"/>
  <c r="M585" i="24"/>
  <c r="M586" i="24"/>
  <c r="M587" i="24"/>
  <c r="M588" i="24"/>
  <c r="M589" i="24"/>
  <c r="M590" i="24"/>
  <c r="M591" i="24"/>
  <c r="M592" i="24"/>
  <c r="M593" i="24"/>
  <c r="M594" i="24"/>
  <c r="M595" i="24"/>
  <c r="M596" i="24"/>
  <c r="M597" i="24"/>
  <c r="M598" i="24"/>
  <c r="M599" i="24"/>
  <c r="M600" i="24"/>
  <c r="M601" i="24"/>
  <c r="M602" i="24"/>
  <c r="M603" i="24"/>
  <c r="M604" i="24"/>
  <c r="M605" i="24"/>
  <c r="M606" i="24"/>
  <c r="M607" i="24"/>
  <c r="M608" i="24"/>
  <c r="M609" i="24"/>
  <c r="M610" i="24"/>
  <c r="M611" i="24"/>
  <c r="M612" i="24"/>
  <c r="M613" i="24"/>
  <c r="M614" i="24"/>
  <c r="M615" i="24"/>
  <c r="M616" i="24"/>
  <c r="M617" i="24"/>
  <c r="M618" i="24"/>
  <c r="M619" i="24"/>
  <c r="M620" i="24"/>
  <c r="M621" i="24"/>
  <c r="M622" i="24"/>
  <c r="M623" i="24"/>
  <c r="M624" i="24"/>
  <c r="M625" i="24"/>
  <c r="M626" i="24"/>
  <c r="M627" i="24"/>
  <c r="M628" i="24"/>
  <c r="M629" i="24"/>
  <c r="M630" i="24"/>
  <c r="M631" i="24"/>
  <c r="M632" i="24"/>
  <c r="M633" i="24"/>
  <c r="M634" i="24"/>
  <c r="M635" i="24"/>
  <c r="M636" i="24"/>
  <c r="M637" i="24"/>
  <c r="M638" i="24"/>
  <c r="M639" i="24"/>
  <c r="M640" i="24"/>
  <c r="M641" i="24"/>
  <c r="M642" i="24"/>
  <c r="M643" i="24"/>
  <c r="M644" i="24"/>
  <c r="M645" i="24"/>
  <c r="M646" i="24"/>
  <c r="M647" i="24"/>
  <c r="M648" i="24"/>
  <c r="M649" i="24"/>
  <c r="M650" i="24"/>
  <c r="M651" i="24"/>
  <c r="M652" i="24"/>
  <c r="M653" i="24"/>
  <c r="M654" i="24"/>
  <c r="M655" i="24"/>
  <c r="M656" i="24"/>
  <c r="M657" i="24"/>
  <c r="M658" i="24"/>
  <c r="M659" i="24"/>
  <c r="M660" i="24"/>
  <c r="M661" i="24"/>
  <c r="M662" i="24"/>
  <c r="M663" i="24"/>
  <c r="M664" i="24"/>
  <c r="M665" i="24"/>
  <c r="M666" i="24"/>
  <c r="M667" i="24"/>
  <c r="M668" i="24"/>
  <c r="M669" i="24"/>
  <c r="M670" i="24"/>
  <c r="M671" i="24"/>
  <c r="M672" i="24"/>
  <c r="M673" i="24"/>
  <c r="M674" i="24"/>
  <c r="M675" i="24"/>
  <c r="M676" i="24"/>
  <c r="M677" i="24"/>
  <c r="M678" i="24"/>
  <c r="M679" i="24"/>
  <c r="M680" i="24"/>
  <c r="M681" i="24"/>
  <c r="M682" i="24"/>
  <c r="M683" i="24"/>
  <c r="M684" i="24"/>
  <c r="M685" i="24"/>
  <c r="M686" i="24"/>
  <c r="M687" i="24"/>
  <c r="M688" i="24"/>
  <c r="M689" i="24"/>
  <c r="M690" i="24"/>
  <c r="M691" i="24"/>
  <c r="M692" i="24"/>
  <c r="M693" i="24"/>
  <c r="M694" i="24"/>
  <c r="M695" i="24"/>
  <c r="M696" i="24"/>
  <c r="M697" i="24"/>
  <c r="M698" i="24"/>
  <c r="M699" i="24"/>
  <c r="M700" i="24"/>
  <c r="M701" i="24"/>
  <c r="M702" i="24"/>
  <c r="M703" i="24"/>
  <c r="M704" i="24"/>
  <c r="M705" i="24"/>
  <c r="M706" i="24"/>
  <c r="M707" i="24"/>
  <c r="M708" i="24"/>
  <c r="M709" i="24"/>
  <c r="M710" i="24"/>
  <c r="M711" i="24"/>
  <c r="M712" i="24"/>
  <c r="M713" i="24"/>
  <c r="M714" i="24"/>
  <c r="M715" i="24"/>
  <c r="M716" i="24"/>
  <c r="M717" i="24"/>
  <c r="M718" i="24"/>
  <c r="M719" i="24"/>
  <c r="M720" i="24"/>
  <c r="M721" i="24"/>
  <c r="M722" i="24"/>
  <c r="M723" i="24"/>
  <c r="M724" i="24"/>
  <c r="M725" i="24"/>
  <c r="M726" i="24"/>
  <c r="M727" i="24"/>
  <c r="M728" i="24"/>
  <c r="M729" i="24"/>
  <c r="M730" i="24"/>
  <c r="M731" i="24"/>
  <c r="M732" i="24"/>
  <c r="M733" i="24"/>
  <c r="M734" i="24"/>
  <c r="M735" i="24"/>
  <c r="M736" i="24"/>
  <c r="M737" i="24"/>
  <c r="M738" i="24"/>
  <c r="M739" i="24"/>
  <c r="M740" i="24"/>
  <c r="M741" i="24"/>
  <c r="M742" i="24"/>
  <c r="M743" i="24"/>
  <c r="M744" i="24"/>
  <c r="M745" i="24"/>
  <c r="M746" i="24"/>
  <c r="M747" i="24"/>
  <c r="M748" i="24"/>
  <c r="M749" i="24"/>
  <c r="M750" i="24"/>
  <c r="M751" i="24"/>
  <c r="M752" i="24"/>
  <c r="M753" i="24"/>
  <c r="M754" i="24"/>
  <c r="M755" i="24"/>
  <c r="M756" i="24"/>
  <c r="M757" i="24"/>
  <c r="M758" i="24"/>
  <c r="M759" i="24"/>
  <c r="M760" i="24"/>
  <c r="M761" i="24"/>
  <c r="M762" i="24"/>
  <c r="M763" i="24"/>
  <c r="M764" i="24"/>
  <c r="M765" i="24"/>
  <c r="M766" i="24"/>
  <c r="M767" i="24"/>
  <c r="M768" i="24"/>
  <c r="M769" i="24"/>
  <c r="M770" i="24"/>
  <c r="M771" i="24"/>
  <c r="M772" i="24"/>
  <c r="M773" i="24"/>
  <c r="M774" i="24"/>
  <c r="M775" i="24"/>
  <c r="M776" i="24"/>
  <c r="M777" i="24"/>
  <c r="M778" i="24"/>
  <c r="M779" i="24"/>
  <c r="M780" i="24"/>
  <c r="M781" i="24"/>
  <c r="M782" i="24"/>
  <c r="M783" i="24"/>
  <c r="M784" i="24"/>
  <c r="M785" i="24"/>
  <c r="M786" i="24"/>
  <c r="M787" i="24"/>
  <c r="M788" i="24"/>
  <c r="M789" i="24"/>
  <c r="M790" i="24"/>
  <c r="M791" i="24"/>
  <c r="M792" i="24"/>
  <c r="M793" i="24"/>
  <c r="M794" i="24"/>
  <c r="M795" i="24"/>
  <c r="M796" i="24"/>
  <c r="M797" i="24"/>
  <c r="M798" i="24"/>
  <c r="M799" i="24"/>
  <c r="M800" i="24"/>
  <c r="M801" i="24"/>
  <c r="M802" i="24"/>
  <c r="M803" i="24"/>
  <c r="M804" i="24"/>
  <c r="M805" i="24"/>
  <c r="M806" i="24"/>
  <c r="M807" i="24"/>
  <c r="M808" i="24"/>
  <c r="M809" i="24"/>
  <c r="M810" i="24"/>
  <c r="M811" i="24"/>
  <c r="M812" i="24"/>
  <c r="M813" i="24"/>
  <c r="M814" i="24"/>
  <c r="M815" i="24"/>
  <c r="M816" i="24"/>
  <c r="M817" i="24"/>
  <c r="M818" i="24"/>
  <c r="M819" i="24"/>
  <c r="M820" i="24"/>
  <c r="M821" i="24"/>
  <c r="M822" i="24"/>
  <c r="M823" i="24"/>
  <c r="M824" i="24"/>
  <c r="M825" i="24"/>
  <c r="M826" i="24"/>
  <c r="M827" i="24"/>
  <c r="M828" i="24"/>
  <c r="M829" i="24"/>
  <c r="M830" i="24"/>
  <c r="M831" i="24"/>
  <c r="M832" i="24"/>
  <c r="M833" i="24"/>
  <c r="M834" i="24"/>
  <c r="M835" i="24"/>
  <c r="M836" i="24"/>
  <c r="M837" i="24"/>
  <c r="M838" i="24"/>
  <c r="M839" i="24"/>
  <c r="M840" i="24"/>
  <c r="M841" i="24"/>
  <c r="M842" i="24"/>
  <c r="M843" i="24"/>
  <c r="M844" i="24"/>
  <c r="M845" i="24"/>
  <c r="M846" i="24"/>
  <c r="M847" i="24"/>
  <c r="M848" i="24"/>
  <c r="M849" i="24"/>
  <c r="M850" i="24"/>
  <c r="M851" i="24"/>
  <c r="M852" i="24"/>
  <c r="M853" i="24"/>
  <c r="M854" i="24"/>
  <c r="M855" i="24"/>
  <c r="M856" i="24"/>
  <c r="M857" i="24"/>
  <c r="M858" i="24"/>
  <c r="M859" i="24"/>
  <c r="M860" i="24"/>
  <c r="M861" i="24"/>
  <c r="M862" i="24"/>
  <c r="M863" i="24"/>
  <c r="M864" i="24"/>
  <c r="M865" i="24"/>
  <c r="M866" i="24"/>
  <c r="M867" i="24"/>
  <c r="M868" i="24"/>
  <c r="M869" i="24"/>
  <c r="M870" i="24"/>
  <c r="M871" i="24"/>
  <c r="M872" i="24"/>
  <c r="M873" i="24"/>
  <c r="M874" i="24"/>
  <c r="M875" i="24"/>
  <c r="M876" i="24"/>
  <c r="M877" i="24"/>
  <c r="M878" i="24"/>
  <c r="M879" i="24"/>
  <c r="M880" i="24"/>
  <c r="M881" i="24"/>
  <c r="M882" i="24"/>
  <c r="M883" i="24"/>
  <c r="M884" i="24"/>
  <c r="M885" i="24"/>
  <c r="M886" i="24"/>
  <c r="M887" i="24"/>
  <c r="M888" i="24"/>
  <c r="M889" i="24"/>
  <c r="M890" i="24"/>
  <c r="M891" i="24"/>
  <c r="M892" i="24"/>
  <c r="M893" i="24"/>
  <c r="M894" i="24"/>
  <c r="M895" i="24"/>
  <c r="M896" i="24"/>
  <c r="M897" i="24"/>
  <c r="M898" i="24"/>
  <c r="M899" i="24"/>
  <c r="M900" i="24"/>
  <c r="M901" i="24"/>
  <c r="M902" i="24"/>
  <c r="M903" i="24"/>
  <c r="M904" i="24"/>
  <c r="M905" i="24"/>
  <c r="M906" i="24"/>
  <c r="M907" i="24"/>
  <c r="M908" i="24"/>
  <c r="M909" i="24"/>
  <c r="M910" i="24"/>
  <c r="M911" i="24"/>
  <c r="M912" i="24"/>
  <c r="M913" i="24"/>
  <c r="M914" i="24"/>
  <c r="M915" i="24"/>
  <c r="M916" i="24"/>
  <c r="M917" i="24"/>
  <c r="M918" i="24"/>
  <c r="M919" i="24"/>
  <c r="M920" i="24"/>
  <c r="M921" i="24"/>
  <c r="M922" i="24"/>
  <c r="M923" i="24"/>
  <c r="M924" i="24"/>
  <c r="M925" i="24"/>
  <c r="M926" i="24"/>
  <c r="M927" i="24"/>
  <c r="M928" i="24"/>
  <c r="M929" i="24"/>
  <c r="M930" i="24"/>
  <c r="M931" i="24"/>
  <c r="M932" i="24"/>
  <c r="M933" i="24"/>
  <c r="M934" i="24"/>
  <c r="M935" i="24"/>
  <c r="M936" i="24"/>
  <c r="M937" i="24"/>
  <c r="M938" i="24"/>
  <c r="M939" i="24"/>
  <c r="M940" i="24"/>
  <c r="M941" i="24"/>
  <c r="M942" i="24"/>
  <c r="M943" i="24"/>
  <c r="M944" i="24"/>
  <c r="M945" i="24"/>
  <c r="M946" i="24"/>
  <c r="M947" i="24"/>
  <c r="M948" i="24"/>
  <c r="M949" i="24"/>
  <c r="M950" i="24"/>
  <c r="M951" i="24"/>
  <c r="M952" i="24"/>
  <c r="M953" i="24"/>
  <c r="M954" i="24"/>
  <c r="M955" i="24"/>
  <c r="M956" i="24"/>
  <c r="M957" i="24"/>
  <c r="M958" i="24"/>
  <c r="M959" i="24"/>
  <c r="M960" i="24"/>
  <c r="M961" i="24"/>
  <c r="M962" i="24"/>
  <c r="M963" i="24"/>
  <c r="M964" i="24"/>
  <c r="M965" i="24"/>
  <c r="M966" i="24"/>
  <c r="M967" i="24"/>
  <c r="M968" i="24"/>
  <c r="M969" i="24"/>
  <c r="M970" i="24"/>
  <c r="M971" i="24"/>
  <c r="M972" i="24"/>
  <c r="M973" i="24"/>
  <c r="M974" i="24"/>
  <c r="M975" i="24"/>
  <c r="M976" i="24"/>
  <c r="M977" i="24"/>
  <c r="M978" i="24"/>
  <c r="M979" i="24"/>
  <c r="M980" i="24"/>
  <c r="M981" i="24"/>
  <c r="M982" i="24"/>
  <c r="M983" i="24"/>
  <c r="M984" i="24"/>
  <c r="M985" i="24"/>
  <c r="M986" i="24"/>
  <c r="M987" i="24"/>
  <c r="M988" i="24"/>
  <c r="M989" i="24"/>
  <c r="M990" i="24"/>
  <c r="M991" i="24"/>
  <c r="M99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L258" i="24"/>
  <c r="L259" i="24"/>
  <c r="L260" i="24"/>
  <c r="L261" i="24"/>
  <c r="L262" i="24"/>
  <c r="L263" i="24"/>
  <c r="L264" i="24"/>
  <c r="L265" i="24"/>
  <c r="L266" i="24"/>
  <c r="L267" i="24"/>
  <c r="L268" i="24"/>
  <c r="L269" i="24"/>
  <c r="L270" i="24"/>
  <c r="L271" i="24"/>
  <c r="L272" i="24"/>
  <c r="L273" i="24"/>
  <c r="L274" i="24"/>
  <c r="L275" i="24"/>
  <c r="L276" i="24"/>
  <c r="L277" i="24"/>
  <c r="L278" i="24"/>
  <c r="L279" i="24"/>
  <c r="L280" i="24"/>
  <c r="L281" i="24"/>
  <c r="L282" i="24"/>
  <c r="L283" i="24"/>
  <c r="L284" i="24"/>
  <c r="L285" i="24"/>
  <c r="L286" i="24"/>
  <c r="L287" i="24"/>
  <c r="L288" i="24"/>
  <c r="L289" i="24"/>
  <c r="L290" i="24"/>
  <c r="L291" i="24"/>
  <c r="L292" i="24"/>
  <c r="L293" i="24"/>
  <c r="L294" i="24"/>
  <c r="L295" i="24"/>
  <c r="L296" i="24"/>
  <c r="L297" i="24"/>
  <c r="L298" i="24"/>
  <c r="L299" i="24"/>
  <c r="L300" i="24"/>
  <c r="L301" i="24"/>
  <c r="L302" i="24"/>
  <c r="L303" i="24"/>
  <c r="L304" i="24"/>
  <c r="L305" i="24"/>
  <c r="L306" i="24"/>
  <c r="L307" i="24"/>
  <c r="L308" i="24"/>
  <c r="L309" i="24"/>
  <c r="L310" i="24"/>
  <c r="L311" i="24"/>
  <c r="L312" i="24"/>
  <c r="L313" i="24"/>
  <c r="L314" i="24"/>
  <c r="L315" i="24"/>
  <c r="L316" i="24"/>
  <c r="L317" i="24"/>
  <c r="L318" i="24"/>
  <c r="L319" i="24"/>
  <c r="L320" i="24"/>
  <c r="L321" i="24"/>
  <c r="L322" i="24"/>
  <c r="L323" i="24"/>
  <c r="L324" i="24"/>
  <c r="L325" i="24"/>
  <c r="L326" i="24"/>
  <c r="L327" i="24"/>
  <c r="L328" i="24"/>
  <c r="L329" i="24"/>
  <c r="L330" i="24"/>
  <c r="L331" i="24"/>
  <c r="L332" i="24"/>
  <c r="L333" i="24"/>
  <c r="L334" i="24"/>
  <c r="L335" i="24"/>
  <c r="L336" i="24"/>
  <c r="L337" i="24"/>
  <c r="L338" i="24"/>
  <c r="L339" i="24"/>
  <c r="L340" i="24"/>
  <c r="L341" i="24"/>
  <c r="L342" i="24"/>
  <c r="L343" i="24"/>
  <c r="L344" i="24"/>
  <c r="L345" i="24"/>
  <c r="L346" i="24"/>
  <c r="L347" i="24"/>
  <c r="L348" i="24"/>
  <c r="L349" i="24"/>
  <c r="L350" i="24"/>
  <c r="L351" i="24"/>
  <c r="L352" i="24"/>
  <c r="L353" i="24"/>
  <c r="L354" i="24"/>
  <c r="L355" i="24"/>
  <c r="L356" i="24"/>
  <c r="L357" i="24"/>
  <c r="L358" i="24"/>
  <c r="L359" i="24"/>
  <c r="L360" i="24"/>
  <c r="L361" i="24"/>
  <c r="L362" i="24"/>
  <c r="L363" i="24"/>
  <c r="L364" i="24"/>
  <c r="L365" i="24"/>
  <c r="L366" i="24"/>
  <c r="L367" i="24"/>
  <c r="L368" i="24"/>
  <c r="L369" i="24"/>
  <c r="L370" i="24"/>
  <c r="L371" i="24"/>
  <c r="L372" i="24"/>
  <c r="L373" i="24"/>
  <c r="L374" i="24"/>
  <c r="L375" i="24"/>
  <c r="L376" i="24"/>
  <c r="L377" i="24"/>
  <c r="L378" i="24"/>
  <c r="L379" i="24"/>
  <c r="L380" i="24"/>
  <c r="L381" i="24"/>
  <c r="L382" i="24"/>
  <c r="L383" i="24"/>
  <c r="L384" i="24"/>
  <c r="L385" i="24"/>
  <c r="L386" i="24"/>
  <c r="L387" i="24"/>
  <c r="L388" i="24"/>
  <c r="L389" i="24"/>
  <c r="L390" i="24"/>
  <c r="L391" i="24"/>
  <c r="L392" i="24"/>
  <c r="L393" i="24"/>
  <c r="L394" i="24"/>
  <c r="L395" i="24"/>
  <c r="L396" i="24"/>
  <c r="L397" i="24"/>
  <c r="L398" i="24"/>
  <c r="L399" i="24"/>
  <c r="L400" i="24"/>
  <c r="L401" i="24"/>
  <c r="L402" i="24"/>
  <c r="L403" i="24"/>
  <c r="L404" i="24"/>
  <c r="L405" i="24"/>
  <c r="L406" i="24"/>
  <c r="L407" i="24"/>
  <c r="L408" i="24"/>
  <c r="L409" i="24"/>
  <c r="L410" i="24"/>
  <c r="L411" i="24"/>
  <c r="L412" i="24"/>
  <c r="L413" i="24"/>
  <c r="L414" i="24"/>
  <c r="L415" i="24"/>
  <c r="L416" i="24"/>
  <c r="L417" i="24"/>
  <c r="L418" i="24"/>
  <c r="L419" i="24"/>
  <c r="L420" i="24"/>
  <c r="L421" i="24"/>
  <c r="L422" i="24"/>
  <c r="L423" i="24"/>
  <c r="L424" i="24"/>
  <c r="L425" i="24"/>
  <c r="L426" i="24"/>
  <c r="L427" i="24"/>
  <c r="L428" i="24"/>
  <c r="L429" i="24"/>
  <c r="L430" i="24"/>
  <c r="L431" i="24"/>
  <c r="L432" i="24"/>
  <c r="L433" i="24"/>
  <c r="L434" i="24"/>
  <c r="L435" i="24"/>
  <c r="L436" i="24"/>
  <c r="L437" i="24"/>
  <c r="L438" i="24"/>
  <c r="L439" i="24"/>
  <c r="L440" i="24"/>
  <c r="L441" i="24"/>
  <c r="L442" i="24"/>
  <c r="L443" i="24"/>
  <c r="L444" i="24"/>
  <c r="L445" i="24"/>
  <c r="L446" i="24"/>
  <c r="L447" i="24"/>
  <c r="L448" i="24"/>
  <c r="L449" i="24"/>
  <c r="L450" i="24"/>
  <c r="L451" i="24"/>
  <c r="L452" i="24"/>
  <c r="L453" i="24"/>
  <c r="L454" i="24"/>
  <c r="L455" i="24"/>
  <c r="L456" i="24"/>
  <c r="L457" i="24"/>
  <c r="L458" i="24"/>
  <c r="L459" i="24"/>
  <c r="L460" i="24"/>
  <c r="L461" i="24"/>
  <c r="L462" i="24"/>
  <c r="L463" i="24"/>
  <c r="L464" i="24"/>
  <c r="L465" i="24"/>
  <c r="L466" i="24"/>
  <c r="L467" i="24"/>
  <c r="L468" i="24"/>
  <c r="L469" i="24"/>
  <c r="L470" i="24"/>
  <c r="L471" i="24"/>
  <c r="L472" i="24"/>
  <c r="L473" i="24"/>
  <c r="L474" i="24"/>
  <c r="L475" i="24"/>
  <c r="L476" i="24"/>
  <c r="L477" i="24"/>
  <c r="L478" i="24"/>
  <c r="L479" i="24"/>
  <c r="L480" i="24"/>
  <c r="L481" i="24"/>
  <c r="L482" i="24"/>
  <c r="L483" i="24"/>
  <c r="L484" i="24"/>
  <c r="L485" i="24"/>
  <c r="L486" i="24"/>
  <c r="L487" i="24"/>
  <c r="L488" i="24"/>
  <c r="L489" i="24"/>
  <c r="L490" i="24"/>
  <c r="L491" i="24"/>
  <c r="L492" i="24"/>
  <c r="L493" i="24"/>
  <c r="L494" i="24"/>
  <c r="L495" i="24"/>
  <c r="L496" i="24"/>
  <c r="L497" i="24"/>
  <c r="L498" i="24"/>
  <c r="L499" i="24"/>
  <c r="L500" i="24"/>
  <c r="L501" i="24"/>
  <c r="L502" i="24"/>
  <c r="L503" i="24"/>
  <c r="L504" i="24"/>
  <c r="L505" i="24"/>
  <c r="L506" i="24"/>
  <c r="L507" i="24"/>
  <c r="L508" i="24"/>
  <c r="L509" i="24"/>
  <c r="L510" i="24"/>
  <c r="L511" i="24"/>
  <c r="L512" i="24"/>
  <c r="L513" i="24"/>
  <c r="L514" i="24"/>
  <c r="L515" i="24"/>
  <c r="L516" i="24"/>
  <c r="L517" i="24"/>
  <c r="L518" i="24"/>
  <c r="L519" i="24"/>
  <c r="L520" i="24"/>
  <c r="L521" i="24"/>
  <c r="L522" i="24"/>
  <c r="L523" i="24"/>
  <c r="L524" i="24"/>
  <c r="L525" i="24"/>
  <c r="L526" i="24"/>
  <c r="L527" i="24"/>
  <c r="L528" i="24"/>
  <c r="L529" i="24"/>
  <c r="L530" i="24"/>
  <c r="L531" i="24"/>
  <c r="L532" i="24"/>
  <c r="L533" i="24"/>
  <c r="L534" i="24"/>
  <c r="L535" i="24"/>
  <c r="L536" i="24"/>
  <c r="L537" i="24"/>
  <c r="L538" i="24"/>
  <c r="L539" i="24"/>
  <c r="L540" i="24"/>
  <c r="L541" i="24"/>
  <c r="L542" i="24"/>
  <c r="L543" i="24"/>
  <c r="L544" i="24"/>
  <c r="L545" i="24"/>
  <c r="L546" i="24"/>
  <c r="L547" i="24"/>
  <c r="L548" i="24"/>
  <c r="L549" i="24"/>
  <c r="L550" i="24"/>
  <c r="L551" i="24"/>
  <c r="L552" i="24"/>
  <c r="L553" i="24"/>
  <c r="L554" i="24"/>
  <c r="L555" i="24"/>
  <c r="L556" i="24"/>
  <c r="L557" i="24"/>
  <c r="L558" i="24"/>
  <c r="L559" i="24"/>
  <c r="L560" i="24"/>
  <c r="L561" i="24"/>
  <c r="L562" i="24"/>
  <c r="L563" i="24"/>
  <c r="L564" i="24"/>
  <c r="L565" i="24"/>
  <c r="L566" i="24"/>
  <c r="L567" i="24"/>
  <c r="L568" i="24"/>
  <c r="L569" i="24"/>
  <c r="L570" i="24"/>
  <c r="L571" i="24"/>
  <c r="L572" i="24"/>
  <c r="L573" i="24"/>
  <c r="L574" i="24"/>
  <c r="L575" i="24"/>
  <c r="L576" i="24"/>
  <c r="L577" i="24"/>
  <c r="L578" i="24"/>
  <c r="L579" i="24"/>
  <c r="L580" i="24"/>
  <c r="L581" i="24"/>
  <c r="L582" i="24"/>
  <c r="L583" i="24"/>
  <c r="L584" i="24"/>
  <c r="L585" i="24"/>
  <c r="L586" i="24"/>
  <c r="L587" i="24"/>
  <c r="L588" i="24"/>
  <c r="L589" i="24"/>
  <c r="L590" i="24"/>
  <c r="L591" i="24"/>
  <c r="L592" i="24"/>
  <c r="L593" i="24"/>
  <c r="L594" i="24"/>
  <c r="L595" i="24"/>
  <c r="L596" i="24"/>
  <c r="L597" i="24"/>
  <c r="L598" i="24"/>
  <c r="L599" i="24"/>
  <c r="L600" i="24"/>
  <c r="L601" i="24"/>
  <c r="L602" i="24"/>
  <c r="L603" i="24"/>
  <c r="L604" i="24"/>
  <c r="L605" i="24"/>
  <c r="L606" i="24"/>
  <c r="L607" i="24"/>
  <c r="L608" i="24"/>
  <c r="L609" i="24"/>
  <c r="L610" i="24"/>
  <c r="L611" i="24"/>
  <c r="L612" i="24"/>
  <c r="L613" i="24"/>
  <c r="L614" i="24"/>
  <c r="L615" i="24"/>
  <c r="L616" i="24"/>
  <c r="L617" i="24"/>
  <c r="L618" i="24"/>
  <c r="L619" i="24"/>
  <c r="L620" i="24"/>
  <c r="L621" i="24"/>
  <c r="L622" i="24"/>
  <c r="L623" i="24"/>
  <c r="L624" i="24"/>
  <c r="L625" i="24"/>
  <c r="L626" i="24"/>
  <c r="L627" i="24"/>
  <c r="L628" i="24"/>
  <c r="L629" i="24"/>
  <c r="L630" i="24"/>
  <c r="L631" i="24"/>
  <c r="L632" i="24"/>
  <c r="L633" i="24"/>
  <c r="L634" i="24"/>
  <c r="L635" i="24"/>
  <c r="L636" i="24"/>
  <c r="L637" i="24"/>
  <c r="L638" i="24"/>
  <c r="L639" i="24"/>
  <c r="L640" i="24"/>
  <c r="L641" i="24"/>
  <c r="L642" i="24"/>
  <c r="L643" i="24"/>
  <c r="L644" i="24"/>
  <c r="L645" i="24"/>
  <c r="L646" i="24"/>
  <c r="L647" i="24"/>
  <c r="L648" i="24"/>
  <c r="L649" i="24"/>
  <c r="L650" i="24"/>
  <c r="L651" i="24"/>
  <c r="L652" i="24"/>
  <c r="L653" i="24"/>
  <c r="L654" i="24"/>
  <c r="L655" i="24"/>
  <c r="L656" i="24"/>
  <c r="L657" i="24"/>
  <c r="L658" i="24"/>
  <c r="L659" i="24"/>
  <c r="L660" i="24"/>
  <c r="L661" i="24"/>
  <c r="L662" i="24"/>
  <c r="L663" i="24"/>
  <c r="L664" i="24"/>
  <c r="L665" i="24"/>
  <c r="L666" i="24"/>
  <c r="L667" i="24"/>
  <c r="L668" i="24"/>
  <c r="L669" i="24"/>
  <c r="L670" i="24"/>
  <c r="L671" i="24"/>
  <c r="L672" i="24"/>
  <c r="L673" i="24"/>
  <c r="L674" i="24"/>
  <c r="L675" i="24"/>
  <c r="L676" i="24"/>
  <c r="L677" i="24"/>
  <c r="L678" i="24"/>
  <c r="L679" i="24"/>
  <c r="L680" i="24"/>
  <c r="L681" i="24"/>
  <c r="L682" i="24"/>
  <c r="L683" i="24"/>
  <c r="L684" i="24"/>
  <c r="L685" i="24"/>
  <c r="L686" i="24"/>
  <c r="L687" i="24"/>
  <c r="L688" i="24"/>
  <c r="L689" i="24"/>
  <c r="L690" i="24"/>
  <c r="L691" i="24"/>
  <c r="L692" i="24"/>
  <c r="L693" i="24"/>
  <c r="L694" i="24"/>
  <c r="L695" i="24"/>
  <c r="L696" i="24"/>
  <c r="L697" i="24"/>
  <c r="L698" i="24"/>
  <c r="L699" i="24"/>
  <c r="L700" i="24"/>
  <c r="L701" i="24"/>
  <c r="L702" i="24"/>
  <c r="L703" i="24"/>
  <c r="L704" i="24"/>
  <c r="L705" i="24"/>
  <c r="L706" i="24"/>
  <c r="L707" i="24"/>
  <c r="L708" i="24"/>
  <c r="L709" i="24"/>
  <c r="L710" i="24"/>
  <c r="L711" i="24"/>
  <c r="L712" i="24"/>
  <c r="L713" i="24"/>
  <c r="L714" i="24"/>
  <c r="L715" i="24"/>
  <c r="L716" i="24"/>
  <c r="L717" i="24"/>
  <c r="L718" i="24"/>
  <c r="L719" i="24"/>
  <c r="L720" i="24"/>
  <c r="L721" i="24"/>
  <c r="L722" i="24"/>
  <c r="L723" i="24"/>
  <c r="L724" i="24"/>
  <c r="L725" i="24"/>
  <c r="L726" i="24"/>
  <c r="L727" i="24"/>
  <c r="L728" i="24"/>
  <c r="L729" i="24"/>
  <c r="L730" i="24"/>
  <c r="L731" i="24"/>
  <c r="L732" i="24"/>
  <c r="L733" i="24"/>
  <c r="L734" i="24"/>
  <c r="L735" i="24"/>
  <c r="L736" i="24"/>
  <c r="L737" i="24"/>
  <c r="L738" i="24"/>
  <c r="L739" i="24"/>
  <c r="L740" i="24"/>
  <c r="L741" i="24"/>
  <c r="L742" i="24"/>
  <c r="L743" i="24"/>
  <c r="L744" i="24"/>
  <c r="L745" i="24"/>
  <c r="L746" i="24"/>
  <c r="L747" i="24"/>
  <c r="L748" i="24"/>
  <c r="L749" i="24"/>
  <c r="L750" i="24"/>
  <c r="L751" i="24"/>
  <c r="L752" i="24"/>
  <c r="L753" i="24"/>
  <c r="L754" i="24"/>
  <c r="L755" i="24"/>
  <c r="L756" i="24"/>
  <c r="L757" i="24"/>
  <c r="L758" i="24"/>
  <c r="L759" i="24"/>
  <c r="L760" i="24"/>
  <c r="L761" i="24"/>
  <c r="L762" i="24"/>
  <c r="L763" i="24"/>
  <c r="L764" i="24"/>
  <c r="L765" i="24"/>
  <c r="L766" i="24"/>
  <c r="L767" i="24"/>
  <c r="L768" i="24"/>
  <c r="L769" i="24"/>
  <c r="L770" i="24"/>
  <c r="L771" i="24"/>
  <c r="L772" i="24"/>
  <c r="L773" i="24"/>
  <c r="L774" i="24"/>
  <c r="L775" i="24"/>
  <c r="L776" i="24"/>
  <c r="L777" i="24"/>
  <c r="L778" i="24"/>
  <c r="L779" i="24"/>
  <c r="L780" i="24"/>
  <c r="L781" i="24"/>
  <c r="L782" i="24"/>
  <c r="L783" i="24"/>
  <c r="L784" i="24"/>
  <c r="L785" i="24"/>
  <c r="L786" i="24"/>
  <c r="L787" i="24"/>
  <c r="L788" i="24"/>
  <c r="L789" i="24"/>
  <c r="L790" i="24"/>
  <c r="L791" i="24"/>
  <c r="L792" i="24"/>
  <c r="L793" i="24"/>
  <c r="L794" i="24"/>
  <c r="L795" i="24"/>
  <c r="L796" i="24"/>
  <c r="L797" i="24"/>
  <c r="L798" i="24"/>
  <c r="L799" i="24"/>
  <c r="L800" i="24"/>
  <c r="L801" i="24"/>
  <c r="L802" i="24"/>
  <c r="L803" i="24"/>
  <c r="L804" i="24"/>
  <c r="L805" i="24"/>
  <c r="L806" i="24"/>
  <c r="L807" i="24"/>
  <c r="L808" i="24"/>
  <c r="L809" i="24"/>
  <c r="L810" i="24"/>
  <c r="L811" i="24"/>
  <c r="L812" i="24"/>
  <c r="L813" i="24"/>
  <c r="L814" i="24"/>
  <c r="L815" i="24"/>
  <c r="L816" i="24"/>
  <c r="L817" i="24"/>
  <c r="L818" i="24"/>
  <c r="L819" i="24"/>
  <c r="L820" i="24"/>
  <c r="L821" i="24"/>
  <c r="L822" i="24"/>
  <c r="L823" i="24"/>
  <c r="L824" i="24"/>
  <c r="L825" i="24"/>
  <c r="L826" i="24"/>
  <c r="L827" i="24"/>
  <c r="L828" i="24"/>
  <c r="L829" i="24"/>
  <c r="L830" i="24"/>
  <c r="L831" i="24"/>
  <c r="L832" i="24"/>
  <c r="L833" i="24"/>
  <c r="L834" i="24"/>
  <c r="L835" i="24"/>
  <c r="L836" i="24"/>
  <c r="L837" i="24"/>
  <c r="L838" i="24"/>
  <c r="L839" i="24"/>
  <c r="L840" i="24"/>
  <c r="L841" i="24"/>
  <c r="L842" i="24"/>
  <c r="L843" i="24"/>
  <c r="L844" i="24"/>
  <c r="L845" i="24"/>
  <c r="L846" i="24"/>
  <c r="L847" i="24"/>
  <c r="L848" i="24"/>
  <c r="L849" i="24"/>
  <c r="L850" i="24"/>
  <c r="L851" i="24"/>
  <c r="L852" i="24"/>
  <c r="L853" i="24"/>
  <c r="L854" i="24"/>
  <c r="L855" i="24"/>
  <c r="L856" i="24"/>
  <c r="L857" i="24"/>
  <c r="L858" i="24"/>
  <c r="L859" i="24"/>
  <c r="L860" i="24"/>
  <c r="L861" i="24"/>
  <c r="L862" i="24"/>
  <c r="L863" i="24"/>
  <c r="L864" i="24"/>
  <c r="L865" i="24"/>
  <c r="L866" i="24"/>
  <c r="L867" i="24"/>
  <c r="L868" i="24"/>
  <c r="L869" i="24"/>
  <c r="L870" i="24"/>
  <c r="L871" i="24"/>
  <c r="L872" i="24"/>
  <c r="L873" i="24"/>
  <c r="L874" i="24"/>
  <c r="L875" i="24"/>
  <c r="L876" i="24"/>
  <c r="L877" i="24"/>
  <c r="L878" i="24"/>
  <c r="L879" i="24"/>
  <c r="L880" i="24"/>
  <c r="L881" i="24"/>
  <c r="L882" i="24"/>
  <c r="L883" i="24"/>
  <c r="L884" i="24"/>
  <c r="L885" i="24"/>
  <c r="L886" i="24"/>
  <c r="L887" i="24"/>
  <c r="L888" i="24"/>
  <c r="L889" i="24"/>
  <c r="L890" i="24"/>
  <c r="L891" i="24"/>
  <c r="L892" i="24"/>
  <c r="L893" i="24"/>
  <c r="L894" i="24"/>
  <c r="L895" i="24"/>
  <c r="L896" i="24"/>
  <c r="L897" i="24"/>
  <c r="L898" i="24"/>
  <c r="L899" i="24"/>
  <c r="L900" i="24"/>
  <c r="L901" i="24"/>
  <c r="L902" i="24"/>
  <c r="L903" i="24"/>
  <c r="L904" i="24"/>
  <c r="L905" i="24"/>
  <c r="L906" i="24"/>
  <c r="L907" i="24"/>
  <c r="L908" i="24"/>
  <c r="L909" i="24"/>
  <c r="L910" i="24"/>
  <c r="L911" i="24"/>
  <c r="L912" i="24"/>
  <c r="L913" i="24"/>
  <c r="L914" i="24"/>
  <c r="L915" i="24"/>
  <c r="L916" i="24"/>
  <c r="L917" i="24"/>
  <c r="L918" i="24"/>
  <c r="L919" i="24"/>
  <c r="L920" i="24"/>
  <c r="L921" i="24"/>
  <c r="L922" i="24"/>
  <c r="L923" i="24"/>
  <c r="L924" i="24"/>
  <c r="L925" i="24"/>
  <c r="L926" i="24"/>
  <c r="L927" i="24"/>
  <c r="L928" i="24"/>
  <c r="L929" i="24"/>
  <c r="L930" i="24"/>
  <c r="L931" i="24"/>
  <c r="L932" i="24"/>
  <c r="L933" i="24"/>
  <c r="L934" i="24"/>
  <c r="L935" i="24"/>
  <c r="L936" i="24"/>
  <c r="L937" i="24"/>
  <c r="L938" i="24"/>
  <c r="L939" i="24"/>
  <c r="L940" i="24"/>
  <c r="L941" i="24"/>
  <c r="L942" i="24"/>
  <c r="L943" i="24"/>
  <c r="L944" i="24"/>
  <c r="L945" i="24"/>
  <c r="L946" i="24"/>
  <c r="L947" i="24"/>
  <c r="L948" i="24"/>
  <c r="L949" i="24"/>
  <c r="L950" i="24"/>
  <c r="L951" i="24"/>
  <c r="L952" i="24"/>
  <c r="L953" i="24"/>
  <c r="L954" i="24"/>
  <c r="L955" i="24"/>
  <c r="L956" i="24"/>
  <c r="L957" i="24"/>
  <c r="L958" i="24"/>
  <c r="L959" i="24"/>
  <c r="L960" i="24"/>
  <c r="L961" i="24"/>
  <c r="L962" i="24"/>
  <c r="L963" i="24"/>
  <c r="L964" i="24"/>
  <c r="L965" i="24"/>
  <c r="L966" i="24"/>
  <c r="L967" i="24"/>
  <c r="L968" i="24"/>
  <c r="L969" i="24"/>
  <c r="L970" i="24"/>
  <c r="L971" i="24"/>
  <c r="L972" i="24"/>
  <c r="L973" i="24"/>
  <c r="L974" i="24"/>
  <c r="L975" i="24"/>
  <c r="L976" i="24"/>
  <c r="L977" i="24"/>
  <c r="L978" i="24"/>
  <c r="L979" i="24"/>
  <c r="L980" i="24"/>
  <c r="L981" i="24"/>
  <c r="L982" i="24"/>
  <c r="L983" i="24"/>
  <c r="L984" i="24"/>
  <c r="L985" i="24"/>
  <c r="L986" i="24"/>
  <c r="L987" i="24"/>
  <c r="L988" i="24"/>
  <c r="L989" i="24"/>
  <c r="L990" i="24"/>
  <c r="L991" i="24"/>
  <c r="L99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347" i="24"/>
  <c r="K348" i="24"/>
  <c r="K349" i="24"/>
  <c r="K350" i="24"/>
  <c r="K351" i="24"/>
  <c r="K352" i="24"/>
  <c r="K353" i="24"/>
  <c r="K354" i="24"/>
  <c r="K355" i="24"/>
  <c r="K356" i="24"/>
  <c r="K357" i="24"/>
  <c r="K358" i="24"/>
  <c r="K359" i="24"/>
  <c r="K360" i="24"/>
  <c r="K361" i="24"/>
  <c r="K362" i="24"/>
  <c r="K363" i="24"/>
  <c r="K364" i="24"/>
  <c r="K365" i="24"/>
  <c r="K366" i="24"/>
  <c r="K367" i="24"/>
  <c r="K368" i="24"/>
  <c r="K369" i="24"/>
  <c r="K370" i="24"/>
  <c r="K371" i="24"/>
  <c r="K372" i="24"/>
  <c r="K373" i="24"/>
  <c r="K374" i="24"/>
  <c r="K375" i="24"/>
  <c r="K376" i="24"/>
  <c r="K377" i="24"/>
  <c r="K378" i="24"/>
  <c r="K379" i="24"/>
  <c r="K380" i="24"/>
  <c r="K381" i="24"/>
  <c r="K382" i="24"/>
  <c r="K383" i="24"/>
  <c r="K384" i="24"/>
  <c r="K385" i="24"/>
  <c r="K386" i="24"/>
  <c r="K387" i="24"/>
  <c r="K388" i="24"/>
  <c r="K389" i="24"/>
  <c r="K390" i="24"/>
  <c r="K391" i="24"/>
  <c r="K392" i="24"/>
  <c r="K393" i="24"/>
  <c r="K394" i="24"/>
  <c r="K395" i="24"/>
  <c r="K396" i="24"/>
  <c r="K397" i="24"/>
  <c r="K398" i="24"/>
  <c r="K399" i="24"/>
  <c r="K400" i="24"/>
  <c r="K401" i="24"/>
  <c r="K402" i="24"/>
  <c r="K403" i="24"/>
  <c r="K404" i="24"/>
  <c r="K405" i="24"/>
  <c r="K406" i="24"/>
  <c r="K407" i="24"/>
  <c r="K408" i="24"/>
  <c r="K409" i="24"/>
  <c r="K410" i="24"/>
  <c r="K411" i="24"/>
  <c r="K412" i="24"/>
  <c r="K413" i="24"/>
  <c r="K414" i="24"/>
  <c r="K415" i="24"/>
  <c r="K416" i="24"/>
  <c r="K417" i="24"/>
  <c r="K418" i="24"/>
  <c r="K419" i="24"/>
  <c r="K420" i="24"/>
  <c r="K421" i="24"/>
  <c r="K422" i="24"/>
  <c r="K423" i="24"/>
  <c r="K424" i="24"/>
  <c r="K425" i="24"/>
  <c r="K426" i="24"/>
  <c r="K427" i="24"/>
  <c r="K428" i="24"/>
  <c r="K429" i="24"/>
  <c r="K430" i="24"/>
  <c r="K431" i="24"/>
  <c r="K432" i="24"/>
  <c r="K433" i="24"/>
  <c r="K434" i="24"/>
  <c r="K435" i="24"/>
  <c r="K436" i="24"/>
  <c r="K437" i="24"/>
  <c r="K438" i="24"/>
  <c r="K439" i="24"/>
  <c r="K440" i="24"/>
  <c r="K441" i="24"/>
  <c r="K442" i="24"/>
  <c r="K443" i="24"/>
  <c r="K444" i="24"/>
  <c r="K445" i="24"/>
  <c r="K446" i="24"/>
  <c r="K447" i="24"/>
  <c r="K448" i="24"/>
  <c r="K449" i="24"/>
  <c r="K450" i="24"/>
  <c r="K451" i="24"/>
  <c r="K452" i="24"/>
  <c r="K453" i="24"/>
  <c r="K454" i="24"/>
  <c r="K455" i="24"/>
  <c r="K456" i="24"/>
  <c r="K457" i="24"/>
  <c r="K458" i="24"/>
  <c r="K459" i="24"/>
  <c r="K460" i="24"/>
  <c r="K461" i="24"/>
  <c r="K462" i="24"/>
  <c r="K463" i="24"/>
  <c r="K464" i="24"/>
  <c r="K465" i="24"/>
  <c r="K466" i="24"/>
  <c r="K467" i="24"/>
  <c r="K468" i="24"/>
  <c r="K469" i="24"/>
  <c r="K470" i="24"/>
  <c r="K471" i="24"/>
  <c r="K472" i="24"/>
  <c r="K473" i="24"/>
  <c r="K474" i="24"/>
  <c r="K475" i="24"/>
  <c r="K476" i="24"/>
  <c r="K477" i="24"/>
  <c r="K478" i="24"/>
  <c r="K479" i="24"/>
  <c r="K480" i="24"/>
  <c r="K481" i="24"/>
  <c r="K482" i="24"/>
  <c r="K483" i="24"/>
  <c r="K484" i="24"/>
  <c r="K485" i="24"/>
  <c r="K486" i="24"/>
  <c r="K487" i="24"/>
  <c r="K488" i="24"/>
  <c r="K489" i="24"/>
  <c r="K490" i="24"/>
  <c r="K491" i="24"/>
  <c r="K492" i="24"/>
  <c r="K493" i="24"/>
  <c r="K494" i="24"/>
  <c r="K495" i="24"/>
  <c r="K496" i="24"/>
  <c r="K497" i="24"/>
  <c r="K498" i="24"/>
  <c r="K499" i="24"/>
  <c r="K500" i="24"/>
  <c r="K501" i="24"/>
  <c r="K502" i="24"/>
  <c r="K503" i="24"/>
  <c r="K504" i="24"/>
  <c r="K505" i="24"/>
  <c r="K506" i="24"/>
  <c r="K507" i="24"/>
  <c r="K508" i="24"/>
  <c r="K509" i="24"/>
  <c r="K510" i="24"/>
  <c r="K511" i="24"/>
  <c r="K512" i="24"/>
  <c r="K513" i="24"/>
  <c r="K514" i="24"/>
  <c r="K515" i="24"/>
  <c r="K516" i="24"/>
  <c r="K517" i="24"/>
  <c r="K518" i="24"/>
  <c r="K519" i="24"/>
  <c r="K520" i="24"/>
  <c r="K521" i="24"/>
  <c r="K522" i="24"/>
  <c r="K523" i="24"/>
  <c r="K524" i="24"/>
  <c r="K525" i="24"/>
  <c r="K526" i="24"/>
  <c r="K527" i="24"/>
  <c r="K528" i="24"/>
  <c r="K529" i="24"/>
  <c r="K530" i="24"/>
  <c r="K531" i="24"/>
  <c r="K532" i="24"/>
  <c r="K533" i="24"/>
  <c r="K534" i="24"/>
  <c r="K535" i="24"/>
  <c r="K536" i="24"/>
  <c r="K537" i="24"/>
  <c r="K538" i="24"/>
  <c r="K539" i="24"/>
  <c r="K540" i="24"/>
  <c r="K541" i="24"/>
  <c r="K542" i="24"/>
  <c r="K543" i="24"/>
  <c r="K544" i="24"/>
  <c r="K545" i="24"/>
  <c r="K546" i="24"/>
  <c r="K547" i="24"/>
  <c r="K548" i="24"/>
  <c r="K549" i="24"/>
  <c r="K550" i="24"/>
  <c r="K551" i="24"/>
  <c r="K552" i="24"/>
  <c r="K553" i="24"/>
  <c r="K554" i="24"/>
  <c r="K555" i="24"/>
  <c r="K556" i="24"/>
  <c r="K557" i="24"/>
  <c r="K558" i="24"/>
  <c r="K559" i="24"/>
  <c r="K560" i="24"/>
  <c r="K561" i="24"/>
  <c r="K562" i="24"/>
  <c r="K563" i="24"/>
  <c r="K564" i="24"/>
  <c r="K565" i="24"/>
  <c r="K566" i="24"/>
  <c r="K567" i="24"/>
  <c r="K568" i="24"/>
  <c r="K569" i="24"/>
  <c r="K570" i="24"/>
  <c r="K571" i="24"/>
  <c r="K572" i="24"/>
  <c r="K573" i="24"/>
  <c r="K574" i="24"/>
  <c r="K575" i="24"/>
  <c r="K576" i="24"/>
  <c r="K577" i="24"/>
  <c r="K578" i="24"/>
  <c r="K579" i="24"/>
  <c r="K580" i="24"/>
  <c r="K581" i="24"/>
  <c r="K582" i="24"/>
  <c r="K583" i="24"/>
  <c r="K584" i="24"/>
  <c r="K585" i="24"/>
  <c r="K586" i="24"/>
  <c r="K587" i="24"/>
  <c r="K588" i="24"/>
  <c r="K589" i="24"/>
  <c r="K590" i="24"/>
  <c r="K591" i="24"/>
  <c r="K592" i="24"/>
  <c r="K593" i="24"/>
  <c r="K594" i="24"/>
  <c r="K595" i="24"/>
  <c r="K596" i="24"/>
  <c r="K597" i="24"/>
  <c r="K598" i="24"/>
  <c r="K599" i="24"/>
  <c r="K600" i="24"/>
  <c r="K601" i="24"/>
  <c r="K602" i="24"/>
  <c r="K603" i="24"/>
  <c r="K604" i="24"/>
  <c r="K605" i="24"/>
  <c r="K606" i="24"/>
  <c r="K607" i="24"/>
  <c r="K608" i="24"/>
  <c r="K609" i="24"/>
  <c r="K610" i="24"/>
  <c r="K611" i="24"/>
  <c r="K612" i="24"/>
  <c r="K613" i="24"/>
  <c r="K614" i="24"/>
  <c r="K615" i="24"/>
  <c r="K616" i="24"/>
  <c r="K617" i="24"/>
  <c r="K618" i="24"/>
  <c r="K619" i="24"/>
  <c r="K620" i="24"/>
  <c r="K621" i="24"/>
  <c r="K622" i="24"/>
  <c r="K623" i="24"/>
  <c r="K624" i="24"/>
  <c r="K625" i="24"/>
  <c r="K626" i="24"/>
  <c r="K627" i="24"/>
  <c r="K628" i="24"/>
  <c r="K629" i="24"/>
  <c r="K630" i="24"/>
  <c r="K631" i="24"/>
  <c r="K632" i="24"/>
  <c r="K633" i="24"/>
  <c r="K634" i="24"/>
  <c r="K635" i="24"/>
  <c r="K636" i="24"/>
  <c r="K637" i="24"/>
  <c r="K638" i="24"/>
  <c r="K639" i="24"/>
  <c r="K640" i="24"/>
  <c r="K641" i="24"/>
  <c r="K642" i="24"/>
  <c r="K643" i="24"/>
  <c r="K644" i="24"/>
  <c r="K645" i="24"/>
  <c r="K646" i="24"/>
  <c r="K647" i="24"/>
  <c r="K648" i="24"/>
  <c r="K649" i="24"/>
  <c r="K650" i="24"/>
  <c r="K651" i="24"/>
  <c r="K652" i="24"/>
  <c r="K653" i="24"/>
  <c r="K654" i="24"/>
  <c r="K655" i="24"/>
  <c r="K656" i="24"/>
  <c r="K657" i="24"/>
  <c r="K658" i="24"/>
  <c r="K659" i="24"/>
  <c r="K660" i="24"/>
  <c r="K661" i="24"/>
  <c r="K662" i="24"/>
  <c r="K663" i="24"/>
  <c r="K664" i="24"/>
  <c r="K665" i="24"/>
  <c r="K666" i="24"/>
  <c r="K667" i="24"/>
  <c r="K668" i="24"/>
  <c r="K669" i="24"/>
  <c r="K670" i="24"/>
  <c r="K671" i="24"/>
  <c r="K672" i="24"/>
  <c r="K673" i="24"/>
  <c r="K674" i="24"/>
  <c r="K675" i="24"/>
  <c r="K676" i="24"/>
  <c r="K677" i="24"/>
  <c r="K678" i="24"/>
  <c r="K679" i="24"/>
  <c r="K680" i="24"/>
  <c r="K681" i="24"/>
  <c r="K682" i="24"/>
  <c r="K683" i="24"/>
  <c r="K684" i="24"/>
  <c r="K685" i="24"/>
  <c r="K686" i="24"/>
  <c r="K687" i="24"/>
  <c r="K688" i="24"/>
  <c r="K689" i="24"/>
  <c r="K690" i="24"/>
  <c r="K691" i="24"/>
  <c r="K692" i="24"/>
  <c r="K693" i="24"/>
  <c r="K694" i="24"/>
  <c r="K695" i="24"/>
  <c r="K696" i="24"/>
  <c r="K697" i="24"/>
  <c r="K698" i="24"/>
  <c r="K699" i="24"/>
  <c r="K700" i="24"/>
  <c r="K701" i="24"/>
  <c r="K702" i="24"/>
  <c r="K703" i="24"/>
  <c r="K704" i="24"/>
  <c r="K705" i="24"/>
  <c r="K706" i="24"/>
  <c r="K707" i="24"/>
  <c r="K708" i="24"/>
  <c r="K709" i="24"/>
  <c r="K710" i="24"/>
  <c r="K711" i="24"/>
  <c r="K712" i="24"/>
  <c r="K713" i="24"/>
  <c r="K714" i="24"/>
  <c r="K715" i="24"/>
  <c r="K716" i="24"/>
  <c r="K717" i="24"/>
  <c r="K718" i="24"/>
  <c r="K719" i="24"/>
  <c r="K720" i="24"/>
  <c r="K721" i="24"/>
  <c r="K722" i="24"/>
  <c r="K723" i="24"/>
  <c r="K724" i="24"/>
  <c r="K725" i="24"/>
  <c r="K726" i="24"/>
  <c r="K727" i="24"/>
  <c r="K728" i="24"/>
  <c r="K729" i="24"/>
  <c r="K730" i="24"/>
  <c r="K731" i="24"/>
  <c r="K732" i="24"/>
  <c r="K733" i="24"/>
  <c r="K734" i="24"/>
  <c r="K735" i="24"/>
  <c r="K736" i="24"/>
  <c r="K737" i="24"/>
  <c r="K738" i="24"/>
  <c r="K739" i="24"/>
  <c r="K740" i="24"/>
  <c r="K741" i="24"/>
  <c r="K742" i="24"/>
  <c r="K743" i="24"/>
  <c r="K744" i="24"/>
  <c r="K745" i="24"/>
  <c r="K746" i="24"/>
  <c r="K747" i="24"/>
  <c r="K748" i="24"/>
  <c r="K749" i="24"/>
  <c r="K750" i="24"/>
  <c r="K751" i="24"/>
  <c r="K752" i="24"/>
  <c r="K753" i="24"/>
  <c r="K754" i="24"/>
  <c r="K755" i="24"/>
  <c r="K756" i="24"/>
  <c r="K757" i="24"/>
  <c r="K758" i="24"/>
  <c r="K759" i="24"/>
  <c r="K760" i="24"/>
  <c r="K761" i="24"/>
  <c r="K762" i="24"/>
  <c r="K763" i="24"/>
  <c r="K764" i="24"/>
  <c r="K765" i="24"/>
  <c r="K766" i="24"/>
  <c r="K767" i="24"/>
  <c r="K768" i="24"/>
  <c r="K769" i="24"/>
  <c r="K770" i="24"/>
  <c r="K771" i="24"/>
  <c r="K772" i="24"/>
  <c r="K773" i="24"/>
  <c r="K774" i="24"/>
  <c r="K775" i="24"/>
  <c r="K776" i="24"/>
  <c r="K777" i="24"/>
  <c r="K778" i="24"/>
  <c r="K779" i="24"/>
  <c r="K780" i="24"/>
  <c r="K781" i="24"/>
  <c r="K782" i="24"/>
  <c r="K783" i="24"/>
  <c r="K784" i="24"/>
  <c r="K785" i="24"/>
  <c r="K786" i="24"/>
  <c r="K787" i="24"/>
  <c r="K788" i="24"/>
  <c r="K789" i="24"/>
  <c r="K790" i="24"/>
  <c r="K791" i="24"/>
  <c r="K792" i="24"/>
  <c r="K793" i="24"/>
  <c r="K794" i="24"/>
  <c r="K795" i="24"/>
  <c r="K796" i="24"/>
  <c r="K797" i="24"/>
  <c r="K798" i="24"/>
  <c r="K799" i="24"/>
  <c r="K800" i="24"/>
  <c r="K801" i="24"/>
  <c r="K802" i="24"/>
  <c r="K803" i="24"/>
  <c r="K804" i="24"/>
  <c r="K805" i="24"/>
  <c r="K806" i="24"/>
  <c r="K807" i="24"/>
  <c r="K808" i="24"/>
  <c r="K809" i="24"/>
  <c r="K810" i="24"/>
  <c r="K811" i="24"/>
  <c r="K812" i="24"/>
  <c r="K813" i="24"/>
  <c r="K814" i="24"/>
  <c r="K815" i="24"/>
  <c r="K816" i="24"/>
  <c r="K817" i="24"/>
  <c r="K818" i="24"/>
  <c r="K819" i="24"/>
  <c r="K820" i="24"/>
  <c r="K821" i="24"/>
  <c r="K822" i="24"/>
  <c r="K823" i="24"/>
  <c r="K824" i="24"/>
  <c r="K825" i="24"/>
  <c r="K826" i="24"/>
  <c r="K827" i="24"/>
  <c r="K828" i="24"/>
  <c r="K829" i="24"/>
  <c r="K830" i="24"/>
  <c r="K831" i="24"/>
  <c r="K832" i="24"/>
  <c r="K833" i="24"/>
  <c r="K834" i="24"/>
  <c r="K835" i="24"/>
  <c r="K836" i="24"/>
  <c r="K837" i="24"/>
  <c r="K838" i="24"/>
  <c r="K839" i="24"/>
  <c r="K840" i="24"/>
  <c r="K841" i="24"/>
  <c r="K842" i="24"/>
  <c r="K843" i="24"/>
  <c r="K844" i="24"/>
  <c r="K845" i="24"/>
  <c r="K846" i="24"/>
  <c r="K847" i="24"/>
  <c r="K848" i="24"/>
  <c r="K849" i="24"/>
  <c r="K850" i="24"/>
  <c r="K851" i="24"/>
  <c r="K852" i="24"/>
  <c r="K853" i="24"/>
  <c r="K854" i="24"/>
  <c r="K855" i="24"/>
  <c r="K856" i="24"/>
  <c r="K857" i="24"/>
  <c r="K858" i="24"/>
  <c r="K859" i="24"/>
  <c r="K860" i="24"/>
  <c r="K861" i="24"/>
  <c r="K862" i="24"/>
  <c r="K863" i="24"/>
  <c r="K864" i="24"/>
  <c r="K865" i="24"/>
  <c r="K866" i="24"/>
  <c r="K867" i="24"/>
  <c r="K868" i="24"/>
  <c r="K869" i="24"/>
  <c r="K870" i="24"/>
  <c r="K871" i="24"/>
  <c r="K872" i="24"/>
  <c r="K873" i="24"/>
  <c r="K874" i="24"/>
  <c r="K875" i="24"/>
  <c r="K876" i="24"/>
  <c r="K877" i="24"/>
  <c r="K878" i="24"/>
  <c r="K879" i="24"/>
  <c r="K880" i="24"/>
  <c r="K881" i="24"/>
  <c r="K882" i="24"/>
  <c r="K883" i="24"/>
  <c r="K884" i="24"/>
  <c r="K885" i="24"/>
  <c r="K886" i="24"/>
  <c r="K887" i="24"/>
  <c r="K888" i="24"/>
  <c r="K889" i="24"/>
  <c r="K890" i="24"/>
  <c r="K891" i="24"/>
  <c r="K892" i="24"/>
  <c r="K893" i="24"/>
  <c r="K894" i="24"/>
  <c r="K895" i="24"/>
  <c r="K896" i="24"/>
  <c r="K897" i="24"/>
  <c r="K898" i="24"/>
  <c r="K899" i="24"/>
  <c r="K900" i="24"/>
  <c r="K901" i="24"/>
  <c r="K902" i="24"/>
  <c r="K903" i="24"/>
  <c r="K904" i="24"/>
  <c r="K905" i="24"/>
  <c r="K906" i="24"/>
  <c r="K907" i="24"/>
  <c r="K908" i="24"/>
  <c r="K909" i="24"/>
  <c r="K910" i="24"/>
  <c r="K911" i="24"/>
  <c r="K912" i="24"/>
  <c r="K913" i="24"/>
  <c r="K914" i="24"/>
  <c r="K915" i="24"/>
  <c r="K916" i="24"/>
  <c r="K917" i="24"/>
  <c r="K918" i="24"/>
  <c r="K919" i="24"/>
  <c r="K920" i="24"/>
  <c r="K921" i="24"/>
  <c r="K922" i="24"/>
  <c r="K923" i="24"/>
  <c r="K924" i="24"/>
  <c r="K925" i="24"/>
  <c r="K926" i="24"/>
  <c r="K927" i="24"/>
  <c r="K928" i="24"/>
  <c r="K929" i="24"/>
  <c r="K930" i="24"/>
  <c r="K931" i="24"/>
  <c r="K932" i="24"/>
  <c r="K933" i="24"/>
  <c r="K934" i="24"/>
  <c r="K935" i="24"/>
  <c r="K936" i="24"/>
  <c r="K937" i="24"/>
  <c r="K938" i="24"/>
  <c r="K939" i="24"/>
  <c r="K940" i="24"/>
  <c r="K941" i="24"/>
  <c r="K942" i="24"/>
  <c r="K943" i="24"/>
  <c r="K944" i="24"/>
  <c r="K945" i="24"/>
  <c r="K946" i="24"/>
  <c r="K947" i="24"/>
  <c r="K948" i="24"/>
  <c r="K949" i="24"/>
  <c r="K950" i="24"/>
  <c r="K951" i="24"/>
  <c r="K952" i="24"/>
  <c r="K953" i="24"/>
  <c r="K954" i="24"/>
  <c r="K955" i="24"/>
  <c r="K956" i="24"/>
  <c r="K957" i="24"/>
  <c r="K958" i="24"/>
  <c r="K959" i="24"/>
  <c r="K960" i="24"/>
  <c r="K961" i="24"/>
  <c r="K962" i="24"/>
  <c r="K963" i="24"/>
  <c r="K964" i="24"/>
  <c r="K965" i="24"/>
  <c r="K966" i="24"/>
  <c r="K967" i="24"/>
  <c r="K968" i="24"/>
  <c r="K969" i="24"/>
  <c r="K970" i="24"/>
  <c r="K971" i="24"/>
  <c r="K972" i="24"/>
  <c r="K973" i="24"/>
  <c r="K974" i="24"/>
  <c r="K975" i="24"/>
  <c r="K976" i="24"/>
  <c r="K977" i="24"/>
  <c r="K978" i="24"/>
  <c r="K979" i="24"/>
  <c r="K980" i="24"/>
  <c r="K981" i="24"/>
  <c r="K982" i="24"/>
  <c r="K983" i="24"/>
  <c r="K984" i="24"/>
  <c r="K985" i="24"/>
  <c r="K986" i="24"/>
  <c r="K987" i="24"/>
  <c r="K988" i="24"/>
  <c r="K989" i="24"/>
  <c r="K990" i="24"/>
  <c r="K991" i="24"/>
  <c r="K992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338" i="24"/>
  <c r="J339" i="24"/>
  <c r="J340" i="24"/>
  <c r="J341" i="24"/>
  <c r="J342" i="24"/>
  <c r="J343" i="24"/>
  <c r="J344" i="24"/>
  <c r="J345" i="24"/>
  <c r="J346" i="24"/>
  <c r="J347" i="24"/>
  <c r="J348" i="24"/>
  <c r="J349" i="24"/>
  <c r="J350" i="24"/>
  <c r="J351" i="24"/>
  <c r="J352" i="24"/>
  <c r="J353" i="24"/>
  <c r="J354" i="24"/>
  <c r="J355" i="24"/>
  <c r="J356" i="24"/>
  <c r="J357" i="24"/>
  <c r="J358" i="24"/>
  <c r="J359" i="24"/>
  <c r="J360" i="24"/>
  <c r="J361" i="24"/>
  <c r="J362" i="24"/>
  <c r="J363" i="24"/>
  <c r="J364" i="24"/>
  <c r="J365" i="24"/>
  <c r="J366" i="24"/>
  <c r="J367" i="24"/>
  <c r="J368" i="24"/>
  <c r="J369" i="24"/>
  <c r="J370" i="24"/>
  <c r="J371" i="24"/>
  <c r="J372" i="24"/>
  <c r="J373" i="24"/>
  <c r="J374" i="24"/>
  <c r="J375" i="24"/>
  <c r="J376" i="24"/>
  <c r="J377" i="24"/>
  <c r="J378" i="24"/>
  <c r="J379" i="24"/>
  <c r="J380" i="24"/>
  <c r="J381" i="24"/>
  <c r="J382" i="24"/>
  <c r="J383" i="24"/>
  <c r="J384" i="24"/>
  <c r="J385" i="24"/>
  <c r="J386" i="24"/>
  <c r="J387" i="24"/>
  <c r="J388" i="24"/>
  <c r="J389" i="24"/>
  <c r="J390" i="24"/>
  <c r="J391" i="24"/>
  <c r="J392" i="24"/>
  <c r="J393" i="24"/>
  <c r="J394" i="24"/>
  <c r="J395" i="24"/>
  <c r="J396" i="24"/>
  <c r="J397" i="24"/>
  <c r="J398" i="24"/>
  <c r="J399" i="24"/>
  <c r="J400" i="24"/>
  <c r="J401" i="24"/>
  <c r="J402" i="24"/>
  <c r="J403" i="24"/>
  <c r="J404" i="24"/>
  <c r="J405" i="24"/>
  <c r="J406" i="24"/>
  <c r="J407" i="24"/>
  <c r="J408" i="24"/>
  <c r="J409" i="24"/>
  <c r="J410" i="24"/>
  <c r="J411" i="24"/>
  <c r="J412" i="24"/>
  <c r="J413" i="24"/>
  <c r="J414" i="24"/>
  <c r="J415" i="24"/>
  <c r="J416" i="24"/>
  <c r="J417" i="24"/>
  <c r="J418" i="24"/>
  <c r="J419" i="24"/>
  <c r="J420" i="24"/>
  <c r="J421" i="24"/>
  <c r="J422" i="24"/>
  <c r="J423" i="24"/>
  <c r="J424" i="24"/>
  <c r="J425" i="24"/>
  <c r="J426" i="24"/>
  <c r="J427" i="24"/>
  <c r="J428" i="24"/>
  <c r="J429" i="24"/>
  <c r="J430" i="24"/>
  <c r="J431" i="24"/>
  <c r="J432" i="24"/>
  <c r="J433" i="24"/>
  <c r="J434" i="24"/>
  <c r="J435" i="24"/>
  <c r="J436" i="24"/>
  <c r="J437" i="24"/>
  <c r="J438" i="24"/>
  <c r="J439" i="24"/>
  <c r="J440" i="24"/>
  <c r="J441" i="24"/>
  <c r="J442" i="24"/>
  <c r="J443" i="24"/>
  <c r="J444" i="24"/>
  <c r="J445" i="24"/>
  <c r="J446" i="24"/>
  <c r="J447" i="24"/>
  <c r="J448" i="24"/>
  <c r="J449" i="24"/>
  <c r="J450" i="24"/>
  <c r="J451" i="24"/>
  <c r="J452" i="24"/>
  <c r="J453" i="24"/>
  <c r="J454" i="24"/>
  <c r="J455" i="24"/>
  <c r="J456" i="24"/>
  <c r="J457" i="24"/>
  <c r="J458" i="24"/>
  <c r="J459" i="24"/>
  <c r="J460" i="24"/>
  <c r="J461" i="24"/>
  <c r="J462" i="24"/>
  <c r="J463" i="24"/>
  <c r="J464" i="24"/>
  <c r="J465" i="24"/>
  <c r="J466" i="24"/>
  <c r="J467" i="24"/>
  <c r="J468" i="24"/>
  <c r="J469" i="24"/>
  <c r="J470" i="24"/>
  <c r="J471" i="24"/>
  <c r="J472" i="24"/>
  <c r="J473" i="24"/>
  <c r="J474" i="24"/>
  <c r="J475" i="24"/>
  <c r="J476" i="24"/>
  <c r="J477" i="24"/>
  <c r="J478" i="24"/>
  <c r="J479" i="24"/>
  <c r="J480" i="24"/>
  <c r="J481" i="24"/>
  <c r="J482" i="24"/>
  <c r="J483" i="24"/>
  <c r="J484" i="24"/>
  <c r="J485" i="24"/>
  <c r="J486" i="24"/>
  <c r="J487" i="24"/>
  <c r="J488" i="24"/>
  <c r="J489" i="24"/>
  <c r="J490" i="24"/>
  <c r="J491" i="24"/>
  <c r="J492" i="24"/>
  <c r="J493" i="24"/>
  <c r="J494" i="24"/>
  <c r="J495" i="24"/>
  <c r="J496" i="24"/>
  <c r="J497" i="24"/>
  <c r="J498" i="24"/>
  <c r="J499" i="24"/>
  <c r="J500" i="24"/>
  <c r="J501" i="24"/>
  <c r="J502" i="24"/>
  <c r="J503" i="24"/>
  <c r="J504" i="24"/>
  <c r="J505" i="24"/>
  <c r="J506" i="24"/>
  <c r="J507" i="24"/>
  <c r="J508" i="24"/>
  <c r="J509" i="24"/>
  <c r="J510" i="24"/>
  <c r="J511" i="24"/>
  <c r="J512" i="24"/>
  <c r="J513" i="24"/>
  <c r="J514" i="24"/>
  <c r="J515" i="24"/>
  <c r="J516" i="24"/>
  <c r="J517" i="24"/>
  <c r="J518" i="24"/>
  <c r="J519" i="24"/>
  <c r="J520" i="24"/>
  <c r="J521" i="24"/>
  <c r="J522" i="24"/>
  <c r="J523" i="24"/>
  <c r="J524" i="24"/>
  <c r="J525" i="24"/>
  <c r="J526" i="24"/>
  <c r="J527" i="24"/>
  <c r="J528" i="24"/>
  <c r="J529" i="24"/>
  <c r="J530" i="24"/>
  <c r="J531" i="24"/>
  <c r="J532" i="24"/>
  <c r="J533" i="24"/>
  <c r="J534" i="24"/>
  <c r="J535" i="24"/>
  <c r="J536" i="24"/>
  <c r="J537" i="24"/>
  <c r="J538" i="24"/>
  <c r="J539" i="24"/>
  <c r="J540" i="24"/>
  <c r="J541" i="24"/>
  <c r="J542" i="24"/>
  <c r="J543" i="24"/>
  <c r="J544" i="24"/>
  <c r="J545" i="24"/>
  <c r="J546" i="24"/>
  <c r="J547" i="24"/>
  <c r="J548" i="24"/>
  <c r="J549" i="24"/>
  <c r="J550" i="24"/>
  <c r="J551" i="24"/>
  <c r="J552" i="24"/>
  <c r="J553" i="24"/>
  <c r="J554" i="24"/>
  <c r="J555" i="24"/>
  <c r="J556" i="24"/>
  <c r="J557" i="24"/>
  <c r="J558" i="24"/>
  <c r="J559" i="24"/>
  <c r="J560" i="24"/>
  <c r="J561" i="24"/>
  <c r="J562" i="24"/>
  <c r="J563" i="24"/>
  <c r="J564" i="24"/>
  <c r="J565" i="24"/>
  <c r="J566" i="24"/>
  <c r="J567" i="24"/>
  <c r="J568" i="24"/>
  <c r="J569" i="24"/>
  <c r="J570" i="24"/>
  <c r="J571" i="24"/>
  <c r="J572" i="24"/>
  <c r="J573" i="24"/>
  <c r="J574" i="24"/>
  <c r="J575" i="24"/>
  <c r="J576" i="24"/>
  <c r="J577" i="24"/>
  <c r="J578" i="24"/>
  <c r="J579" i="24"/>
  <c r="J580" i="24"/>
  <c r="J581" i="24"/>
  <c r="J582" i="24"/>
  <c r="J583" i="24"/>
  <c r="J584" i="24"/>
  <c r="J585" i="24"/>
  <c r="J586" i="24"/>
  <c r="J587" i="24"/>
  <c r="J588" i="24"/>
  <c r="J589" i="24"/>
  <c r="J590" i="24"/>
  <c r="J591" i="24"/>
  <c r="J592" i="24"/>
  <c r="J593" i="24"/>
  <c r="J594" i="24"/>
  <c r="J595" i="24"/>
  <c r="J596" i="24"/>
  <c r="J597" i="24"/>
  <c r="J598" i="24"/>
  <c r="J599" i="24"/>
  <c r="J600" i="24"/>
  <c r="J601" i="24"/>
  <c r="J602" i="24"/>
  <c r="J603" i="24"/>
  <c r="J604" i="24"/>
  <c r="J605" i="24"/>
  <c r="J606" i="24"/>
  <c r="J607" i="24"/>
  <c r="J608" i="24"/>
  <c r="J609" i="24"/>
  <c r="J610" i="24"/>
  <c r="J611" i="24"/>
  <c r="J612" i="24"/>
  <c r="J613" i="24"/>
  <c r="J614" i="24"/>
  <c r="J615" i="24"/>
  <c r="J616" i="24"/>
  <c r="J617" i="24"/>
  <c r="J618" i="24"/>
  <c r="J619" i="24"/>
  <c r="J620" i="24"/>
  <c r="J621" i="24"/>
  <c r="J622" i="24"/>
  <c r="J623" i="24"/>
  <c r="J624" i="24"/>
  <c r="J625" i="24"/>
  <c r="J626" i="24"/>
  <c r="J627" i="24"/>
  <c r="J628" i="24"/>
  <c r="J629" i="24"/>
  <c r="J630" i="24"/>
  <c r="J631" i="24"/>
  <c r="J632" i="24"/>
  <c r="J633" i="24"/>
  <c r="J634" i="24"/>
  <c r="J635" i="24"/>
  <c r="J636" i="24"/>
  <c r="J637" i="24"/>
  <c r="J638" i="24"/>
  <c r="J639" i="24"/>
  <c r="J640" i="24"/>
  <c r="J641" i="24"/>
  <c r="J642" i="24"/>
  <c r="J643" i="24"/>
  <c r="J644" i="24"/>
  <c r="J645" i="24"/>
  <c r="J646" i="24"/>
  <c r="J647" i="24"/>
  <c r="J648" i="24"/>
  <c r="J649" i="24"/>
  <c r="J650" i="24"/>
  <c r="J651" i="24"/>
  <c r="J652" i="24"/>
  <c r="J653" i="24"/>
  <c r="J654" i="24"/>
  <c r="J655" i="24"/>
  <c r="J656" i="24"/>
  <c r="J657" i="24"/>
  <c r="J658" i="24"/>
  <c r="J659" i="24"/>
  <c r="J660" i="24"/>
  <c r="J661" i="24"/>
  <c r="J662" i="24"/>
  <c r="J663" i="24"/>
  <c r="J664" i="24"/>
  <c r="J665" i="24"/>
  <c r="J666" i="24"/>
  <c r="J667" i="24"/>
  <c r="J668" i="24"/>
  <c r="J669" i="24"/>
  <c r="J670" i="24"/>
  <c r="J671" i="24"/>
  <c r="J672" i="24"/>
  <c r="J673" i="24"/>
  <c r="J674" i="24"/>
  <c r="J675" i="24"/>
  <c r="J676" i="24"/>
  <c r="J677" i="24"/>
  <c r="J678" i="24"/>
  <c r="J679" i="24"/>
  <c r="J680" i="24"/>
  <c r="J681" i="24"/>
  <c r="J682" i="24"/>
  <c r="J683" i="24"/>
  <c r="J684" i="24"/>
  <c r="J685" i="24"/>
  <c r="J686" i="24"/>
  <c r="J687" i="24"/>
  <c r="J688" i="24"/>
  <c r="J689" i="24"/>
  <c r="J690" i="24"/>
  <c r="J691" i="24"/>
  <c r="J692" i="24"/>
  <c r="J693" i="24"/>
  <c r="J694" i="24"/>
  <c r="J695" i="24"/>
  <c r="J696" i="24"/>
  <c r="J697" i="24"/>
  <c r="J698" i="24"/>
  <c r="J699" i="24"/>
  <c r="J700" i="24"/>
  <c r="J701" i="24"/>
  <c r="J702" i="24"/>
  <c r="J703" i="24"/>
  <c r="J704" i="24"/>
  <c r="J705" i="24"/>
  <c r="J706" i="24"/>
  <c r="J707" i="24"/>
  <c r="J708" i="24"/>
  <c r="J709" i="24"/>
  <c r="J710" i="24"/>
  <c r="J711" i="24"/>
  <c r="J712" i="24"/>
  <c r="J713" i="24"/>
  <c r="J714" i="24"/>
  <c r="J715" i="24"/>
  <c r="J716" i="24"/>
  <c r="J717" i="24"/>
  <c r="J718" i="24"/>
  <c r="J719" i="24"/>
  <c r="J720" i="24"/>
  <c r="J721" i="24"/>
  <c r="J722" i="24"/>
  <c r="J723" i="24"/>
  <c r="J724" i="24"/>
  <c r="J725" i="24"/>
  <c r="J726" i="24"/>
  <c r="J727" i="24"/>
  <c r="J728" i="24"/>
  <c r="J729" i="24"/>
  <c r="J730" i="24"/>
  <c r="J731" i="24"/>
  <c r="J732" i="24"/>
  <c r="J733" i="24"/>
  <c r="J734" i="24"/>
  <c r="J735" i="24"/>
  <c r="J736" i="24"/>
  <c r="J737" i="24"/>
  <c r="J738" i="24"/>
  <c r="J739" i="24"/>
  <c r="J740" i="24"/>
  <c r="J741" i="24"/>
  <c r="J742" i="24"/>
  <c r="J743" i="24"/>
  <c r="J744" i="24"/>
  <c r="J745" i="24"/>
  <c r="J746" i="24"/>
  <c r="J747" i="24"/>
  <c r="J748" i="24"/>
  <c r="J749" i="24"/>
  <c r="J750" i="24"/>
  <c r="J751" i="24"/>
  <c r="J752" i="24"/>
  <c r="J753" i="24"/>
  <c r="J754" i="24"/>
  <c r="J755" i="24"/>
  <c r="J756" i="24"/>
  <c r="J757" i="24"/>
  <c r="J758" i="24"/>
  <c r="J759" i="24"/>
  <c r="J760" i="24"/>
  <c r="J761" i="24"/>
  <c r="J762" i="24"/>
  <c r="J763" i="24"/>
  <c r="J764" i="24"/>
  <c r="J765" i="24"/>
  <c r="J766" i="24"/>
  <c r="J767" i="24"/>
  <c r="J768" i="24"/>
  <c r="J769" i="24"/>
  <c r="J770" i="24"/>
  <c r="J771" i="24"/>
  <c r="J772" i="24"/>
  <c r="J773" i="24"/>
  <c r="J774" i="24"/>
  <c r="J775" i="24"/>
  <c r="J776" i="24"/>
  <c r="J777" i="24"/>
  <c r="J778" i="24"/>
  <c r="J779" i="24"/>
  <c r="J780" i="24"/>
  <c r="J781" i="24"/>
  <c r="J782" i="24"/>
  <c r="J783" i="24"/>
  <c r="J784" i="24"/>
  <c r="J785" i="24"/>
  <c r="J786" i="24"/>
  <c r="J787" i="24"/>
  <c r="J788" i="24"/>
  <c r="J789" i="24"/>
  <c r="J790" i="24"/>
  <c r="J791" i="24"/>
  <c r="J792" i="24"/>
  <c r="J793" i="24"/>
  <c r="J794" i="24"/>
  <c r="J795" i="24"/>
  <c r="J796" i="24"/>
  <c r="J797" i="24"/>
  <c r="J798" i="24"/>
  <c r="J799" i="24"/>
  <c r="J800" i="24"/>
  <c r="J801" i="24"/>
  <c r="J802" i="24"/>
  <c r="J803" i="24"/>
  <c r="J804" i="24"/>
  <c r="J805" i="24"/>
  <c r="J806" i="24"/>
  <c r="J807" i="24"/>
  <c r="J808" i="24"/>
  <c r="J809" i="24"/>
  <c r="J810" i="24"/>
  <c r="J811" i="24"/>
  <c r="J812" i="24"/>
  <c r="J813" i="24"/>
  <c r="J814" i="24"/>
  <c r="J815" i="24"/>
  <c r="J816" i="24"/>
  <c r="J817" i="24"/>
  <c r="J818" i="24"/>
  <c r="J819" i="24"/>
  <c r="J820" i="24"/>
  <c r="J821" i="24"/>
  <c r="J822" i="24"/>
  <c r="J823" i="24"/>
  <c r="J824" i="24"/>
  <c r="J825" i="24"/>
  <c r="J826" i="24"/>
  <c r="J827" i="24"/>
  <c r="J828" i="24"/>
  <c r="J829" i="24"/>
  <c r="J830" i="24"/>
  <c r="J831" i="24"/>
  <c r="J832" i="24"/>
  <c r="J833" i="24"/>
  <c r="J834" i="24"/>
  <c r="J835" i="24"/>
  <c r="J836" i="24"/>
  <c r="J837" i="24"/>
  <c r="J838" i="24"/>
  <c r="J839" i="24"/>
  <c r="J840" i="24"/>
  <c r="J841" i="24"/>
  <c r="J842" i="24"/>
  <c r="J843" i="24"/>
  <c r="J844" i="24"/>
  <c r="J845" i="24"/>
  <c r="J846" i="24"/>
  <c r="J847" i="24"/>
  <c r="J848" i="24"/>
  <c r="J849" i="24"/>
  <c r="J850" i="24"/>
  <c r="J851" i="24"/>
  <c r="J852" i="24"/>
  <c r="J853" i="24"/>
  <c r="J854" i="24"/>
  <c r="J855" i="24"/>
  <c r="J856" i="24"/>
  <c r="J857" i="24"/>
  <c r="J858" i="24"/>
  <c r="J859" i="24"/>
  <c r="J860" i="24"/>
  <c r="J861" i="24"/>
  <c r="J862" i="24"/>
  <c r="J863" i="24"/>
  <c r="J864" i="24"/>
  <c r="J865" i="24"/>
  <c r="J866" i="24"/>
  <c r="J867" i="24"/>
  <c r="J868" i="24"/>
  <c r="J869" i="24"/>
  <c r="J870" i="24"/>
  <c r="J871" i="24"/>
  <c r="J872" i="24"/>
  <c r="J873" i="24"/>
  <c r="J874" i="24"/>
  <c r="J875" i="24"/>
  <c r="J876" i="24"/>
  <c r="J877" i="24"/>
  <c r="J878" i="24"/>
  <c r="J879" i="24"/>
  <c r="J880" i="24"/>
  <c r="J881" i="24"/>
  <c r="J882" i="24"/>
  <c r="J883" i="24"/>
  <c r="J884" i="24"/>
  <c r="J885" i="24"/>
  <c r="J886" i="24"/>
  <c r="J887" i="24"/>
  <c r="J888" i="24"/>
  <c r="J889" i="24"/>
  <c r="J890" i="24"/>
  <c r="J891" i="24"/>
  <c r="J892" i="24"/>
  <c r="J893" i="24"/>
  <c r="J894" i="24"/>
  <c r="J895" i="24"/>
  <c r="J896" i="24"/>
  <c r="J897" i="24"/>
  <c r="J898" i="24"/>
  <c r="J899" i="24"/>
  <c r="J900" i="24"/>
  <c r="J901" i="24"/>
  <c r="J902" i="24"/>
  <c r="J903" i="24"/>
  <c r="J904" i="24"/>
  <c r="J905" i="24"/>
  <c r="J906" i="24"/>
  <c r="J907" i="24"/>
  <c r="J908" i="24"/>
  <c r="J909" i="24"/>
  <c r="J910" i="24"/>
  <c r="J911" i="24"/>
  <c r="J912" i="24"/>
  <c r="J913" i="24"/>
  <c r="J914" i="24"/>
  <c r="J915" i="24"/>
  <c r="J916" i="24"/>
  <c r="J917" i="24"/>
  <c r="J918" i="24"/>
  <c r="J919" i="24"/>
  <c r="J920" i="24"/>
  <c r="J921" i="24"/>
  <c r="J922" i="24"/>
  <c r="J923" i="24"/>
  <c r="J924" i="24"/>
  <c r="J925" i="24"/>
  <c r="J926" i="24"/>
  <c r="J927" i="24"/>
  <c r="J928" i="24"/>
  <c r="J929" i="24"/>
  <c r="J930" i="24"/>
  <c r="J931" i="24"/>
  <c r="J932" i="24"/>
  <c r="J933" i="24"/>
  <c r="J934" i="24"/>
  <c r="J935" i="24"/>
  <c r="J936" i="24"/>
  <c r="J937" i="24"/>
  <c r="J938" i="24"/>
  <c r="J939" i="24"/>
  <c r="J940" i="24"/>
  <c r="J941" i="24"/>
  <c r="J942" i="24"/>
  <c r="J943" i="24"/>
  <c r="J944" i="24"/>
  <c r="J945" i="24"/>
  <c r="J946" i="24"/>
  <c r="J947" i="24"/>
  <c r="J948" i="24"/>
  <c r="J949" i="24"/>
  <c r="J950" i="24"/>
  <c r="J951" i="24"/>
  <c r="J952" i="24"/>
  <c r="J953" i="24"/>
  <c r="J954" i="24"/>
  <c r="J955" i="24"/>
  <c r="J956" i="24"/>
  <c r="J957" i="24"/>
  <c r="J958" i="24"/>
  <c r="J959" i="24"/>
  <c r="J960" i="24"/>
  <c r="J961" i="24"/>
  <c r="J962" i="24"/>
  <c r="J963" i="24"/>
  <c r="J964" i="24"/>
  <c r="J965" i="24"/>
  <c r="J966" i="24"/>
  <c r="J967" i="24"/>
  <c r="J968" i="24"/>
  <c r="J969" i="24"/>
  <c r="J970" i="24"/>
  <c r="J971" i="24"/>
  <c r="J972" i="24"/>
  <c r="J973" i="24"/>
  <c r="J974" i="24"/>
  <c r="J975" i="24"/>
  <c r="J976" i="24"/>
  <c r="J977" i="24"/>
  <c r="J978" i="24"/>
  <c r="J979" i="24"/>
  <c r="J980" i="24"/>
  <c r="J981" i="24"/>
  <c r="J982" i="24"/>
  <c r="J983" i="24"/>
  <c r="J984" i="24"/>
  <c r="J985" i="24"/>
  <c r="J986" i="24"/>
  <c r="J987" i="24"/>
  <c r="J988" i="24"/>
  <c r="J989" i="24"/>
  <c r="J990" i="24"/>
  <c r="J991" i="24"/>
  <c r="J992" i="2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K2" i="24"/>
  <c r="L2" i="24"/>
  <c r="B4" i="23"/>
  <c r="M2" i="24"/>
  <c r="B3" i="27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219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H11" i="25"/>
  <c r="B4" i="25"/>
  <c r="B5" i="23"/>
  <c r="B4" i="27"/>
  <c r="B30" i="25"/>
  <c r="B31" i="23"/>
  <c r="B30" i="27"/>
  <c r="B5" i="25"/>
  <c r="B6" i="23"/>
  <c r="B5" i="27"/>
  <c r="B6" i="25"/>
  <c r="B7" i="23"/>
  <c r="B6" i="27"/>
  <c r="B7" i="25"/>
  <c r="B8" i="23"/>
  <c r="B7" i="27"/>
  <c r="B8" i="25"/>
  <c r="B9" i="23"/>
  <c r="B8" i="27"/>
  <c r="B9" i="25"/>
  <c r="B10" i="23"/>
  <c r="B9" i="27"/>
  <c r="B10" i="25"/>
  <c r="B11" i="23"/>
  <c r="B10" i="27"/>
  <c r="B11" i="25"/>
  <c r="B12" i="23"/>
  <c r="B11" i="27"/>
  <c r="B12" i="25"/>
  <c r="B13" i="23"/>
  <c r="B12" i="27"/>
  <c r="B13" i="25"/>
  <c r="B14" i="23"/>
  <c r="B13" i="27"/>
  <c r="B14" i="25"/>
  <c r="B15" i="23"/>
  <c r="B14" i="27"/>
  <c r="B15" i="25"/>
  <c r="B16" i="23"/>
  <c r="B15" i="27"/>
  <c r="B16" i="25"/>
  <c r="B17" i="23"/>
  <c r="B16" i="27"/>
  <c r="B17" i="25"/>
  <c r="B18" i="23"/>
  <c r="B17" i="27"/>
  <c r="B18" i="25"/>
  <c r="B19" i="23"/>
  <c r="B18" i="27"/>
  <c r="B19" i="25"/>
  <c r="B20" i="23"/>
  <c r="B19" i="27"/>
  <c r="B20" i="25"/>
  <c r="B21" i="23"/>
  <c r="B20" i="27"/>
  <c r="B21" i="25"/>
  <c r="B22" i="23"/>
  <c r="B21" i="27"/>
  <c r="B22" i="25"/>
  <c r="B23" i="23"/>
  <c r="B22" i="27"/>
  <c r="B23" i="25"/>
  <c r="B24" i="23"/>
  <c r="B23" i="27"/>
  <c r="B24" i="25"/>
  <c r="B25" i="23"/>
  <c r="B24" i="27"/>
  <c r="B25" i="25"/>
  <c r="B26" i="23"/>
  <c r="B25" i="27"/>
  <c r="B26" i="25"/>
  <c r="B27" i="23"/>
  <c r="B26" i="27"/>
  <c r="B27" i="25"/>
  <c r="B28" i="23"/>
  <c r="B27" i="27"/>
  <c r="B28" i="25"/>
  <c r="B29" i="23"/>
  <c r="B28" i="27"/>
  <c r="B29" i="25"/>
  <c r="B30" i="23"/>
  <c r="B29" i="27"/>
  <c r="Q3" i="27"/>
  <c r="C4" i="25"/>
  <c r="C5" i="23"/>
  <c r="C4" i="27"/>
  <c r="D4" i="25"/>
  <c r="D5" i="23"/>
  <c r="D4" i="27"/>
  <c r="E4" i="25"/>
  <c r="E5" i="23"/>
  <c r="E4" i="27"/>
  <c r="F4" i="25"/>
  <c r="F5" i="23"/>
  <c r="F4" i="27"/>
  <c r="G4" i="25"/>
  <c r="G5" i="23"/>
  <c r="G4" i="27"/>
  <c r="H5" i="23"/>
  <c r="H4" i="27"/>
  <c r="I4" i="25"/>
  <c r="I5" i="23"/>
  <c r="I4" i="27"/>
  <c r="J4" i="25"/>
  <c r="J5" i="23"/>
  <c r="J4" i="27"/>
  <c r="K4" i="25"/>
  <c r="K5" i="23"/>
  <c r="K4" i="27"/>
  <c r="L5" i="23"/>
  <c r="L4" i="27"/>
  <c r="M4" i="25"/>
  <c r="M5" i="23"/>
  <c r="M4" i="27"/>
  <c r="N4" i="25"/>
  <c r="N5" i="23"/>
  <c r="N4" i="27"/>
  <c r="O4" i="25"/>
  <c r="O5" i="23"/>
  <c r="O4" i="27"/>
  <c r="P4" i="25"/>
  <c r="P5" i="23"/>
  <c r="P4" i="27"/>
  <c r="C5" i="25"/>
  <c r="C6" i="23"/>
  <c r="C5" i="27"/>
  <c r="D5" i="25"/>
  <c r="D6" i="23"/>
  <c r="D5" i="27"/>
  <c r="E5" i="25"/>
  <c r="E6" i="23"/>
  <c r="E5" i="27"/>
  <c r="F5" i="25"/>
  <c r="F6" i="23"/>
  <c r="F5" i="27"/>
  <c r="G5" i="25"/>
  <c r="G6" i="23"/>
  <c r="G5" i="27"/>
  <c r="H5" i="25"/>
  <c r="H6" i="23"/>
  <c r="H5" i="27"/>
  <c r="I5" i="25"/>
  <c r="I6" i="23"/>
  <c r="I5" i="27"/>
  <c r="J5" i="25"/>
  <c r="J6" i="23"/>
  <c r="J5" i="27"/>
  <c r="K5" i="25"/>
  <c r="K6" i="23"/>
  <c r="K5" i="27"/>
  <c r="L5" i="27"/>
  <c r="M5" i="25"/>
  <c r="M6" i="23"/>
  <c r="M5" i="27"/>
  <c r="N5" i="25"/>
  <c r="N6" i="23"/>
  <c r="N5" i="27"/>
  <c r="O5" i="25"/>
  <c r="O6" i="23"/>
  <c r="O5" i="27"/>
  <c r="P5" i="25"/>
  <c r="P6" i="23"/>
  <c r="P5" i="27"/>
  <c r="C6" i="25"/>
  <c r="C7" i="23"/>
  <c r="C6" i="27"/>
  <c r="D6" i="25"/>
  <c r="D7" i="23"/>
  <c r="D6" i="27"/>
  <c r="E6" i="25"/>
  <c r="E7" i="23"/>
  <c r="E6" i="27"/>
  <c r="F6" i="25"/>
  <c r="F7" i="23"/>
  <c r="F6" i="27"/>
  <c r="G6" i="25"/>
  <c r="G7" i="23"/>
  <c r="G6" i="27"/>
  <c r="H6" i="25"/>
  <c r="H7" i="23"/>
  <c r="H6" i="27"/>
  <c r="I6" i="25"/>
  <c r="I7" i="23"/>
  <c r="I6" i="27"/>
  <c r="J6" i="25"/>
  <c r="J7" i="23"/>
  <c r="J6" i="27"/>
  <c r="K6" i="25"/>
  <c r="K7" i="23"/>
  <c r="K6" i="27"/>
  <c r="L6" i="27"/>
  <c r="M6" i="25"/>
  <c r="M7" i="23"/>
  <c r="M6" i="27"/>
  <c r="N6" i="25"/>
  <c r="N7" i="23"/>
  <c r="N6" i="27"/>
  <c r="O6" i="25"/>
  <c r="O7" i="23"/>
  <c r="O6" i="27"/>
  <c r="P6" i="25"/>
  <c r="P7" i="23"/>
  <c r="P6" i="27"/>
  <c r="C7" i="25"/>
  <c r="C8" i="23"/>
  <c r="C7" i="27"/>
  <c r="D7" i="25"/>
  <c r="D8" i="23"/>
  <c r="D7" i="27"/>
  <c r="E7" i="25"/>
  <c r="E8" i="23"/>
  <c r="E7" i="27"/>
  <c r="F7" i="25"/>
  <c r="F8" i="23"/>
  <c r="F7" i="27"/>
  <c r="G7" i="25"/>
  <c r="G8" i="23"/>
  <c r="G7" i="27"/>
  <c r="H7" i="25"/>
  <c r="H8" i="23"/>
  <c r="H7" i="27"/>
  <c r="I7" i="25"/>
  <c r="I8" i="23"/>
  <c r="I7" i="27"/>
  <c r="J7" i="25"/>
  <c r="J8" i="23"/>
  <c r="J7" i="27"/>
  <c r="K7" i="25"/>
  <c r="K8" i="23"/>
  <c r="K7" i="27"/>
  <c r="L7" i="27"/>
  <c r="M7" i="25"/>
  <c r="M8" i="23"/>
  <c r="M7" i="27"/>
  <c r="N7" i="25"/>
  <c r="N8" i="23"/>
  <c r="N7" i="27"/>
  <c r="O7" i="25"/>
  <c r="O8" i="23"/>
  <c r="O7" i="27"/>
  <c r="P7" i="25"/>
  <c r="P8" i="23"/>
  <c r="P7" i="27"/>
  <c r="C8" i="25"/>
  <c r="C9" i="23"/>
  <c r="C8" i="27"/>
  <c r="D8" i="25"/>
  <c r="D9" i="23"/>
  <c r="D8" i="27"/>
  <c r="E8" i="25"/>
  <c r="E9" i="23"/>
  <c r="E8" i="27"/>
  <c r="F8" i="25"/>
  <c r="F9" i="23"/>
  <c r="F8" i="27"/>
  <c r="G8" i="25"/>
  <c r="G9" i="23"/>
  <c r="G8" i="27"/>
  <c r="H8" i="25"/>
  <c r="H9" i="23"/>
  <c r="H8" i="27"/>
  <c r="I8" i="25"/>
  <c r="I9" i="23"/>
  <c r="I8" i="27"/>
  <c r="J8" i="25"/>
  <c r="J9" i="23"/>
  <c r="J8" i="27"/>
  <c r="K8" i="25"/>
  <c r="K9" i="23"/>
  <c r="K8" i="27"/>
  <c r="L8" i="27"/>
  <c r="M8" i="25"/>
  <c r="M9" i="23"/>
  <c r="M8" i="27"/>
  <c r="N8" i="25"/>
  <c r="N9" i="23"/>
  <c r="N8" i="27"/>
  <c r="O8" i="25"/>
  <c r="O9" i="23"/>
  <c r="O8" i="27"/>
  <c r="P8" i="25"/>
  <c r="P9" i="23"/>
  <c r="P8" i="27"/>
  <c r="C9" i="25"/>
  <c r="C10" i="23"/>
  <c r="C9" i="27"/>
  <c r="D9" i="25"/>
  <c r="D10" i="23"/>
  <c r="D9" i="27"/>
  <c r="E9" i="25"/>
  <c r="E10" i="23"/>
  <c r="E9" i="27"/>
  <c r="F9" i="25"/>
  <c r="F10" i="23"/>
  <c r="F9" i="27"/>
  <c r="G9" i="25"/>
  <c r="G10" i="23"/>
  <c r="G9" i="27"/>
  <c r="H9" i="25"/>
  <c r="H10" i="23"/>
  <c r="H9" i="27"/>
  <c r="I9" i="25"/>
  <c r="I10" i="23"/>
  <c r="I9" i="27"/>
  <c r="J9" i="25"/>
  <c r="J10" i="23"/>
  <c r="J9" i="27"/>
  <c r="K9" i="25"/>
  <c r="K10" i="23"/>
  <c r="K9" i="27"/>
  <c r="L9" i="27"/>
  <c r="M9" i="25"/>
  <c r="M10" i="23"/>
  <c r="M9" i="27"/>
  <c r="N9" i="25"/>
  <c r="N10" i="23"/>
  <c r="N9" i="27"/>
  <c r="O9" i="25"/>
  <c r="O10" i="23"/>
  <c r="O9" i="27"/>
  <c r="P9" i="25"/>
  <c r="P10" i="23"/>
  <c r="P9" i="27"/>
  <c r="C10" i="25"/>
  <c r="C11" i="23"/>
  <c r="C10" i="27"/>
  <c r="D10" i="25"/>
  <c r="D11" i="23"/>
  <c r="D10" i="27"/>
  <c r="E10" i="25"/>
  <c r="E11" i="23"/>
  <c r="E10" i="27"/>
  <c r="F10" i="25"/>
  <c r="F11" i="23"/>
  <c r="F10" i="27"/>
  <c r="G10" i="25"/>
  <c r="G11" i="23"/>
  <c r="G10" i="27"/>
  <c r="H10" i="25"/>
  <c r="H11" i="23"/>
  <c r="H10" i="27"/>
  <c r="I10" i="25"/>
  <c r="I11" i="23"/>
  <c r="I10" i="27"/>
  <c r="J10" i="25"/>
  <c r="J11" i="23"/>
  <c r="J10" i="27"/>
  <c r="K10" i="25"/>
  <c r="K11" i="23"/>
  <c r="K10" i="27"/>
  <c r="L10" i="27"/>
  <c r="M10" i="25"/>
  <c r="M11" i="23"/>
  <c r="M10" i="27"/>
  <c r="N10" i="25"/>
  <c r="N11" i="23"/>
  <c r="N10" i="27"/>
  <c r="O10" i="25"/>
  <c r="O11" i="23"/>
  <c r="O10" i="27"/>
  <c r="P10" i="25"/>
  <c r="P11" i="23"/>
  <c r="P10" i="27"/>
  <c r="C11" i="25"/>
  <c r="C12" i="23"/>
  <c r="C11" i="27"/>
  <c r="D11" i="25"/>
  <c r="D12" i="23"/>
  <c r="D11" i="27"/>
  <c r="E11" i="25"/>
  <c r="E12" i="23"/>
  <c r="E11" i="27"/>
  <c r="F11" i="25"/>
  <c r="F12" i="23"/>
  <c r="F11" i="27"/>
  <c r="G11" i="25"/>
  <c r="G12" i="23"/>
  <c r="G11" i="27"/>
  <c r="H12" i="23"/>
  <c r="H11" i="27"/>
  <c r="I11" i="25"/>
  <c r="I12" i="23"/>
  <c r="I11" i="27"/>
  <c r="J11" i="25"/>
  <c r="J12" i="23"/>
  <c r="J11" i="27"/>
  <c r="K11" i="25"/>
  <c r="K12" i="23"/>
  <c r="K11" i="27"/>
  <c r="L11" i="27"/>
  <c r="M11" i="25"/>
  <c r="M12" i="23"/>
  <c r="M11" i="27"/>
  <c r="N11" i="25"/>
  <c r="N12" i="23"/>
  <c r="N11" i="27"/>
  <c r="O11" i="25"/>
  <c r="O12" i="23"/>
  <c r="O11" i="27"/>
  <c r="P11" i="25"/>
  <c r="P12" i="23"/>
  <c r="P11" i="27"/>
  <c r="C12" i="25"/>
  <c r="C13" i="23"/>
  <c r="C12" i="27"/>
  <c r="D12" i="25"/>
  <c r="D13" i="23"/>
  <c r="D12" i="27"/>
  <c r="E12" i="25"/>
  <c r="E13" i="23"/>
  <c r="E12" i="27"/>
  <c r="F12" i="25"/>
  <c r="F13" i="23"/>
  <c r="F12" i="27"/>
  <c r="G12" i="25"/>
  <c r="G13" i="23"/>
  <c r="G12" i="27"/>
  <c r="H12" i="25"/>
  <c r="H13" i="23"/>
  <c r="H12" i="27"/>
  <c r="I12" i="25"/>
  <c r="I13" i="23"/>
  <c r="I12" i="27"/>
  <c r="J12" i="25"/>
  <c r="J13" i="23"/>
  <c r="J12" i="27"/>
  <c r="K12" i="25"/>
  <c r="K13" i="23"/>
  <c r="K12" i="27"/>
  <c r="L12" i="27"/>
  <c r="M12" i="25"/>
  <c r="M13" i="23"/>
  <c r="M12" i="27"/>
  <c r="N12" i="25"/>
  <c r="N13" i="23"/>
  <c r="N12" i="27"/>
  <c r="O12" i="25"/>
  <c r="O13" i="23"/>
  <c r="O12" i="27"/>
  <c r="P12" i="25"/>
  <c r="P13" i="23"/>
  <c r="P12" i="27"/>
  <c r="C13" i="25"/>
  <c r="C14" i="23"/>
  <c r="C13" i="27"/>
  <c r="D13" i="25"/>
  <c r="D14" i="23"/>
  <c r="D13" i="27"/>
  <c r="E13" i="25"/>
  <c r="E14" i="23"/>
  <c r="E13" i="27"/>
  <c r="F13" i="25"/>
  <c r="F14" i="23"/>
  <c r="F13" i="27"/>
  <c r="G13" i="25"/>
  <c r="G14" i="23"/>
  <c r="G13" i="27"/>
  <c r="H13" i="25"/>
  <c r="H14" i="23"/>
  <c r="H13" i="27"/>
  <c r="I13" i="25"/>
  <c r="I14" i="23"/>
  <c r="I13" i="27"/>
  <c r="J13" i="25"/>
  <c r="J14" i="23"/>
  <c r="J13" i="27"/>
  <c r="K13" i="25"/>
  <c r="K14" i="23"/>
  <c r="K13" i="27"/>
  <c r="L13" i="27"/>
  <c r="M13" i="25"/>
  <c r="M14" i="23"/>
  <c r="M13" i="27"/>
  <c r="N13" i="25"/>
  <c r="N14" i="23"/>
  <c r="N13" i="27"/>
  <c r="O13" i="25"/>
  <c r="O14" i="23"/>
  <c r="O13" i="27"/>
  <c r="P13" i="25"/>
  <c r="P14" i="23"/>
  <c r="P13" i="27"/>
  <c r="C14" i="25"/>
  <c r="C15" i="23"/>
  <c r="C14" i="27"/>
  <c r="D14" i="25"/>
  <c r="D15" i="23"/>
  <c r="D14" i="27"/>
  <c r="E14" i="25"/>
  <c r="E15" i="23"/>
  <c r="E14" i="27"/>
  <c r="F14" i="25"/>
  <c r="F15" i="23"/>
  <c r="F14" i="27"/>
  <c r="G14" i="25"/>
  <c r="G15" i="23"/>
  <c r="G14" i="27"/>
  <c r="H14" i="25"/>
  <c r="H15" i="23"/>
  <c r="H14" i="27"/>
  <c r="I14" i="25"/>
  <c r="I15" i="23"/>
  <c r="I14" i="27"/>
  <c r="J14" i="25"/>
  <c r="J15" i="23"/>
  <c r="J14" i="27"/>
  <c r="K14" i="25"/>
  <c r="K15" i="23"/>
  <c r="K14" i="27"/>
  <c r="L14" i="27"/>
  <c r="M14" i="25"/>
  <c r="M15" i="23"/>
  <c r="M14" i="27"/>
  <c r="N14" i="25"/>
  <c r="N15" i="23"/>
  <c r="N14" i="27"/>
  <c r="O14" i="25"/>
  <c r="O15" i="23"/>
  <c r="O14" i="27"/>
  <c r="P14" i="25"/>
  <c r="P15" i="23"/>
  <c r="P14" i="27"/>
  <c r="C15" i="25"/>
  <c r="C16" i="23"/>
  <c r="C15" i="27"/>
  <c r="D15" i="25"/>
  <c r="D16" i="23"/>
  <c r="D15" i="27"/>
  <c r="E15" i="25"/>
  <c r="E16" i="23"/>
  <c r="E15" i="27"/>
  <c r="F15" i="25"/>
  <c r="F16" i="23"/>
  <c r="F15" i="27"/>
  <c r="G15" i="25"/>
  <c r="G16" i="23"/>
  <c r="G15" i="27"/>
  <c r="H15" i="25"/>
  <c r="H16" i="23"/>
  <c r="H15" i="27"/>
  <c r="I15" i="25"/>
  <c r="I16" i="23"/>
  <c r="I15" i="27"/>
  <c r="J15" i="25"/>
  <c r="J16" i="23"/>
  <c r="J15" i="27"/>
  <c r="K15" i="25"/>
  <c r="K16" i="23"/>
  <c r="K15" i="27"/>
  <c r="L16" i="23"/>
  <c r="L15" i="27"/>
  <c r="M15" i="25"/>
  <c r="M16" i="23"/>
  <c r="M15" i="27"/>
  <c r="N15" i="25"/>
  <c r="N16" i="23"/>
  <c r="N15" i="27"/>
  <c r="O15" i="25"/>
  <c r="O16" i="23"/>
  <c r="O15" i="27"/>
  <c r="P15" i="25"/>
  <c r="P16" i="23"/>
  <c r="P15" i="27"/>
  <c r="C16" i="25"/>
  <c r="C17" i="23"/>
  <c r="C16" i="27"/>
  <c r="D16" i="25"/>
  <c r="D17" i="23"/>
  <c r="D16" i="27"/>
  <c r="E16" i="25"/>
  <c r="E17" i="23"/>
  <c r="E16" i="27"/>
  <c r="F16" i="25"/>
  <c r="F17" i="23"/>
  <c r="F16" i="27"/>
  <c r="G16" i="25"/>
  <c r="G17" i="23"/>
  <c r="G16" i="27"/>
  <c r="H16" i="25"/>
  <c r="H17" i="23"/>
  <c r="H16" i="27"/>
  <c r="I16" i="25"/>
  <c r="I17" i="23"/>
  <c r="I16" i="27"/>
  <c r="J16" i="25"/>
  <c r="J17" i="23"/>
  <c r="J16" i="27"/>
  <c r="K16" i="25"/>
  <c r="K17" i="23"/>
  <c r="K16" i="27"/>
  <c r="L16" i="27"/>
  <c r="M16" i="25"/>
  <c r="M17" i="23"/>
  <c r="M16" i="27"/>
  <c r="N16" i="25"/>
  <c r="N17" i="23"/>
  <c r="N16" i="27"/>
  <c r="O16" i="25"/>
  <c r="O17" i="23"/>
  <c r="O16" i="27"/>
  <c r="P16" i="25"/>
  <c r="P17" i="23"/>
  <c r="P16" i="27"/>
  <c r="C17" i="25"/>
  <c r="C18" i="23"/>
  <c r="C17" i="27"/>
  <c r="D17" i="25"/>
  <c r="D18" i="23"/>
  <c r="D17" i="27"/>
  <c r="E17" i="25"/>
  <c r="E18" i="23"/>
  <c r="E17" i="27"/>
  <c r="F17" i="25"/>
  <c r="F18" i="23"/>
  <c r="F17" i="27"/>
  <c r="G17" i="25"/>
  <c r="G18" i="23"/>
  <c r="G17" i="27"/>
  <c r="H17" i="25"/>
  <c r="H18" i="23"/>
  <c r="H17" i="27"/>
  <c r="I17" i="25"/>
  <c r="I18" i="23"/>
  <c r="I17" i="27"/>
  <c r="J17" i="25"/>
  <c r="J18" i="23"/>
  <c r="J17" i="27"/>
  <c r="K17" i="25"/>
  <c r="K18" i="23"/>
  <c r="K17" i="27"/>
  <c r="L17" i="25"/>
  <c r="L18" i="23"/>
  <c r="L17" i="27"/>
  <c r="M17" i="25"/>
  <c r="M18" i="23"/>
  <c r="M17" i="27"/>
  <c r="N17" i="25"/>
  <c r="N18" i="23"/>
  <c r="N17" i="27"/>
  <c r="O17" i="25"/>
  <c r="O18" i="23"/>
  <c r="O17" i="27"/>
  <c r="P17" i="25"/>
  <c r="P18" i="23"/>
  <c r="P17" i="27"/>
  <c r="C18" i="25"/>
  <c r="C19" i="23"/>
  <c r="C18" i="27"/>
  <c r="D18" i="25"/>
  <c r="D19" i="23"/>
  <c r="D18" i="27"/>
  <c r="E18" i="25"/>
  <c r="E19" i="23"/>
  <c r="E18" i="27"/>
  <c r="F18" i="25"/>
  <c r="F19" i="23"/>
  <c r="F18" i="27"/>
  <c r="G18" i="25"/>
  <c r="G19" i="23"/>
  <c r="G18" i="27"/>
  <c r="H18" i="25"/>
  <c r="H19" i="23"/>
  <c r="H18" i="27"/>
  <c r="I18" i="25"/>
  <c r="I19" i="23"/>
  <c r="I18" i="27"/>
  <c r="J18" i="25"/>
  <c r="J19" i="23"/>
  <c r="J18" i="27"/>
  <c r="K18" i="25"/>
  <c r="K19" i="23"/>
  <c r="K18" i="27"/>
  <c r="L18" i="25"/>
  <c r="L19" i="23"/>
  <c r="L18" i="27"/>
  <c r="M18" i="25"/>
  <c r="M19" i="23"/>
  <c r="M18" i="27"/>
  <c r="N18" i="25"/>
  <c r="N19" i="23"/>
  <c r="N18" i="27"/>
  <c r="O18" i="25"/>
  <c r="O19" i="23"/>
  <c r="O18" i="27"/>
  <c r="P18" i="25"/>
  <c r="P19" i="23"/>
  <c r="P18" i="27"/>
  <c r="C19" i="25"/>
  <c r="C20" i="23"/>
  <c r="C19" i="27"/>
  <c r="D19" i="25"/>
  <c r="D20" i="23"/>
  <c r="D19" i="27"/>
  <c r="E19" i="25"/>
  <c r="E20" i="23"/>
  <c r="E19" i="27"/>
  <c r="F19" i="25"/>
  <c r="F20" i="23"/>
  <c r="F19" i="27"/>
  <c r="G19" i="25"/>
  <c r="G20" i="23"/>
  <c r="G19" i="27"/>
  <c r="H19" i="25"/>
  <c r="H20" i="23"/>
  <c r="H19" i="27"/>
  <c r="I19" i="25"/>
  <c r="I20" i="23"/>
  <c r="I19" i="27"/>
  <c r="J19" i="25"/>
  <c r="J20" i="23"/>
  <c r="J19" i="27"/>
  <c r="K19" i="25"/>
  <c r="K20" i="23"/>
  <c r="K19" i="27"/>
  <c r="L19" i="25"/>
  <c r="L20" i="23"/>
  <c r="L19" i="27"/>
  <c r="M19" i="25"/>
  <c r="M20" i="23"/>
  <c r="M19" i="27"/>
  <c r="N19" i="25"/>
  <c r="N20" i="23"/>
  <c r="N19" i="27"/>
  <c r="O19" i="25"/>
  <c r="O20" i="23"/>
  <c r="O19" i="27"/>
  <c r="P19" i="25"/>
  <c r="P20" i="23"/>
  <c r="P19" i="27"/>
  <c r="C20" i="25"/>
  <c r="C21" i="23"/>
  <c r="C20" i="27"/>
  <c r="D20" i="25"/>
  <c r="D21" i="23"/>
  <c r="D20" i="27"/>
  <c r="E20" i="25"/>
  <c r="E21" i="23"/>
  <c r="E20" i="27"/>
  <c r="F20" i="25"/>
  <c r="F21" i="23"/>
  <c r="F20" i="27"/>
  <c r="G20" i="25"/>
  <c r="G21" i="23"/>
  <c r="G20" i="27"/>
  <c r="H20" i="25"/>
  <c r="H21" i="23"/>
  <c r="I20" i="25"/>
  <c r="I21" i="23"/>
  <c r="I20" i="27"/>
  <c r="J20" i="25"/>
  <c r="J21" i="23"/>
  <c r="J20" i="27"/>
  <c r="K20" i="25"/>
  <c r="K21" i="23"/>
  <c r="K20" i="27"/>
  <c r="L20" i="27"/>
  <c r="M20" i="25"/>
  <c r="M21" i="23"/>
  <c r="M20" i="27"/>
  <c r="N20" i="25"/>
  <c r="N21" i="23"/>
  <c r="N20" i="27"/>
  <c r="O20" i="25"/>
  <c r="O21" i="23"/>
  <c r="O20" i="27"/>
  <c r="P20" i="25"/>
  <c r="P21" i="23"/>
  <c r="P20" i="27"/>
  <c r="C21" i="25"/>
  <c r="C22" i="23"/>
  <c r="C21" i="27"/>
  <c r="D21" i="25"/>
  <c r="D22" i="23"/>
  <c r="D21" i="27"/>
  <c r="E21" i="25"/>
  <c r="E22" i="23"/>
  <c r="E21" i="27"/>
  <c r="F21" i="25"/>
  <c r="F22" i="23"/>
  <c r="F21" i="27"/>
  <c r="G22" i="23"/>
  <c r="G21" i="27"/>
  <c r="H21" i="25"/>
  <c r="H22" i="23"/>
  <c r="H21" i="27"/>
  <c r="I21" i="25"/>
  <c r="I22" i="23"/>
  <c r="I21" i="27"/>
  <c r="J21" i="25"/>
  <c r="J22" i="23"/>
  <c r="J21" i="27"/>
  <c r="K21" i="25"/>
  <c r="K22" i="23"/>
  <c r="K21" i="27"/>
  <c r="L21" i="27"/>
  <c r="M21" i="25"/>
  <c r="M22" i="23"/>
  <c r="M21" i="27"/>
  <c r="N21" i="25"/>
  <c r="N22" i="23"/>
  <c r="N21" i="27"/>
  <c r="O21" i="25"/>
  <c r="O22" i="23"/>
  <c r="O21" i="27"/>
  <c r="P21" i="25"/>
  <c r="P22" i="23"/>
  <c r="P21" i="27"/>
  <c r="C23" i="23"/>
  <c r="C22" i="27"/>
  <c r="D22" i="25"/>
  <c r="D23" i="23"/>
  <c r="D22" i="27"/>
  <c r="E22" i="25"/>
  <c r="E23" i="23"/>
  <c r="E22" i="27"/>
  <c r="F22" i="25"/>
  <c r="F23" i="23"/>
  <c r="F22" i="27"/>
  <c r="G22" i="25"/>
  <c r="G23" i="23"/>
  <c r="G22" i="27"/>
  <c r="H22" i="25"/>
  <c r="H23" i="23"/>
  <c r="H22" i="27"/>
  <c r="I22" i="25"/>
  <c r="I23" i="23"/>
  <c r="I22" i="27"/>
  <c r="J22" i="25"/>
  <c r="J23" i="23"/>
  <c r="J22" i="27"/>
  <c r="K22" i="25"/>
  <c r="K23" i="23"/>
  <c r="K22" i="27"/>
  <c r="L22" i="25"/>
  <c r="L23" i="23"/>
  <c r="L22" i="27"/>
  <c r="M22" i="25"/>
  <c r="M23" i="23"/>
  <c r="M22" i="27"/>
  <c r="N22" i="25"/>
  <c r="N23" i="23"/>
  <c r="N22" i="27"/>
  <c r="O22" i="25"/>
  <c r="O23" i="23"/>
  <c r="O22" i="27"/>
  <c r="P22" i="25"/>
  <c r="P23" i="23"/>
  <c r="P22" i="27"/>
  <c r="C23" i="25"/>
  <c r="C24" i="23"/>
  <c r="C23" i="27"/>
  <c r="D23" i="25"/>
  <c r="D24" i="23"/>
  <c r="D23" i="27"/>
  <c r="E23" i="25"/>
  <c r="E24" i="23"/>
  <c r="E23" i="27"/>
  <c r="F23" i="25"/>
  <c r="F24" i="23"/>
  <c r="F23" i="27"/>
  <c r="G24" i="23"/>
  <c r="G23" i="27"/>
  <c r="H23" i="25"/>
  <c r="H24" i="23"/>
  <c r="H23" i="27"/>
  <c r="I23" i="25"/>
  <c r="I24" i="23"/>
  <c r="I23" i="27"/>
  <c r="J23" i="25"/>
  <c r="J24" i="23"/>
  <c r="J23" i="27"/>
  <c r="K23" i="25"/>
  <c r="K24" i="23"/>
  <c r="K23" i="27"/>
  <c r="L23" i="25"/>
  <c r="L24" i="23"/>
  <c r="L23" i="27"/>
  <c r="M23" i="25"/>
  <c r="M24" i="23"/>
  <c r="M23" i="27"/>
  <c r="N23" i="25"/>
  <c r="N24" i="23"/>
  <c r="N23" i="27"/>
  <c r="O23" i="25"/>
  <c r="O24" i="23"/>
  <c r="O23" i="27"/>
  <c r="P23" i="25"/>
  <c r="P24" i="23"/>
  <c r="P23" i="27"/>
  <c r="C24" i="25"/>
  <c r="C25" i="23"/>
  <c r="C24" i="27"/>
  <c r="D24" i="25"/>
  <c r="D25" i="23"/>
  <c r="D24" i="27"/>
  <c r="E24" i="25"/>
  <c r="E25" i="23"/>
  <c r="E24" i="27"/>
  <c r="F24" i="25"/>
  <c r="F25" i="23"/>
  <c r="F24" i="27"/>
  <c r="G24" i="25"/>
  <c r="G25" i="23"/>
  <c r="G24" i="27"/>
  <c r="H24" i="25"/>
  <c r="H25" i="23"/>
  <c r="H24" i="27"/>
  <c r="I24" i="25"/>
  <c r="I25" i="23"/>
  <c r="I24" i="27"/>
  <c r="J24" i="25"/>
  <c r="J25" i="23"/>
  <c r="J24" i="27"/>
  <c r="K24" i="25"/>
  <c r="K25" i="23"/>
  <c r="K24" i="27"/>
  <c r="L24" i="25"/>
  <c r="L25" i="23"/>
  <c r="L24" i="27"/>
  <c r="M24" i="25"/>
  <c r="M25" i="23"/>
  <c r="M24" i="27"/>
  <c r="N24" i="25"/>
  <c r="N25" i="23"/>
  <c r="N24" i="27"/>
  <c r="O24" i="25"/>
  <c r="O25" i="23"/>
  <c r="O24" i="27"/>
  <c r="P24" i="25"/>
  <c r="P25" i="23"/>
  <c r="P24" i="27"/>
  <c r="C25" i="25"/>
  <c r="C26" i="23"/>
  <c r="C25" i="27"/>
  <c r="D25" i="25"/>
  <c r="D26" i="23"/>
  <c r="D25" i="27"/>
  <c r="E25" i="25"/>
  <c r="E26" i="23"/>
  <c r="E25" i="27"/>
  <c r="F25" i="25"/>
  <c r="F26" i="23"/>
  <c r="F25" i="27"/>
  <c r="G25" i="25"/>
  <c r="G26" i="23"/>
  <c r="G25" i="27"/>
  <c r="H25" i="25"/>
  <c r="H26" i="23"/>
  <c r="H25" i="27"/>
  <c r="I25" i="25"/>
  <c r="I26" i="23"/>
  <c r="I25" i="27"/>
  <c r="J25" i="25"/>
  <c r="J26" i="23"/>
  <c r="J25" i="27"/>
  <c r="K25" i="25"/>
  <c r="K26" i="23"/>
  <c r="K25" i="27"/>
  <c r="L25" i="25"/>
  <c r="L26" i="23"/>
  <c r="L25" i="27"/>
  <c r="M25" i="25"/>
  <c r="M26" i="23"/>
  <c r="M25" i="27"/>
  <c r="N25" i="25"/>
  <c r="N26" i="23"/>
  <c r="N25" i="27"/>
  <c r="O25" i="25"/>
  <c r="O26" i="23"/>
  <c r="O25" i="27"/>
  <c r="P25" i="25"/>
  <c r="P26" i="23"/>
  <c r="P25" i="27"/>
  <c r="C26" i="25"/>
  <c r="C27" i="23"/>
  <c r="C26" i="27"/>
  <c r="D26" i="25"/>
  <c r="D27" i="23"/>
  <c r="D26" i="27"/>
  <c r="E26" i="25"/>
  <c r="E27" i="23"/>
  <c r="E26" i="27"/>
  <c r="F26" i="25"/>
  <c r="F27" i="23"/>
  <c r="F26" i="27"/>
  <c r="G26" i="25"/>
  <c r="G27" i="23"/>
  <c r="G26" i="27"/>
  <c r="H26" i="25"/>
  <c r="H27" i="23"/>
  <c r="H26" i="27"/>
  <c r="I26" i="25"/>
  <c r="I27" i="23"/>
  <c r="I26" i="27"/>
  <c r="J26" i="25"/>
  <c r="J27" i="23"/>
  <c r="J26" i="27"/>
  <c r="K26" i="25"/>
  <c r="K27" i="23"/>
  <c r="K26" i="27"/>
  <c r="L26" i="27"/>
  <c r="M26" i="25"/>
  <c r="M27" i="23"/>
  <c r="M26" i="27"/>
  <c r="N26" i="25"/>
  <c r="N27" i="23"/>
  <c r="N26" i="27"/>
  <c r="O26" i="25"/>
  <c r="O27" i="23"/>
  <c r="O26" i="27"/>
  <c r="P26" i="25"/>
  <c r="P27" i="23"/>
  <c r="P26" i="27"/>
  <c r="C27" i="25"/>
  <c r="C28" i="23"/>
  <c r="C27" i="27"/>
  <c r="D27" i="25"/>
  <c r="D28" i="23"/>
  <c r="D27" i="27"/>
  <c r="E27" i="25"/>
  <c r="E28" i="23"/>
  <c r="E27" i="27"/>
  <c r="F27" i="25"/>
  <c r="F28" i="23"/>
  <c r="F27" i="27"/>
  <c r="G27" i="25"/>
  <c r="G28" i="23"/>
  <c r="G27" i="27"/>
  <c r="H27" i="25"/>
  <c r="H28" i="23"/>
  <c r="H27" i="27"/>
  <c r="I27" i="25"/>
  <c r="I28" i="23"/>
  <c r="I27" i="27"/>
  <c r="J27" i="25"/>
  <c r="J28" i="23"/>
  <c r="J27" i="27"/>
  <c r="K27" i="25"/>
  <c r="K28" i="23"/>
  <c r="K27" i="27"/>
  <c r="L27" i="25"/>
  <c r="L28" i="23"/>
  <c r="L27" i="27"/>
  <c r="M27" i="25"/>
  <c r="M28" i="23"/>
  <c r="M27" i="27"/>
  <c r="N27" i="25"/>
  <c r="N28" i="23"/>
  <c r="N27" i="27"/>
  <c r="O27" i="25"/>
  <c r="O28" i="23"/>
  <c r="O27" i="27"/>
  <c r="P27" i="25"/>
  <c r="P28" i="23"/>
  <c r="P27" i="27"/>
  <c r="C28" i="25"/>
  <c r="C29" i="23"/>
  <c r="C28" i="27"/>
  <c r="D28" i="25"/>
  <c r="D29" i="23"/>
  <c r="D28" i="27"/>
  <c r="E28" i="25"/>
  <c r="E29" i="23"/>
  <c r="E28" i="27"/>
  <c r="F28" i="25"/>
  <c r="F29" i="23"/>
  <c r="F28" i="27"/>
  <c r="G28" i="25"/>
  <c r="G29" i="23"/>
  <c r="G28" i="27"/>
  <c r="H28" i="25"/>
  <c r="H29" i="23"/>
  <c r="H28" i="27"/>
  <c r="I28" i="25"/>
  <c r="I29" i="23"/>
  <c r="I28" i="27"/>
  <c r="J28" i="25"/>
  <c r="J29" i="23"/>
  <c r="J28" i="27"/>
  <c r="K28" i="25"/>
  <c r="K29" i="23"/>
  <c r="K28" i="27"/>
  <c r="L28" i="27"/>
  <c r="M28" i="25"/>
  <c r="M29" i="23"/>
  <c r="M28" i="27"/>
  <c r="N28" i="25"/>
  <c r="N29" i="23"/>
  <c r="N28" i="27"/>
  <c r="O28" i="25"/>
  <c r="O29" i="23"/>
  <c r="O28" i="27"/>
  <c r="P28" i="25"/>
  <c r="P29" i="23"/>
  <c r="P28" i="27"/>
  <c r="C29" i="25"/>
  <c r="C30" i="23"/>
  <c r="C29" i="27"/>
  <c r="D29" i="25"/>
  <c r="D30" i="23"/>
  <c r="D29" i="27"/>
  <c r="E29" i="25"/>
  <c r="E30" i="23"/>
  <c r="E29" i="27"/>
  <c r="F29" i="25"/>
  <c r="F30" i="23"/>
  <c r="F29" i="27"/>
  <c r="G29" i="25"/>
  <c r="G30" i="23"/>
  <c r="G29" i="27"/>
  <c r="H29" i="25"/>
  <c r="H30" i="23"/>
  <c r="H29" i="27"/>
  <c r="I29" i="25"/>
  <c r="I30" i="23"/>
  <c r="I29" i="27"/>
  <c r="J29" i="25"/>
  <c r="J30" i="23"/>
  <c r="J29" i="27"/>
  <c r="K29" i="25"/>
  <c r="K30" i="23"/>
  <c r="K29" i="27"/>
  <c r="L29" i="25"/>
  <c r="L30" i="23"/>
  <c r="L29" i="27"/>
  <c r="M29" i="25"/>
  <c r="M30" i="23"/>
  <c r="M29" i="27"/>
  <c r="N29" i="25"/>
  <c r="N30" i="23"/>
  <c r="N29" i="27"/>
  <c r="O29" i="25"/>
  <c r="O30" i="23"/>
  <c r="O29" i="27"/>
  <c r="P29" i="25"/>
  <c r="P30" i="23"/>
  <c r="P29" i="27"/>
  <c r="C30" i="25"/>
  <c r="C31" i="23"/>
  <c r="C30" i="27"/>
  <c r="D30" i="25"/>
  <c r="D31" i="23"/>
  <c r="D30" i="27"/>
  <c r="E30" i="25"/>
  <c r="E31" i="23"/>
  <c r="E30" i="27"/>
  <c r="F30" i="25"/>
  <c r="F31" i="23"/>
  <c r="F30" i="27"/>
  <c r="G30" i="25"/>
  <c r="G31" i="23"/>
  <c r="G30" i="27"/>
  <c r="H30" i="25"/>
  <c r="H31" i="23"/>
  <c r="H30" i="27"/>
  <c r="I30" i="25"/>
  <c r="I31" i="23"/>
  <c r="I30" i="27"/>
  <c r="J30" i="25"/>
  <c r="J31" i="23"/>
  <c r="J30" i="27"/>
  <c r="K30" i="25"/>
  <c r="K31" i="23"/>
  <c r="K30" i="27"/>
  <c r="L31" i="23"/>
  <c r="L30" i="25"/>
  <c r="L30" i="27"/>
  <c r="M30" i="25"/>
  <c r="M31" i="23"/>
  <c r="M30" i="27"/>
  <c r="N30" i="25"/>
  <c r="N31" i="23"/>
  <c r="N30" i="27"/>
  <c r="O30" i="25"/>
  <c r="O31" i="23"/>
  <c r="O30" i="27"/>
  <c r="P30" i="25"/>
  <c r="P31" i="23"/>
  <c r="P30" i="27"/>
  <c r="C3" i="25"/>
  <c r="C4" i="23"/>
  <c r="C3" i="27"/>
  <c r="D3" i="25"/>
  <c r="D4" i="23"/>
  <c r="D3" i="27"/>
  <c r="E3" i="25"/>
  <c r="E4" i="23"/>
  <c r="E3" i="27"/>
  <c r="F3" i="25"/>
  <c r="F4" i="23"/>
  <c r="F3" i="27"/>
  <c r="G3" i="25"/>
  <c r="G4" i="23"/>
  <c r="G3" i="27"/>
  <c r="H3" i="25"/>
  <c r="H4" i="23"/>
  <c r="H3" i="27"/>
  <c r="I3" i="25"/>
  <c r="I4" i="23"/>
  <c r="I3" i="27"/>
  <c r="J3" i="25"/>
  <c r="J4" i="23"/>
  <c r="J3" i="27"/>
  <c r="K3" i="25"/>
  <c r="K4" i="23"/>
  <c r="K3" i="27"/>
  <c r="L3" i="27"/>
  <c r="M3" i="25"/>
  <c r="M4" i="23"/>
  <c r="M3" i="27"/>
  <c r="N3" i="25"/>
  <c r="N4" i="23"/>
  <c r="N3" i="27"/>
  <c r="O3" i="25"/>
  <c r="O4" i="23"/>
  <c r="O3" i="27"/>
  <c r="P3" i="25"/>
  <c r="P4" i="23"/>
  <c r="P3" i="27"/>
  <c r="B31" i="25"/>
  <c r="N33" i="23"/>
  <c r="N34" i="23"/>
  <c r="N35" i="23"/>
  <c r="M33" i="23"/>
  <c r="M34" i="23"/>
  <c r="M35" i="23"/>
  <c r="L33" i="23"/>
  <c r="L34" i="23"/>
  <c r="L35" i="23"/>
  <c r="K33" i="23"/>
  <c r="K34" i="23"/>
  <c r="K35" i="23"/>
  <c r="J33" i="23"/>
  <c r="J34" i="23"/>
  <c r="J35" i="23"/>
  <c r="I33" i="23"/>
  <c r="I34" i="23"/>
  <c r="I35" i="23"/>
  <c r="H33" i="23"/>
  <c r="H34" i="23"/>
  <c r="H35" i="23"/>
  <c r="G33" i="23"/>
  <c r="G34" i="23"/>
  <c r="G35" i="23"/>
  <c r="F33" i="23"/>
  <c r="F34" i="23"/>
  <c r="F35" i="23"/>
  <c r="E33" i="23"/>
  <c r="E34" i="23"/>
  <c r="E35" i="23"/>
  <c r="D33" i="23"/>
  <c r="D34" i="23"/>
  <c r="D35" i="23"/>
  <c r="C33" i="23"/>
  <c r="C34" i="23"/>
  <c r="C35" i="23"/>
  <c r="B34" i="23"/>
  <c r="B35" i="23"/>
  <c r="L31" i="25"/>
  <c r="L32" i="25"/>
  <c r="O31" i="25"/>
  <c r="O32" i="25"/>
  <c r="P31" i="25"/>
  <c r="P32" i="25"/>
  <c r="H31" i="25"/>
  <c r="H32" i="25"/>
  <c r="I31" i="25"/>
  <c r="I32" i="25"/>
  <c r="J31" i="25"/>
  <c r="J32" i="25"/>
  <c r="K31" i="25"/>
  <c r="K32" i="25"/>
  <c r="M31" i="25"/>
  <c r="M32" i="25"/>
  <c r="N31" i="25"/>
  <c r="N32" i="25"/>
  <c r="C31" i="25"/>
  <c r="C32" i="25"/>
  <c r="D31" i="25"/>
  <c r="D32" i="25"/>
  <c r="E31" i="25"/>
  <c r="E32" i="25"/>
  <c r="F31" i="25"/>
  <c r="F32" i="25"/>
  <c r="G31" i="25"/>
  <c r="G32" i="25"/>
  <c r="B32" i="25"/>
  <c r="B36" i="23"/>
  <c r="C36" i="23"/>
  <c r="D36" i="23"/>
  <c r="E36" i="23"/>
  <c r="F36" i="23"/>
  <c r="G36" i="23"/>
  <c r="H36" i="23"/>
  <c r="I36" i="23"/>
  <c r="J36" i="23"/>
  <c r="K36" i="23"/>
  <c r="L36" i="23"/>
  <c r="M36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3" i="23"/>
  <c r="AC13" i="23"/>
  <c r="AB14" i="23"/>
  <c r="AC14" i="23"/>
  <c r="AB15" i="23"/>
  <c r="AC15" i="23"/>
  <c r="AB16" i="23"/>
  <c r="AC16" i="23"/>
  <c r="AB17" i="23"/>
  <c r="AC17" i="23"/>
  <c r="AB18" i="23"/>
  <c r="AC18" i="23"/>
  <c r="AB19" i="23"/>
  <c r="AC19" i="23"/>
  <c r="AB20" i="23"/>
  <c r="AC20" i="23"/>
  <c r="AB21" i="23"/>
  <c r="AC21" i="23"/>
  <c r="AB23" i="23"/>
  <c r="AC23" i="23"/>
  <c r="AB25" i="23"/>
  <c r="AC25" i="23"/>
  <c r="AB26" i="23"/>
  <c r="AC26" i="23"/>
  <c r="AB27" i="23"/>
  <c r="AC27" i="23"/>
  <c r="AB28" i="23"/>
  <c r="AC28" i="23"/>
  <c r="AB29" i="23"/>
  <c r="AC29" i="23"/>
  <c r="AB30" i="23"/>
  <c r="AC30" i="23"/>
  <c r="AB31" i="23"/>
  <c r="AC31" i="23"/>
  <c r="AB4" i="23"/>
  <c r="AC4" i="23"/>
  <c r="AC33" i="23"/>
  <c r="AB33" i="23"/>
  <c r="Y19" i="6"/>
  <c r="X19" i="6"/>
  <c r="Y6" i="6"/>
  <c r="Y11" i="6"/>
  <c r="X11" i="6"/>
  <c r="X2" i="6"/>
  <c r="Y2" i="6"/>
  <c r="W2" i="6"/>
  <c r="I32" i="5"/>
  <c r="C32" i="5"/>
  <c r="K32" i="5"/>
  <c r="I31" i="5"/>
  <c r="C31" i="5"/>
  <c r="K31" i="5"/>
  <c r="E37" i="6"/>
  <c r="C37" i="6"/>
  <c r="F37" i="6"/>
  <c r="E36" i="6"/>
  <c r="C36" i="6"/>
  <c r="F36" i="6"/>
  <c r="Q29" i="6"/>
  <c r="Q30" i="6"/>
  <c r="Q31" i="6"/>
  <c r="Q7" i="5"/>
  <c r="P7" i="5"/>
  <c r="Q15" i="5"/>
  <c r="Q16" i="5"/>
  <c r="Q14" i="5"/>
  <c r="B28" i="5"/>
  <c r="C4" i="5"/>
  <c r="H28" i="5"/>
  <c r="I4" i="5"/>
  <c r="E3" i="5"/>
  <c r="C5" i="5"/>
  <c r="I5" i="5"/>
  <c r="E4" i="5"/>
  <c r="C6" i="5"/>
  <c r="I6" i="5"/>
  <c r="E5" i="5"/>
  <c r="C7" i="5"/>
  <c r="I7" i="5"/>
  <c r="E6" i="5"/>
  <c r="C8" i="5"/>
  <c r="I8" i="5"/>
  <c r="E7" i="5"/>
  <c r="C9" i="5"/>
  <c r="I9" i="5"/>
  <c r="E8" i="5"/>
  <c r="C10" i="5"/>
  <c r="I10" i="5"/>
  <c r="E9" i="5"/>
  <c r="C11" i="5"/>
  <c r="I11" i="5"/>
  <c r="E10" i="5"/>
  <c r="C12" i="5"/>
  <c r="I12" i="5"/>
  <c r="E11" i="5"/>
  <c r="C13" i="5"/>
  <c r="I13" i="5"/>
  <c r="E12" i="5"/>
  <c r="C14" i="5"/>
  <c r="I14" i="5"/>
  <c r="E13" i="5"/>
  <c r="C15" i="5"/>
  <c r="I15" i="5"/>
  <c r="E14" i="5"/>
  <c r="C16" i="5"/>
  <c r="I16" i="5"/>
  <c r="E15" i="5"/>
  <c r="C17" i="5"/>
  <c r="I17" i="5"/>
  <c r="E16" i="5"/>
  <c r="C18" i="5"/>
  <c r="I18" i="5"/>
  <c r="E17" i="5"/>
  <c r="C19" i="5"/>
  <c r="I19" i="5"/>
  <c r="E18" i="5"/>
  <c r="C20" i="5"/>
  <c r="I20" i="5"/>
  <c r="E19" i="5"/>
  <c r="C21" i="5"/>
  <c r="I21" i="5"/>
  <c r="E20" i="5"/>
  <c r="C22" i="5"/>
  <c r="I22" i="5"/>
  <c r="E21" i="5"/>
  <c r="C23" i="5"/>
  <c r="I23" i="5"/>
  <c r="E22" i="5"/>
  <c r="C24" i="5"/>
  <c r="I24" i="5"/>
  <c r="E23" i="5"/>
  <c r="C25" i="5"/>
  <c r="I25" i="5"/>
  <c r="E24" i="5"/>
  <c r="C26" i="5"/>
  <c r="I26" i="5"/>
  <c r="E25" i="5"/>
  <c r="C27" i="5"/>
  <c r="I27" i="5"/>
  <c r="E26" i="5"/>
  <c r="C28" i="5"/>
  <c r="I28" i="5"/>
  <c r="E27" i="5"/>
  <c r="C3" i="5"/>
  <c r="I3" i="5"/>
  <c r="F28" i="6"/>
  <c r="G3" i="6"/>
  <c r="B28" i="6"/>
  <c r="C3" i="6"/>
  <c r="G4" i="6"/>
  <c r="C4" i="6"/>
  <c r="G5" i="6"/>
  <c r="C5" i="6"/>
  <c r="G6" i="6"/>
  <c r="C6" i="6"/>
  <c r="G7" i="6"/>
  <c r="C7" i="6"/>
  <c r="G8" i="6"/>
  <c r="C8" i="6"/>
  <c r="G9" i="6"/>
  <c r="C9" i="6"/>
  <c r="G10" i="6"/>
  <c r="C10" i="6"/>
  <c r="G11" i="6"/>
  <c r="C11" i="6"/>
  <c r="G12" i="6"/>
  <c r="C12" i="6"/>
  <c r="G13" i="6"/>
  <c r="C13" i="6"/>
  <c r="G14" i="6"/>
  <c r="C14" i="6"/>
  <c r="G15" i="6"/>
  <c r="C15" i="6"/>
  <c r="G16" i="6"/>
  <c r="C16" i="6"/>
  <c r="G17" i="6"/>
  <c r="C17" i="6"/>
  <c r="G18" i="6"/>
  <c r="C18" i="6"/>
  <c r="G19" i="6"/>
  <c r="C19" i="6"/>
  <c r="G20" i="6"/>
  <c r="C20" i="6"/>
  <c r="G21" i="6"/>
  <c r="C21" i="6"/>
  <c r="G22" i="6"/>
  <c r="C22" i="6"/>
  <c r="G23" i="6"/>
  <c r="C23" i="6"/>
  <c r="G24" i="6"/>
  <c r="C24" i="6"/>
  <c r="G25" i="6"/>
  <c r="C25" i="6"/>
  <c r="G26" i="6"/>
  <c r="C26" i="6"/>
  <c r="G27" i="6"/>
  <c r="C27" i="6"/>
  <c r="G28" i="6"/>
  <c r="U29" i="6"/>
  <c r="Y15" i="6"/>
  <c r="X15" i="6"/>
  <c r="Y7" i="6"/>
  <c r="X7" i="6"/>
  <c r="Y3" i="6"/>
  <c r="X3" i="6"/>
  <c r="C28" i="6"/>
  <c r="F28" i="4"/>
  <c r="G28" i="4"/>
  <c r="Q11" i="5"/>
  <c r="P11" i="5"/>
  <c r="Q3" i="5"/>
  <c r="P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B2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/>
  <c r="D1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" i="2"/>
</calcChain>
</file>

<file path=xl/comments1.xml><?xml version="1.0" encoding="utf-8"?>
<comments xmlns="http://schemas.openxmlformats.org/spreadsheetml/2006/main">
  <authors>
    <author>Microsoft Office User</author>
  </authors>
  <commentList>
    <comment ref="E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Look for the indentical proteins between Initial &amp; Orthologues dataset for the validation, and select those in Filter the orthologues</t>
        </r>
      </text>
    </comment>
  </commentList>
</comments>
</file>

<file path=xl/comments10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Up/Down regulation from Petiveria Research and online research</t>
        </r>
      </text>
    </comment>
    <comment ref="E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significant up/down regulation from CAN – Seq. Nexus  i.e. in sickness</t>
        </r>
      </text>
    </comment>
  </commentList>
</comments>
</file>

<file path=xl/comments1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what influence the growth of cancer</t>
        </r>
      </text>
    </commen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growth of normal cell
</t>
        </r>
      </text>
    </comment>
    <comment ref="G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growth of cancer cell
</t>
        </r>
      </text>
    </comment>
    <comment ref="H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p-value. Form t-test for regulation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I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the amount of features per protein and calculate its % weight to the total amount of features
Phenomenon: The amount of features increased with orthologies, but the increase was not proportional 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Constrains set by 50 % ( if increase was higher or lower than 50% then it was disproposional otherwise proportional)</t>
        </r>
      </text>
    </comment>
    <comment ref="K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up/down regulation according to Petiveria research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up and down regulation from petiveria research and online research found in the internet (links to the papers can be found in the N column)</t>
        </r>
      </text>
    </comment>
    <comment ref="O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up and down regulation in case of sickness from CAN – Seq. Nexus </t>
        </r>
      </text>
    </comment>
    <comment ref="U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info from CAN – Seq. Nexus 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Different cancer types and stages from CAN – Seq. Nexus 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Table of up down regulation for selected proteins per cancer type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Table with information of the significance of up/down regulation of proteins &amp; cancer types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Heatmap in which unsignificant results were deleted, upregulation represented with 1, whereas downregulation with -1</t>
        </r>
      </text>
    </comment>
  </commentList>
</comments>
</file>

<file path=xl/comments9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Consolidated table with significant up/down regulation</t>
        </r>
      </text>
    </comment>
  </commentList>
</comments>
</file>

<file path=xl/sharedStrings.xml><?xml version="1.0" encoding="utf-8"?>
<sst xmlns="http://schemas.openxmlformats.org/spreadsheetml/2006/main" count="7627" uniqueCount="561">
  <si>
    <t>protein</t>
  </si>
  <si>
    <t>AAH51814</t>
  </si>
  <si>
    <t>AAW67757</t>
  </si>
  <si>
    <t>ABB01006</t>
  </si>
  <si>
    <t>APP</t>
  </si>
  <si>
    <t>BAD93042</t>
  </si>
  <si>
    <t>CAG46507</t>
  </si>
  <si>
    <t>CAI64497</t>
  </si>
  <si>
    <t>CDC5L</t>
  </si>
  <si>
    <t>CDC73</t>
  </si>
  <si>
    <t>CDH1</t>
  </si>
  <si>
    <t>CDK2</t>
  </si>
  <si>
    <t>CUL3</t>
  </si>
  <si>
    <t>DLST</t>
  </si>
  <si>
    <t>EAW86495</t>
  </si>
  <si>
    <t>EAW98517</t>
  </si>
  <si>
    <t>EGFR</t>
  </si>
  <si>
    <t>FBXO6</t>
  </si>
  <si>
    <t>FN1</t>
  </si>
  <si>
    <t>FUS</t>
  </si>
  <si>
    <t>HDAC5</t>
  </si>
  <si>
    <t>HUWE1</t>
  </si>
  <si>
    <t>HUWEI1</t>
  </si>
  <si>
    <t>MCM2</t>
  </si>
  <si>
    <t>MCML</t>
  </si>
  <si>
    <t>NFXF1</t>
  </si>
  <si>
    <t>NP_001737</t>
  </si>
  <si>
    <t>NP_004574</t>
  </si>
  <si>
    <t>NP_005339</t>
  </si>
  <si>
    <t>NP_037473</t>
  </si>
  <si>
    <t>NTRK1</t>
  </si>
  <si>
    <t>SNW1</t>
  </si>
  <si>
    <t>U2AF2</t>
  </si>
  <si>
    <t>VCAM1</t>
  </si>
  <si>
    <t>VCP</t>
  </si>
  <si>
    <t>VDAC1</t>
  </si>
  <si>
    <t>CCDC8</t>
  </si>
  <si>
    <t>CUL7</t>
  </si>
  <si>
    <t>EAW53700</t>
  </si>
  <si>
    <t>ITGA4</t>
  </si>
  <si>
    <t>NPM</t>
  </si>
  <si>
    <t>NP_006380</t>
  </si>
  <si>
    <t>NP_006588</t>
  </si>
  <si>
    <t>NXF1</t>
  </si>
  <si>
    <t>P43358</t>
  </si>
  <si>
    <t>PFKP</t>
  </si>
  <si>
    <t>PHB</t>
  </si>
  <si>
    <t>STAU1</t>
  </si>
  <si>
    <t>TRAP1</t>
  </si>
  <si>
    <t>YWHAZ</t>
  </si>
  <si>
    <t>Orthologues</t>
  </si>
  <si>
    <t>Initial</t>
  </si>
  <si>
    <t>features</t>
  </si>
  <si>
    <t>%</t>
  </si>
  <si>
    <t>Total</t>
  </si>
  <si>
    <t># validation for 25 proteins</t>
  </si>
  <si>
    <t>up</t>
  </si>
  <si>
    <t>down</t>
  </si>
  <si>
    <t>frequently down</t>
  </si>
  <si>
    <t>dispropotional (black)</t>
  </si>
  <si>
    <t>proportional (red)</t>
  </si>
  <si>
    <t xml:space="preserve">total </t>
  </si>
  <si>
    <t xml:space="preserve">Breast cancer - ER+(42)                            </t>
  </si>
  <si>
    <t xml:space="preserve">Breast cancer - Normal TNBC(21)                     </t>
  </si>
  <si>
    <t xml:space="preserve">Breast cancer - TNBC(42)                            </t>
  </si>
  <si>
    <t xml:space="preserve">Breast invasive carcinoma - Stage IB(9)             </t>
  </si>
  <si>
    <t xml:space="preserve">Breast invasive carcinoma - Stage IA(84)          </t>
  </si>
  <si>
    <t xml:space="preserve">Breast invasive carcinoma - Stage I(90)             </t>
  </si>
  <si>
    <t xml:space="preserve">Breast invasive carcinoma (adjacent normal)(111)    </t>
  </si>
  <si>
    <t xml:space="preserve">Breast invasive carcinoma - Stage IIA(360)        </t>
  </si>
  <si>
    <t xml:space="preserve">Breast invasive carcinoma - Stage IIB(249)          </t>
  </si>
  <si>
    <t xml:space="preserve">Breast invasive carcinoma - Stage IIIA(152)       </t>
  </si>
  <si>
    <t xml:space="preserve">Breast invasive carcinoma - Stage IIIB(29)          </t>
  </si>
  <si>
    <t xml:space="preserve">Breast invasive carcinoma - Stage IIIC(65)          </t>
  </si>
  <si>
    <t xml:space="preserve">Breast invasive carcinoma - Stage IV(22)           </t>
  </si>
  <si>
    <t xml:space="preserve">Breast invasive carcinoma - Stage X(14)             </t>
  </si>
  <si>
    <t>Cancer</t>
  </si>
  <si>
    <t>Protein</t>
  </si>
  <si>
    <t xml:space="preserve">Breast cancer - Cell Line(28)                          </t>
  </si>
  <si>
    <t xml:space="preserve">Breast cancer - ER+(42)                                </t>
  </si>
  <si>
    <t xml:space="preserve">Breast cancer - ER+(8)                              </t>
  </si>
  <si>
    <t xml:space="preserve">Breast cancer - HER2+(8)                             </t>
  </si>
  <si>
    <t xml:space="preserve">Breast cancer - Normal TNBC(21)                       </t>
  </si>
  <si>
    <t xml:space="preserve">Breast cancer - Stage  Benign cell lines (HMEC)(8)     </t>
  </si>
  <si>
    <t xml:space="preserve">Breast cancer - TNBC(42)                             </t>
  </si>
  <si>
    <t xml:space="preserve">Breast cancer - TNBC(8)                                </t>
  </si>
  <si>
    <t xml:space="preserve">Breast invasive carcinoma (adjacent normal)(111)       </t>
  </si>
  <si>
    <t xml:space="preserve">Breast invasive carcinoma - Metastatic Stage IIB(3)    </t>
  </si>
  <si>
    <t xml:space="preserve">Breast invasive carcinoma - Stage I(90)               </t>
  </si>
  <si>
    <t xml:space="preserve">Breast invasive carcinoma - Stage IA(84)               </t>
  </si>
  <si>
    <t xml:space="preserve">Breast invasive carcinoma - Stage IB(9)               </t>
  </si>
  <si>
    <t xml:space="preserve">Breast invasive carcinoma - Stage II(3)                </t>
  </si>
  <si>
    <t xml:space="preserve">Breast invasive carcinoma - Stage IIA(360)            </t>
  </si>
  <si>
    <t xml:space="preserve">Breast invasive carcinoma - Stage IIB(249)             </t>
  </si>
  <si>
    <t xml:space="preserve">Breast invasive carcinoma - Stage IIIA(152)            </t>
  </si>
  <si>
    <t xml:space="preserve">Breast invasive carcinoma - Stage IIIB(29)             </t>
  </si>
  <si>
    <t xml:space="preserve">Breast invasive carcinoma - Stage IIIC(65)             </t>
  </si>
  <si>
    <t xml:space="preserve">Breast invasive carcinoma - Stage IV(22)               </t>
  </si>
  <si>
    <t xml:space="preserve">Breast invasive carcinoma - Stage X(14)                </t>
  </si>
  <si>
    <t xml:space="preserve">Breast cancer - HER2+(8)                              </t>
  </si>
  <si>
    <t xml:space="preserve">Breast cancer - Cell Line(28)                        </t>
  </si>
  <si>
    <t xml:space="preserve">Breast cancer - ER+(42)                              </t>
  </si>
  <si>
    <t xml:space="preserve">Breast cancer - Normal TNBC(21)                      </t>
  </si>
  <si>
    <t xml:space="preserve">Breast cancer - Stage  Benign cell lines (HMEC)(8)    </t>
  </si>
  <si>
    <t xml:space="preserve">Breast cancer - TNBC(42)                              </t>
  </si>
  <si>
    <t xml:space="preserve">Breast invasive carcinoma (adjacent normal)(111)      </t>
  </si>
  <si>
    <t xml:space="preserve">Breast invasive carcinoma - Stage IA(84)              </t>
  </si>
  <si>
    <t xml:space="preserve">Breast invasive carcinoma - Stage IIA(360)         </t>
  </si>
  <si>
    <t xml:space="preserve">Breast invasive carcinoma - Stage IIB(249)           </t>
  </si>
  <si>
    <t xml:space="preserve">Breast invasive carcinoma - Stage IIIA(152)           </t>
  </si>
  <si>
    <t xml:space="preserve">Breast invasive carcinoma - Stage IIIB(29)            </t>
  </si>
  <si>
    <t xml:space="preserve">Breast invasive carcinoma - Stage IIIC(65)           </t>
  </si>
  <si>
    <t xml:space="preserve">Breast invasive carcinoma - Stage IV(22)              </t>
  </si>
  <si>
    <t xml:space="preserve">Breast invasive carcinoma - Stage X(14)              </t>
  </si>
  <si>
    <t xml:space="preserve">Breast cancer - Cell Line(28)                         </t>
  </si>
  <si>
    <t xml:space="preserve">Breast cancer - ER+(8)                            </t>
  </si>
  <si>
    <t xml:space="preserve">Breast cancer - HER2+(8)                            </t>
  </si>
  <si>
    <t xml:space="preserve">Breast invasive carcinoma - Stage I(90)           </t>
  </si>
  <si>
    <t xml:space="preserve">Breast invasive carcinoma - Stage IB(9)                </t>
  </si>
  <si>
    <t xml:space="preserve">Breast invasive carcinoma - Stage IIB(249)            </t>
  </si>
  <si>
    <t xml:space="preserve">Breast invasive carcinoma - Stage IIIA(152)          </t>
  </si>
  <si>
    <t xml:space="preserve">Breast invasive carcinoma - Stage IIIB(29)         </t>
  </si>
  <si>
    <t xml:space="preserve">Breast invasive carcinoma - Stage IIIC(65)        </t>
  </si>
  <si>
    <t xml:space="preserve">Breast cancer - FFPE(9)                              </t>
  </si>
  <si>
    <t xml:space="preserve">Breast cancer - Fresh-frozen(18)                       </t>
  </si>
  <si>
    <t xml:space="preserve">Breast cancer - TNBC(42)                               </t>
  </si>
  <si>
    <t xml:space="preserve">Breast invasive carcinoma - Metastatic Stage IIB(3)   </t>
  </si>
  <si>
    <t xml:space="preserve">Breast invasive carcinoma - Stage I(90)              </t>
  </si>
  <si>
    <t xml:space="preserve">Breast invasive carcinoma - Stage II(3)               </t>
  </si>
  <si>
    <t xml:space="preserve">Breast cancer - Cell Line(28)                       </t>
  </si>
  <si>
    <t xml:space="preserve">Breast cancer - ER+(42)                        </t>
  </si>
  <si>
    <t xml:space="preserve">Breast cancer - Normal TNBC(21)                  </t>
  </si>
  <si>
    <t xml:space="preserve">Breast invasive carcinoma - Stage I(90)          </t>
  </si>
  <si>
    <t xml:space="preserve">Breast invasive carcinoma - Stage II(3)         </t>
  </si>
  <si>
    <t xml:space="preserve">Breast invasive carcinoma - Stage IIA(360)          </t>
  </si>
  <si>
    <t xml:space="preserve">Breast invasive carcinoma - Stage IIB(249)         </t>
  </si>
  <si>
    <t xml:space="preserve">Breast invasive carcinoma - Stage IIIA(152)        </t>
  </si>
  <si>
    <t xml:space="preserve">Breast invasive carcinoma - Stage IIIC(65)         </t>
  </si>
  <si>
    <t xml:space="preserve">Breast cancer - ER+(42)     </t>
  </si>
  <si>
    <t xml:space="preserve">Breast cancer - TNBC(42)       </t>
  </si>
  <si>
    <t xml:space="preserve">Breast cancer - Cell Line(28)   </t>
  </si>
  <si>
    <t xml:space="preserve">Breast invasive carcinoma - Stage IIIC(65) </t>
  </si>
  <si>
    <t xml:space="preserve">Breast cancer - ER+(42)                               </t>
  </si>
  <si>
    <t xml:space="preserve">Breast cancer - ER+(8)                               </t>
  </si>
  <si>
    <t xml:space="preserve">Breast cancer - Luminal(27)                           </t>
  </si>
  <si>
    <t xml:space="preserve">Breast cancer - Non-malignant(5)                  </t>
  </si>
  <si>
    <t xml:space="preserve">Breast cancer - Stage  Benign cell lines (HMEC)(8)   </t>
  </si>
  <si>
    <t xml:space="preserve">Breast cancer - TNBC(8)                               </t>
  </si>
  <si>
    <t xml:space="preserve">Breast invasive carcinoma - Stage II(3)              </t>
  </si>
  <si>
    <t xml:space="preserve">Breast invasive carcinoma - Stage IIIA(152)         </t>
  </si>
  <si>
    <t xml:space="preserve">Breast invasive carcinoma - Stage IIIB(29)           </t>
  </si>
  <si>
    <t xml:space="preserve">Breast cancer - ER+(8)                       </t>
  </si>
  <si>
    <t xml:space="preserve">Breast cancer - FFPE(9)                   </t>
  </si>
  <si>
    <t xml:space="preserve">Breast cancer - Fresh-frozen(18)                      </t>
  </si>
  <si>
    <t xml:space="preserve">Breast cancer - Non-TNBC(6)                        </t>
  </si>
  <si>
    <t xml:space="preserve">Breast cancer - Normal(3)                           </t>
  </si>
  <si>
    <t xml:space="preserve">Breast cancer - TNBC(6)                              </t>
  </si>
  <si>
    <t xml:space="preserve">Breast cancer - TNBC(8)                           </t>
  </si>
  <si>
    <t xml:space="preserve">Breast invasive carcinoma - Stage IA(84)             </t>
  </si>
  <si>
    <t xml:space="preserve">Breast invasive carcinoma - Stage IIA(360)           </t>
  </si>
  <si>
    <t xml:space="preserve">Breast invasive carcinoma - Stage IV(22)            </t>
  </si>
  <si>
    <t xml:space="preserve">Breast cancer - TNBC(42)                         </t>
  </si>
  <si>
    <t xml:space="preserve">Breast invasive carcinoma - Stage IA(84)         </t>
  </si>
  <si>
    <t xml:space="preserve">Breast invasive carcinoma - Stage IIA(360)       </t>
  </si>
  <si>
    <t xml:space="preserve">Breast invasive carcinoma - Stage IIB(249)      </t>
  </si>
  <si>
    <t xml:space="preserve">Breast invasive carcinoma - Stage IIIA(152)      </t>
  </si>
  <si>
    <t xml:space="preserve">Breast invasive carcinoma - Stage IIIC(65)   </t>
  </si>
  <si>
    <t xml:space="preserve">Breast invasive carcinoma - Stage IV(22)     </t>
  </si>
  <si>
    <t xml:space="preserve">Breast invasive carcinoma - Stage X(14)   </t>
  </si>
  <si>
    <t xml:space="preserve">Breast invasive carcinoma - Stage I(90)                </t>
  </si>
  <si>
    <t xml:space="preserve">Breast invasive carcinoma - Stage IIIC(65)            </t>
  </si>
  <si>
    <t xml:space="preserve">Breast cancer - ER+(42)                          </t>
  </si>
  <si>
    <t xml:space="preserve">Breast cancer - FFPE(9)                           </t>
  </si>
  <si>
    <t xml:space="preserve">Breast cancer - Fresh-frozen(18)                 </t>
  </si>
  <si>
    <t xml:space="preserve">Breast cancer - Normal TNBC(21)            </t>
  </si>
  <si>
    <t xml:space="preserve">Breast cancer - TNBC(42)            </t>
  </si>
  <si>
    <t xml:space="preserve">Breast invasive carcinoma (adjacent normal)(111) </t>
  </si>
  <si>
    <t xml:space="preserve">Breast invasive carcinoma - Stage IA(84)     </t>
  </si>
  <si>
    <t xml:space="preserve">Breast invasive carcinoma - Stage IIA(360)    </t>
  </si>
  <si>
    <t xml:space="preserve">Breast invasive carcinoma - Stage IIB(249)   </t>
  </si>
  <si>
    <t xml:space="preserve">Breast invasive carcinoma - Stage IIIC(65)  </t>
  </si>
  <si>
    <t xml:space="preserve">Breast cancer - FFPE(9)                             </t>
  </si>
  <si>
    <t xml:space="preserve">Breast cancer - Fresh-frozen(18)           </t>
  </si>
  <si>
    <t xml:space="preserve">Breast cancer - Normal TNBC(21)         </t>
  </si>
  <si>
    <t xml:space="preserve">Breast cancer - TNBC(42)         </t>
  </si>
  <si>
    <t xml:space="preserve">Breast invasive carcinoma - Stage IB(9)     </t>
  </si>
  <si>
    <t xml:space="preserve">Breast invasive carcinoma - Stage IIIB(29)       </t>
  </si>
  <si>
    <t xml:space="preserve">Breast invasive carcinoma - Stage IV(22)         </t>
  </si>
  <si>
    <t xml:space="preserve">Breast invasive carcinoma - Stage X(14)            </t>
  </si>
  <si>
    <t xml:space="preserve">Breast cancer - Cell Line(28)                    </t>
  </si>
  <si>
    <t xml:space="preserve">Breast cancer - ER+(8)                        </t>
  </si>
  <si>
    <t xml:space="preserve">Breast cancer - HER2+(8)                         </t>
  </si>
  <si>
    <t xml:space="preserve">Breast invasive carcinoma - Stage IA(84)            </t>
  </si>
  <si>
    <t xml:space="preserve">Breast invasive carcinoma - Stage IB(9)          </t>
  </si>
  <si>
    <t xml:space="preserve">Breast invasive carcinoma - Stage II(3)            </t>
  </si>
  <si>
    <t xml:space="preserve">Breast invasive carcinoma - Stage IIB(249)        </t>
  </si>
  <si>
    <t xml:space="preserve">Breast cancer - Normal TNBC(21)             </t>
  </si>
  <si>
    <t xml:space="preserve">Breast cancer - Stage  Benign cell lines (HMEC)(8)  </t>
  </si>
  <si>
    <t xml:space="preserve">Breast cancer - TNBC(42)                  </t>
  </si>
  <si>
    <t xml:space="preserve">Breast invasive carcinoma (adjacent normal)(111)  </t>
  </si>
  <si>
    <t xml:space="preserve">Breast invasive carcinoma - Stage I(90)         </t>
  </si>
  <si>
    <t xml:space="preserve">Breast invasive carcinoma - Stage IA(84)       </t>
  </si>
  <si>
    <t xml:space="preserve">Breast invasive carcinoma - Stage IV(22)             </t>
  </si>
  <si>
    <t xml:space="preserve">Breast cancer - Fresh-frozen(18)        </t>
  </si>
  <si>
    <t xml:space="preserve">Breast cancer - HER2+(8)     </t>
  </si>
  <si>
    <t xml:space="preserve">Breast cancer - TNBC(42)                      </t>
  </si>
  <si>
    <t xml:space="preserve">Breast cancer - TNBC(8)      </t>
  </si>
  <si>
    <t xml:space="preserve">Breast invasive carcinoma - Stage I(90)       </t>
  </si>
  <si>
    <t xml:space="preserve">Breast invasive carcinoma - Stage IIA(360)      </t>
  </si>
  <si>
    <t xml:space="preserve">Breast invasive carcinoma - Stage IIB(249)     </t>
  </si>
  <si>
    <t xml:space="preserve">Breast invasive carcinoma - Stage IIIC(65)     </t>
  </si>
  <si>
    <t xml:space="preserve">Breast invasive carcinoma - Stage IV(22)          </t>
  </si>
  <si>
    <t xml:space="preserve">Breast invasive carcinoma - Stage X(14)         </t>
  </si>
  <si>
    <t xml:space="preserve">Breast cancer - HER2+(8)            </t>
  </si>
  <si>
    <t>Breast invasive carcinoma - Stage IA(84)</t>
  </si>
  <si>
    <t># of breast cancer types</t>
  </si>
  <si>
    <t>Proportional # of breast cancer types</t>
  </si>
  <si>
    <t># breast cancer types found per protein</t>
  </si>
  <si>
    <t>The most frequantly occuring cancer type</t>
  </si>
  <si>
    <t>Breast cancer - Cell Line(28), Breast cancer - TNBC(42), Breast invasive carcinoma (adjacent normal)(111)</t>
  </si>
  <si>
    <t>Breast invasive carcinoma (adjacent normal)(111)</t>
  </si>
  <si>
    <t xml:space="preserve">Breast cancer - Normal TNBC(21)   </t>
  </si>
  <si>
    <t xml:space="preserve">Breast cancer - Cell Line(28), Breast invasive carcinoma (adjacent normal)(111) 14,  Breast cancer - Normal TNBC(21)           </t>
  </si>
  <si>
    <t># of occurrence</t>
  </si>
  <si>
    <t xml:space="preserve">Breast cancer - ER+(42)    </t>
  </si>
  <si>
    <t># the most frequanlty occuring cancer type among proteins (111)</t>
  </si>
  <si>
    <t>#proportional had often more than one cancer type</t>
  </si>
  <si>
    <t>of proteins are covered</t>
  </si>
  <si>
    <t>propottional</t>
  </si>
  <si>
    <t>all</t>
  </si>
  <si>
    <t>Breast cancer - ER+(42)</t>
  </si>
  <si>
    <t>Breast cancer - TNBC(42)</t>
  </si>
  <si>
    <t>Breast cancer - Cell Line(28)</t>
  </si>
  <si>
    <t>Breast cancer - Stage  Benign cell lines (HMEC)(8)</t>
  </si>
  <si>
    <t>Breast invasive carcinoma - Stage I(90)</t>
  </si>
  <si>
    <t>Breast invasive carcinoma - Stage IIB(249)</t>
  </si>
  <si>
    <t>Breast invasive carcinoma - Stage IIIB(29)</t>
  </si>
  <si>
    <t>Breast invasive carcinoma - Stage IIIA(152)</t>
  </si>
  <si>
    <t>Breast invasive carcinoma - Stage IIA(360)</t>
  </si>
  <si>
    <t>Breast invasive carcinoma - Stage IIIC(65)</t>
  </si>
  <si>
    <t>Breast invasive carcinoma - Stage II(3)</t>
  </si>
  <si>
    <t>Breast cancer - Non-malignant(5)</t>
  </si>
  <si>
    <t>Breast cancer - Normal TNBC(21)</t>
  </si>
  <si>
    <t>Breast cancer - ER+(8)</t>
  </si>
  <si>
    <t>Breast cancer - HER2+(8)</t>
  </si>
  <si>
    <t>Breast cancer - Luminal(27)</t>
  </si>
  <si>
    <t>Breast cancer - TNBC(8)</t>
  </si>
  <si>
    <t>Cancer Type</t>
  </si>
  <si>
    <t xml:space="preserve">NTRK1 </t>
  </si>
  <si>
    <t xml:space="preserve"> Proteins</t>
  </si>
  <si>
    <t>Breast cancer - TNBC(6)</t>
  </si>
  <si>
    <t>Breast cancer - FFPE(9)</t>
  </si>
  <si>
    <t>Breast cancer - Non-TNBC(6)</t>
  </si>
  <si>
    <t>Breast invasive carcinoma - Stage IB(9)</t>
  </si>
  <si>
    <t>Breast invasive carcinoma - Stage IV(22)</t>
  </si>
  <si>
    <t>Breast invasive carcinoma - Stage X(14)</t>
  </si>
  <si>
    <t>Breast cancer - Fresh-frozen(18)</t>
  </si>
  <si>
    <t>Breast cancer - Normal(3)</t>
  </si>
  <si>
    <t>what type of link is there?</t>
  </si>
  <si>
    <t>normalize it in python (mean and varicance)</t>
  </si>
  <si>
    <t>up/down regulation (causality issue?-- up because it is treated and sick or when sick)</t>
  </si>
  <si>
    <t>Negative Direction</t>
  </si>
  <si>
    <t>Positive Direction</t>
  </si>
  <si>
    <t>Negativ Dir.</t>
  </si>
  <si>
    <t>Positive Dir.</t>
  </si>
  <si>
    <t>Diffrence</t>
  </si>
  <si>
    <t xml:space="preserve"># check where ower or under represented </t>
  </si>
  <si>
    <t>Function</t>
  </si>
  <si>
    <t>disproportional</t>
  </si>
  <si>
    <t>proportional</t>
  </si>
  <si>
    <t>Summary</t>
  </si>
  <si>
    <t># Formula
(Benchmark: 50%)</t>
  </si>
  <si>
    <t># 2 phenomenon: disproportion &amp; direction</t>
  </si>
  <si>
    <t># knowledge expansion with assessing knowledge space by adding literature</t>
  </si>
  <si>
    <t>Exploration</t>
  </si>
  <si>
    <t>Up or Down regulation</t>
  </si>
  <si>
    <t>https://www.ncbi.nlm.nih.gov/pubmed/18651212</t>
  </si>
  <si>
    <t>decrease in energy production and cell growth</t>
  </si>
  <si>
    <t># when the proteins are preent in the cell</t>
  </si>
  <si>
    <t>https://www.nature.com/articles/ncomms11020</t>
  </si>
  <si>
    <t>reduce spine dencity, increase ER degradation</t>
  </si>
  <si>
    <t>https://www.ncbi.nlm.nih.gov/pmc/articles/PMC4429597/</t>
  </si>
  <si>
    <t>unknown</t>
  </si>
  <si>
    <t>https://www.ncbi.nlm.nih.gov/pmc/articles/PMC4329010/</t>
  </si>
  <si>
    <t>Splicing of pre-mRNA</t>
  </si>
  <si>
    <t>Amount of features</t>
  </si>
  <si>
    <t>orth.</t>
  </si>
  <si>
    <t>Ini.</t>
  </si>
  <si>
    <t>increase %</t>
  </si>
  <si>
    <t># fature increase for disproportional and proportional increase is similar</t>
  </si>
  <si>
    <t>increase</t>
  </si>
  <si>
    <t xml:space="preserve"># proportional proteins have less features coause underresearched </t>
  </si>
  <si>
    <t># increase for negative direction lower</t>
  </si>
  <si>
    <t xml:space="preserve"># less features for negative cause underresearched </t>
  </si>
  <si>
    <t>paper</t>
  </si>
  <si>
    <t>https://www.ncbi.nlm.nih.gov/pubmed/24675469</t>
  </si>
  <si>
    <t>https://www.sciencedirect.com/science/article/abs/pii/S0006295203001564</t>
  </si>
  <si>
    <t>https://www.ncbi.nlm.nih.gov/pubmed/9598845</t>
  </si>
  <si>
    <t>http://www.jbc.org/content/early/2004/11/22/jbc.M407522200.full.pdf</t>
  </si>
  <si>
    <t>http://www.pnas.org/content/106/30/12365.short</t>
  </si>
  <si>
    <t>https://www.ncbi.nlm.nih.gov/pubmed/24011154</t>
  </si>
  <si>
    <t>https://ajp.amjpathol.org/article/S0002-9440(10)60094-6/abstract</t>
  </si>
  <si>
    <t>http://www.pnas.org/content/pnas/104/51/20350.full.pdf</t>
  </si>
  <si>
    <t>https://www.ncbi.nlm.nih.gov/pmc/articles/PMC4483821/</t>
  </si>
  <si>
    <t>https://www.sciencedirect.com/science/article/pii/S2211124714010419</t>
  </si>
  <si>
    <t>http://journals.plos.org/plosone/article?id=10.1371/journal.pone.0069607</t>
  </si>
  <si>
    <t>TotalDirection</t>
  </si>
  <si>
    <t># one is unknown</t>
  </si>
  <si>
    <t>The most of the proteins in breast cancer are down regulated</t>
  </si>
  <si>
    <t># 16 different proteins</t>
  </si>
  <si>
    <t>#26 difftrent types</t>
  </si>
  <si>
    <t>Subset1</t>
  </si>
  <si>
    <t>Subset2</t>
  </si>
  <si>
    <t>Transcript ID</t>
  </si>
  <si>
    <t>Name</t>
  </si>
  <si>
    <t>EXP1</t>
  </si>
  <si>
    <t>EXP2</t>
  </si>
  <si>
    <t>adjusted P-Value</t>
  </si>
  <si>
    <t>Measure</t>
  </si>
  <si>
    <t>Breast Carcinoma</t>
  </si>
  <si>
    <t>ENST00000371477.3</t>
  </si>
  <si>
    <t>FPKM</t>
  </si>
  <si>
    <t>ENST00000266970.6</t>
  </si>
  <si>
    <t>ENST00000555357.1</t>
  </si>
  <si>
    <t>ENST00000264414.6</t>
  </si>
  <si>
    <t>ENST00000409096.3</t>
  </si>
  <si>
    <t>ENST00000334220.6</t>
  </si>
  <si>
    <t>ENST00000376753.6</t>
  </si>
  <si>
    <t>ENST00000357867.6</t>
  </si>
  <si>
    <t>ENST00000456923.3</t>
  </si>
  <si>
    <t>ENST00000254108.9</t>
  </si>
  <si>
    <t>ENST00000225983.8</t>
  </si>
  <si>
    <t>ENST00000336057.7</t>
  </si>
  <si>
    <t>ENST00000586802.3</t>
  </si>
  <si>
    <t>ENST00000262854.8</t>
  </si>
  <si>
    <t>ENST00000342160.5</t>
  </si>
  <si>
    <t>ENST00000426907.3</t>
  </si>
  <si>
    <t>ENST00000612484.2</t>
  </si>
  <si>
    <t>ENST00000622887.1</t>
  </si>
  <si>
    <t>ENST00000265056.9</t>
  </si>
  <si>
    <t>ENST00000358660.3</t>
  </si>
  <si>
    <t>ENST00000368196.5</t>
  </si>
  <si>
    <t>ENST00000497019.4</t>
  </si>
  <si>
    <t>ENST00000261531.9</t>
  </si>
  <si>
    <t>ENST00000587196.2</t>
  </si>
  <si>
    <t>ENST00000294728.4</t>
  </si>
  <si>
    <t>ENST00000358901.8</t>
  </si>
  <si>
    <t>ENST00000395047.4</t>
  </si>
  <si>
    <t>ENST00000555408.3</t>
  </si>
  <si>
    <t>ENST00000409777.3</t>
  </si>
  <si>
    <t>ENST00000555988.1</t>
  </si>
  <si>
    <t>ENST00000323926.8</t>
  </si>
  <si>
    <t>ENST00000356005.6</t>
  </si>
  <si>
    <t>ENST00000421182.3</t>
  </si>
  <si>
    <t>ENST00000443816.3</t>
  </si>
  <si>
    <t>ENST00000568685.1</t>
  </si>
  <si>
    <t>ENST00000587135.1</t>
  </si>
  <si>
    <t>ENST00000591714.3</t>
  </si>
  <si>
    <t>ENST00000555761.3</t>
  </si>
  <si>
    <t>ENST00000450554.4</t>
  </si>
  <si>
    <t>ENST00000347652.4</t>
  </si>
  <si>
    <t>ENST00000395044.5</t>
  </si>
  <si>
    <t>ENST00000553376.3</t>
  </si>
  <si>
    <t>ENST00000454323.1</t>
  </si>
  <si>
    <t>ENST00000449067.1</t>
  </si>
  <si>
    <t>ENST00000336916.6</t>
  </si>
  <si>
    <t>ENST00000359671.3</t>
  </si>
  <si>
    <t>ENST00000426059.1</t>
  </si>
  <si>
    <t>ENST00000380244.5</t>
  </si>
  <si>
    <t>ENST00000566605.3</t>
  </si>
  <si>
    <t>ENST00000446750.1</t>
  </si>
  <si>
    <t>ENST00000491422.1</t>
  </si>
  <si>
    <t>ENST00000554775.3</t>
  </si>
  <si>
    <t>ENST00000308924.6</t>
  </si>
  <si>
    <t>ENST00000592874.1</t>
  </si>
  <si>
    <t>ENST00000448530.3</t>
  </si>
  <si>
    <t>ENST00000265333.5</t>
  </si>
  <si>
    <t>ENST00000354785.6</t>
  </si>
  <si>
    <t>ENST00000432072.4</t>
  </si>
  <si>
    <t>ENST00000446046.3</t>
  </si>
  <si>
    <t>ENST00000370115.1</t>
  </si>
  <si>
    <t>uc001sit.3</t>
  </si>
  <si>
    <t>TPM</t>
  </si>
  <si>
    <t>uc001siu.3</t>
  </si>
  <si>
    <t>uc010zls.1</t>
  </si>
  <si>
    <t>uc001xqv.2</t>
  </si>
  <si>
    <t>uc010tuu.1</t>
  </si>
  <si>
    <t>uc001aso.2</t>
  </si>
  <si>
    <t>uc002vez.2</t>
  </si>
  <si>
    <t>uc002vfe.2</t>
  </si>
  <si>
    <t>uc002vff.2</t>
  </si>
  <si>
    <t>uc002vfi.2</t>
  </si>
  <si>
    <t>uc002vfk.1</t>
  </si>
  <si>
    <t>uc002vfl.2</t>
  </si>
  <si>
    <t>uc010fvb.1</t>
  </si>
  <si>
    <t>uc010fvc.1</t>
  </si>
  <si>
    <t>uc010fvd.1</t>
  </si>
  <si>
    <t>uc010zjp.1</t>
  </si>
  <si>
    <t>uc002ebf.2</t>
  </si>
  <si>
    <t>uc002ebg.2</t>
  </si>
  <si>
    <t>uc002ebh.2</t>
  </si>
  <si>
    <t>uc010caj.1</t>
  </si>
  <si>
    <t>uc002ifd.1</t>
  </si>
  <si>
    <t>uc002iff.1</t>
  </si>
  <si>
    <t>uc002ifg.1</t>
  </si>
  <si>
    <t>uc002ifh.2</t>
  </si>
  <si>
    <t>uc004dsn.2</t>
  </si>
  <si>
    <t>uc003ejp.2</t>
  </si>
  <si>
    <t>uc002qlt.2</t>
  </si>
  <si>
    <t>uc002qlu.2</t>
  </si>
  <si>
    <t>uc001dtj.2</t>
  </si>
  <si>
    <t>uc003zvy.2</t>
  </si>
  <si>
    <t>uc003kyq.1</t>
  </si>
  <si>
    <t>uc003kyr.1</t>
  </si>
  <si>
    <t>uc010spy.1</t>
  </si>
  <si>
    <t>uc009wsi.1</t>
  </si>
  <si>
    <t>Breast invasive carcinoma - Metastatic Stage IIB(3)</t>
  </si>
  <si>
    <t>uc001xqt.2</t>
  </si>
  <si>
    <t>uc010tuw.1</t>
  </si>
  <si>
    <t>uc002vfh.2</t>
  </si>
  <si>
    <t>uc002vfj.2</t>
  </si>
  <si>
    <t>uc004dsp.2</t>
  </si>
  <si>
    <t>uc011bkn.1</t>
  </si>
  <si>
    <t>uc001fqi.1</t>
  </si>
  <si>
    <t>uc001xuf.2</t>
  </si>
  <si>
    <t>uc001dti.2</t>
  </si>
  <si>
    <t>uc010ouj.1</t>
  </si>
  <si>
    <t>uc010mki.1</t>
  </si>
  <si>
    <t>uc010fwy.1</t>
  </si>
  <si>
    <t>uc001xqs.2</t>
  </si>
  <si>
    <t>uc002ife.1</t>
  </si>
  <si>
    <t>uc009wsk.1</t>
  </si>
  <si>
    <t>uc001fqf.1</t>
  </si>
  <si>
    <t>uc003kyp.1</t>
  </si>
  <si>
    <t>uc002vfb.2</t>
  </si>
  <si>
    <t>uc010hsl.2</t>
  </si>
  <si>
    <t>uc002vfc.2</t>
  </si>
  <si>
    <t>regulation</t>
  </si>
  <si>
    <t>helper1</t>
  </si>
  <si>
    <t>helper2</t>
  </si>
  <si>
    <t>UPREGULATED</t>
  </si>
  <si>
    <t>DOWNREGULATED</t>
  </si>
  <si>
    <t>significance</t>
  </si>
  <si>
    <t>Check</t>
  </si>
  <si>
    <t>downregulation</t>
  </si>
  <si>
    <t>upregulation</t>
  </si>
  <si>
    <t>upregulated</t>
  </si>
  <si>
    <t>downregulated</t>
  </si>
  <si>
    <t>up or down regulation (diesease)</t>
  </si>
  <si>
    <t>up or down regulation (treatment)</t>
  </si>
  <si>
    <t>regulation not significant</t>
  </si>
  <si>
    <t>significant regulation</t>
  </si>
  <si>
    <t># diaproportional were upregulated in sickness</t>
  </si>
  <si>
    <t>#most of the negative direction were upregulated in sickness</t>
  </si>
  <si>
    <t xml:space="preserve"> </t>
  </si>
  <si>
    <t>not significant</t>
  </si>
  <si>
    <t>significant</t>
  </si>
  <si>
    <t># for most of the proteins was hard to distinglish significance of up/down regulation</t>
  </si>
  <si>
    <t>up or down regulation (sickness)</t>
  </si>
  <si>
    <t>#most of them are upregulated</t>
  </si>
  <si>
    <t>#substential increase</t>
  </si>
  <si>
    <t>#underrepresented comparing to the initial dataset</t>
  </si>
  <si>
    <t># KnowlegeSet</t>
  </si>
  <si>
    <t># Black is worth of further research</t>
  </si>
  <si>
    <t>ENST00000367435.3</t>
  </si>
  <si>
    <t>uc001gtb.2</t>
  </si>
  <si>
    <t>ENST00000621016.2</t>
  </si>
  <si>
    <t>ENST00000566612.3</t>
  </si>
  <si>
    <t>ENST00000611625.2</t>
  </si>
  <si>
    <t>ENST00000566510.3</t>
  </si>
  <si>
    <t>Breast cancer - Basal(14)</t>
  </si>
  <si>
    <t>Breast cancer - Claudin-low(6)</t>
  </si>
  <si>
    <t>ENST00000261769.7</t>
  </si>
  <si>
    <t>uc010cfg.1</t>
  </si>
  <si>
    <t>uc010vlj.1</t>
  </si>
  <si>
    <t>ENST00000265348.5</t>
  </si>
  <si>
    <t>uc010jyg.2</t>
  </si>
  <si>
    <t>ENST00000357654.5</t>
  </si>
  <si>
    <t>BRCA1</t>
  </si>
  <si>
    <t>ENST00000461221.3</t>
  </si>
  <si>
    <t>ENST00000468300.3</t>
  </si>
  <si>
    <t>ENST00000478531.3</t>
  </si>
  <si>
    <t>ENST00000354071.5</t>
  </si>
  <si>
    <t>ENST00000473961.3</t>
  </si>
  <si>
    <t>ENST00000618469.1</t>
  </si>
  <si>
    <t>ENST00000412061.3</t>
  </si>
  <si>
    <t>uc002icp.3</t>
  </si>
  <si>
    <t>uc002icq.2</t>
  </si>
  <si>
    <t>uc010whl.1</t>
  </si>
  <si>
    <t>uc010whm.1</t>
  </si>
  <si>
    <t>uc010whn.1</t>
  </si>
  <si>
    <t>uc010cyx.2</t>
  </si>
  <si>
    <t>uc010wht.1</t>
  </si>
  <si>
    <t>uc010whq.1</t>
  </si>
  <si>
    <t>uc002icu.2</t>
  </si>
  <si>
    <t>uc002idd.2</t>
  </si>
  <si>
    <t>uc010who.1</t>
  </si>
  <si>
    <t>uc002ict.2</t>
  </si>
  <si>
    <t>uc010cyz.2</t>
  </si>
  <si>
    <t>uc010whp.1</t>
  </si>
  <si>
    <t>uc010cza.2</t>
  </si>
  <si>
    <t>ENST00000348990.7</t>
  </si>
  <si>
    <t>ENST00000357903.5</t>
  </si>
  <si>
    <t>ENST00000358918.5</t>
  </si>
  <si>
    <t>ENST00000415997.1</t>
  </si>
  <si>
    <t>ENST00000439274.4</t>
  </si>
  <si>
    <t>ENST00000307522.3</t>
  </si>
  <si>
    <t>ENST00000318130.10</t>
  </si>
  <si>
    <t>EDEM3</t>
  </si>
  <si>
    <t>ENST00000367512.5</t>
  </si>
  <si>
    <t>ENST00000275493.4</t>
  </si>
  <si>
    <t>ENST00000454757.4</t>
  </si>
  <si>
    <t>ENST00000527902.3</t>
  </si>
  <si>
    <t>ENST00000530875.3</t>
  </si>
  <si>
    <t>ENST00000531709.4</t>
  </si>
  <si>
    <t>ENST00000347458.7</t>
  </si>
  <si>
    <t>ENST00000360426.6</t>
  </si>
  <si>
    <t>ENST00000371792.3</t>
  </si>
  <si>
    <t>ENST00000371828.5</t>
  </si>
  <si>
    <t>ENST00000371856.4</t>
  </si>
  <si>
    <t>ENST00000346798.5</t>
  </si>
  <si>
    <t>ENST00000354192.5</t>
  </si>
  <si>
    <t>ENST00000440126.5</t>
  </si>
  <si>
    <t>ENST00000531474.2</t>
  </si>
  <si>
    <t>ENST00000532297.3</t>
  </si>
  <si>
    <t>ENST00000614381.2</t>
  </si>
  <si>
    <t>ENST00000359726.5</t>
  </si>
  <si>
    <t>ENST00000420316.4</t>
  </si>
  <si>
    <t>ENST00000294172.4</t>
  </si>
  <si>
    <t>ENST00000448850.3</t>
  </si>
  <si>
    <t>ENST00000371802.3</t>
  </si>
  <si>
    <t>ENST00000439962.1</t>
  </si>
  <si>
    <t>uc002ylz.2</t>
  </si>
  <si>
    <t>uc002pep.2</t>
  </si>
  <si>
    <t>uc010pok.1</t>
  </si>
  <si>
    <t>uc003tqh.2</t>
  </si>
  <si>
    <t>uc003tqk.2</t>
  </si>
  <si>
    <t>uc003tqn.2</t>
  </si>
  <si>
    <t>uc010kzg.1</t>
  </si>
  <si>
    <t>uc011kco.1</t>
  </si>
  <si>
    <t>uc011kcq.1</t>
  </si>
  <si>
    <t>uc002xuc.2</t>
  </si>
  <si>
    <t>uc002xue.2</t>
  </si>
  <si>
    <t>uc002xuf.2</t>
  </si>
  <si>
    <t>uc011acj.1</t>
  </si>
  <si>
    <t>uc002xua.2</t>
  </si>
  <si>
    <t>uc010glk.2</t>
  </si>
  <si>
    <t>uc010pom.1</t>
  </si>
  <si>
    <t>uc001nvg.1</t>
  </si>
  <si>
    <t>uc002xud.2</t>
  </si>
  <si>
    <t>uc010rmh.1</t>
  </si>
  <si>
    <t>uc002xub.2</t>
  </si>
  <si>
    <t>uc011aci.1</t>
  </si>
  <si>
    <t>uc003tqj.2</t>
  </si>
  <si>
    <t>uc011kcp.1</t>
  </si>
  <si>
    <t>Upregulated</t>
  </si>
  <si>
    <t>Downregulated</t>
  </si>
  <si>
    <t>make the colums smaller</t>
  </si>
  <si>
    <t xml:space="preserve">Proteins </t>
  </si>
  <si>
    <t>Comment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</si>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</sst>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FF0000"/>
      <name val="Calibri"/>
      <family val="2"/>
      <scheme val="minor"/>
    </font>
    <font>
      <sz val="13"/>
      <color rgb="FF000000"/>
      <name val="Courier New"/>
    </font>
    <font>
      <b/>
      <sz val="12"/>
      <color theme="1"/>
      <name val="Helvetica Neue"/>
    </font>
    <font>
      <sz val="12"/>
      <color theme="1"/>
      <name val="Helvetica Neue"/>
    </font>
    <font>
      <sz val="12"/>
      <color theme="9" tint="-0.499984740745262"/>
      <name val="Calibri (Body)"/>
    </font>
    <font>
      <b/>
      <sz val="12"/>
      <color theme="1"/>
      <name val="Calibri"/>
      <family val="2"/>
      <scheme val="minor"/>
    </font>
    <font>
      <sz val="12"/>
      <color rgb="FFFF0000"/>
      <name val="Arial"/>
    </font>
    <font>
      <sz val="10"/>
      <color theme="1"/>
      <name val="Calibri"/>
      <family val="2"/>
      <scheme val="minor"/>
    </font>
    <font>
      <sz val="10"/>
      <color theme="1"/>
      <name val="Helvetica Neue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scheme val="minor"/>
    </font>
    <font>
      <sz val="14"/>
      <color rgb="FF000000"/>
      <name val="Courier New"/>
    </font>
    <font>
      <sz val="12"/>
      <color theme="1"/>
      <name val="Arial"/>
    </font>
    <font>
      <sz val="12"/>
      <color theme="1"/>
      <name val="Calibri (Body)"/>
    </font>
    <font>
      <b/>
      <sz val="12"/>
      <color theme="9"/>
      <name val="Helvetica Neue"/>
    </font>
    <font>
      <sz val="12"/>
      <color theme="9"/>
      <name val="Helvetica Neue"/>
    </font>
    <font>
      <sz val="10"/>
      <color theme="9"/>
      <name val="Helvetica Neue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name val="Calibri"/>
      <family val="2"/>
      <scheme val="minor"/>
    </font>
    <font>
      <sz val="13"/>
      <name val="Courier New"/>
    </font>
    <font>
      <sz val="12"/>
      <color rgb="FFC00000"/>
      <name val="Calibri (Body)"/>
    </font>
    <font>
      <sz val="14"/>
      <color theme="9"/>
      <name val="Courier New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C00000"/>
      <name val="Times New Roman"/>
    </font>
    <font>
      <b/>
      <sz val="12"/>
      <color theme="9" tint="-0.249977111117893"/>
      <name val="Helvetica Neue"/>
    </font>
    <font>
      <sz val="12"/>
      <color theme="9" tint="-0.249977111117893"/>
      <name val="Helvetica Neue"/>
    </font>
    <font>
      <sz val="10"/>
      <color theme="9" tint="-0.249977111117893"/>
      <name val="Helvetica Neue"/>
    </font>
    <font>
      <b/>
      <sz val="10"/>
      <color theme="9" tint="-0.249977111117893"/>
      <name val="Calibri"/>
      <scheme val="minor"/>
    </font>
    <font>
      <sz val="12"/>
      <color theme="9" tint="-0.249977111117893"/>
      <name val="Calibri"/>
      <family val="2"/>
      <scheme val="minor"/>
    </font>
    <font>
      <sz val="12"/>
      <color theme="9" tint="-0.249977111117893"/>
      <name val="Calibri (Body)"/>
    </font>
    <font>
      <sz val="12"/>
      <color theme="9" tint="-0.249977111117893"/>
      <name val="Arial"/>
    </font>
    <font>
      <outline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ourier New"/>
    </font>
    <font>
      <b/>
      <sz val="12"/>
      <color theme="9"/>
      <name val="Calibri"/>
      <family val="2"/>
      <scheme val="minor"/>
    </font>
    <font>
      <sz val="12"/>
      <color rgb="FFFF0000"/>
      <name val="Times New Roman"/>
    </font>
    <font>
      <b/>
      <sz val="12"/>
      <color theme="9" tint="-0.499984740745262"/>
      <name val="Times New Roman"/>
    </font>
    <font>
      <b/>
      <sz val="12"/>
      <color theme="9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4"/>
      <color theme="1"/>
      <name val="Times New Roman"/>
    </font>
    <font>
      <sz val="12"/>
      <color rgb="FFFF0000"/>
      <name val="Calibri (Body)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  <font>
      <b/>
      <sz val="5"/>
      <color theme="1"/>
      <name val="Times New Roman"/>
    </font>
    <font>
      <b/>
      <sz val="14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/>
    <xf numFmtId="164" fontId="0" fillId="0" borderId="0" xfId="1" applyNumberFormat="1" applyFont="1"/>
    <xf numFmtId="164" fontId="3" fillId="0" borderId="0" xfId="1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1" applyNumberFormat="1" applyFont="1"/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ont="1" applyFill="1"/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0" borderId="0" xfId="1" applyNumberFormat="1" applyFont="1" applyFill="1" applyAlignment="1">
      <alignment vertical="center"/>
    </xf>
    <xf numFmtId="9" fontId="12" fillId="0" borderId="0" xfId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15" fillId="0" borderId="0" xfId="0" applyFont="1"/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/>
    </xf>
    <xf numFmtId="0" fontId="9" fillId="0" borderId="0" xfId="0" applyFont="1"/>
    <xf numFmtId="0" fontId="21" fillId="3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164" fontId="7" fillId="3" borderId="0" xfId="1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horizontal="center" vertical="center"/>
    </xf>
    <xf numFmtId="164" fontId="19" fillId="3" borderId="0" xfId="1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9" fontId="7" fillId="3" borderId="0" xfId="1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21" fillId="3" borderId="0" xfId="1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6" fillId="3" borderId="0" xfId="0" applyFont="1" applyFill="1"/>
    <xf numFmtId="0" fontId="15" fillId="3" borderId="0" xfId="0" applyFont="1" applyFill="1"/>
    <xf numFmtId="9" fontId="23" fillId="0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vertical="center"/>
    </xf>
    <xf numFmtId="164" fontId="20" fillId="0" borderId="0" xfId="1" applyNumberFormat="1" applyFont="1" applyFill="1" applyBorder="1" applyAlignment="1">
      <alignment vertical="center"/>
    </xf>
    <xf numFmtId="9" fontId="12" fillId="0" borderId="0" xfId="1" applyFont="1" applyFill="1" applyBorder="1" applyAlignment="1">
      <alignment vertical="center"/>
    </xf>
    <xf numFmtId="0" fontId="0" fillId="4" borderId="0" xfId="0" applyFont="1" applyFill="1"/>
    <xf numFmtId="0" fontId="0" fillId="5" borderId="0" xfId="0" applyFont="1" applyFill="1"/>
    <xf numFmtId="0" fontId="31" fillId="0" borderId="0" xfId="0" applyFont="1"/>
    <xf numFmtId="0" fontId="32" fillId="2" borderId="0" xfId="0" applyFont="1" applyFill="1" applyAlignment="1">
      <alignment horizontal="center"/>
    </xf>
    <xf numFmtId="0" fontId="31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2" fillId="0" borderId="0" xfId="0" applyFont="1"/>
    <xf numFmtId="0" fontId="32" fillId="0" borderId="1" xfId="0" applyFont="1" applyBorder="1" applyAlignment="1">
      <alignment horizontal="center" vertical="top"/>
    </xf>
    <xf numFmtId="0" fontId="9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31" fillId="0" borderId="0" xfId="0" applyNumberFormat="1" applyFont="1"/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0" fillId="0" borderId="0" xfId="1" applyFont="1"/>
    <xf numFmtId="0" fontId="0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center" vertical="top"/>
    </xf>
    <xf numFmtId="9" fontId="0" fillId="3" borderId="0" xfId="1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center" vertical="top"/>
    </xf>
    <xf numFmtId="9" fontId="9" fillId="3" borderId="0" xfId="1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32" fillId="3" borderId="0" xfId="0" applyFont="1" applyFill="1"/>
    <xf numFmtId="0" fontId="32" fillId="3" borderId="0" xfId="0" applyFont="1" applyFill="1" applyAlignment="1">
      <alignment horizontal="center"/>
    </xf>
    <xf numFmtId="0" fontId="31" fillId="2" borderId="0" xfId="0" applyFont="1" applyFill="1"/>
    <xf numFmtId="0" fontId="33" fillId="0" borderId="0" xfId="0" applyFont="1"/>
    <xf numFmtId="0" fontId="0" fillId="3" borderId="0" xfId="0" applyFill="1"/>
    <xf numFmtId="0" fontId="9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4" fillId="3" borderId="0" xfId="1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top"/>
    </xf>
    <xf numFmtId="0" fontId="34" fillId="3" borderId="0" xfId="0" applyFont="1" applyFill="1" applyAlignment="1">
      <alignment vertical="center"/>
    </xf>
    <xf numFmtId="0" fontId="35" fillId="3" borderId="0" xfId="0" applyFont="1" applyFill="1" applyAlignment="1">
      <alignment horizontal="center" vertical="center"/>
    </xf>
    <xf numFmtId="164" fontId="35" fillId="3" borderId="0" xfId="1" applyNumberFormat="1" applyFont="1" applyFill="1" applyAlignment="1">
      <alignment horizontal="center" vertical="center"/>
    </xf>
    <xf numFmtId="164" fontId="36" fillId="0" borderId="0" xfId="1" applyNumberFormat="1" applyFont="1" applyFill="1" applyAlignment="1">
      <alignment vertical="center"/>
    </xf>
    <xf numFmtId="0" fontId="37" fillId="3" borderId="0" xfId="0" applyFont="1" applyFill="1" applyAlignment="1">
      <alignment horizontal="center" vertical="center"/>
    </xf>
    <xf numFmtId="164" fontId="38" fillId="3" borderId="0" xfId="1" applyNumberFormat="1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9" fontId="41" fillId="3" borderId="0" xfId="1" applyFont="1" applyFill="1"/>
    <xf numFmtId="0" fontId="0" fillId="0" borderId="0" xfId="0" applyBorder="1"/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3" fillId="3" borderId="0" xfId="0" applyFont="1" applyFill="1"/>
    <xf numFmtId="0" fontId="0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7" fillId="0" borderId="0" xfId="0" applyFont="1"/>
    <xf numFmtId="0" fontId="46" fillId="3" borderId="0" xfId="0" applyFont="1" applyFill="1" applyAlignment="1">
      <alignment horizontal="center" vertical="center"/>
    </xf>
    <xf numFmtId="0" fontId="32" fillId="0" borderId="0" xfId="0" applyFont="1" applyBorder="1" applyAlignment="1">
      <alignment horizontal="center" vertical="top"/>
    </xf>
    <xf numFmtId="0" fontId="32" fillId="3" borderId="0" xfId="0" applyFont="1" applyFill="1" applyBorder="1" applyAlignment="1">
      <alignment horizontal="center" vertical="top"/>
    </xf>
    <xf numFmtId="11" fontId="0" fillId="0" borderId="0" xfId="0" applyNumberFormat="1"/>
    <xf numFmtId="0" fontId="32" fillId="3" borderId="2" xfId="0" applyFont="1" applyFill="1" applyBorder="1"/>
    <xf numFmtId="0" fontId="46" fillId="3" borderId="2" xfId="0" applyFont="1" applyFill="1" applyBorder="1" applyAlignment="1">
      <alignment horizontal="center" vertical="center"/>
    </xf>
    <xf numFmtId="0" fontId="0" fillId="6" borderId="0" xfId="0" applyFill="1"/>
    <xf numFmtId="0" fontId="46" fillId="0" borderId="1" xfId="0" applyFont="1" applyFill="1" applyBorder="1" applyAlignment="1">
      <alignment horizontal="center" vertical="top"/>
    </xf>
    <xf numFmtId="0" fontId="32" fillId="0" borderId="0" xfId="0" applyFont="1" applyFill="1" applyBorder="1" applyAlignment="1">
      <alignment horizontal="center" vertical="top"/>
    </xf>
    <xf numFmtId="0" fontId="46" fillId="0" borderId="0" xfId="0" applyFont="1" applyFill="1" applyBorder="1" applyAlignment="1">
      <alignment horizontal="center" vertical="top"/>
    </xf>
    <xf numFmtId="0" fontId="47" fillId="0" borderId="0" xfId="0" applyFont="1" applyFill="1"/>
    <xf numFmtId="0" fontId="38" fillId="2" borderId="0" xfId="0" applyFont="1" applyFill="1"/>
    <xf numFmtId="0" fontId="48" fillId="2" borderId="0" xfId="0" applyFont="1" applyFill="1"/>
    <xf numFmtId="0" fontId="23" fillId="6" borderId="0" xfId="0" applyFont="1" applyFill="1"/>
    <xf numFmtId="0" fontId="49" fillId="0" borderId="0" xfId="0" applyFont="1" applyFill="1" applyBorder="1" applyAlignment="1">
      <alignment horizontal="center" vertical="top"/>
    </xf>
    <xf numFmtId="0" fontId="23" fillId="0" borderId="0" xfId="0" applyFont="1" applyFill="1"/>
    <xf numFmtId="0" fontId="23" fillId="2" borderId="0" xfId="0" applyFont="1" applyFill="1"/>
    <xf numFmtId="0" fontId="49" fillId="3" borderId="0" xfId="0" applyFont="1" applyFill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46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31" fillId="3" borderId="0" xfId="0" applyFont="1" applyFill="1"/>
    <xf numFmtId="0" fontId="51" fillId="0" borderId="0" xfId="0" applyFont="1" applyAlignment="1">
      <alignment horizontal="left" vertical="top"/>
    </xf>
    <xf numFmtId="0" fontId="46" fillId="3" borderId="0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38" fillId="0" borderId="0" xfId="0" applyFont="1"/>
    <xf numFmtId="0" fontId="38" fillId="0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42" fillId="0" borderId="0" xfId="0" applyFont="1" applyFill="1" applyAlignment="1">
      <alignment vertical="center"/>
    </xf>
    <xf numFmtId="0" fontId="4" fillId="0" borderId="0" xfId="0" applyFont="1" applyFill="1"/>
    <xf numFmtId="0" fontId="52" fillId="0" borderId="0" xfId="0" applyFont="1" applyFill="1" applyAlignment="1">
      <alignment horizontal="center" vertical="center"/>
    </xf>
    <xf numFmtId="0" fontId="45" fillId="0" borderId="0" xfId="0" applyFont="1"/>
    <xf numFmtId="0" fontId="32" fillId="0" borderId="2" xfId="0" applyFont="1" applyBorder="1" applyAlignment="1">
      <alignment horizontal="center" vertical="top"/>
    </xf>
    <xf numFmtId="0" fontId="0" fillId="0" borderId="1" xfId="0" applyBorder="1"/>
    <xf numFmtId="10" fontId="41" fillId="3" borderId="0" xfId="1" applyNumberFormat="1" applyFont="1" applyFill="1" applyAlignment="1">
      <alignment horizontal="center" vertical="center"/>
    </xf>
    <xf numFmtId="0" fontId="0" fillId="8" borderId="0" xfId="0" applyFont="1" applyFill="1"/>
    <xf numFmtId="0" fontId="0" fillId="0" borderId="2" xfId="0" applyBorder="1"/>
    <xf numFmtId="0" fontId="32" fillId="5" borderId="2" xfId="0" applyFont="1" applyFill="1" applyBorder="1" applyAlignment="1">
      <alignment horizontal="center" vertical="top"/>
    </xf>
    <xf numFmtId="0" fontId="32" fillId="5" borderId="0" xfId="0" applyFont="1" applyFill="1" applyBorder="1" applyAlignment="1">
      <alignment horizontal="center" vertical="top"/>
    </xf>
    <xf numFmtId="0" fontId="32" fillId="0" borderId="2" xfId="0" applyFont="1" applyFill="1" applyBorder="1" applyAlignment="1">
      <alignment horizontal="center" vertical="top"/>
    </xf>
    <xf numFmtId="0" fontId="0" fillId="7" borderId="0" xfId="0" applyFill="1"/>
    <xf numFmtId="0" fontId="0" fillId="9" borderId="0" xfId="0" applyFill="1"/>
    <xf numFmtId="0" fontId="31" fillId="6" borderId="0" xfId="0" applyFont="1" applyFill="1" applyAlignment="1">
      <alignment horizontal="left" vertical="top"/>
    </xf>
    <xf numFmtId="0" fontId="51" fillId="6" borderId="0" xfId="0" applyFont="1" applyFill="1" applyAlignment="1">
      <alignment horizontal="left" vertical="top"/>
    </xf>
    <xf numFmtId="0" fontId="30" fillId="6" borderId="0" xfId="0" applyFont="1" applyFill="1" applyAlignment="1">
      <alignment horizontal="left" vertical="top"/>
    </xf>
    <xf numFmtId="0" fontId="30" fillId="6" borderId="0" xfId="0" quotePrefix="1" applyFont="1" applyFill="1" applyAlignment="1">
      <alignment horizontal="left" vertical="top"/>
    </xf>
    <xf numFmtId="0" fontId="32" fillId="6" borderId="1" xfId="0" applyFont="1" applyFill="1" applyBorder="1" applyAlignment="1">
      <alignment horizontal="center" vertical="top"/>
    </xf>
    <xf numFmtId="0" fontId="3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 textRotation="90"/>
    </xf>
    <xf numFmtId="0" fontId="32" fillId="0" borderId="1" xfId="0" applyFont="1" applyFill="1" applyBorder="1" applyAlignment="1">
      <alignment horizontal="center" vertical="center" textRotation="90"/>
    </xf>
    <xf numFmtId="0" fontId="46" fillId="0" borderId="1" xfId="0" applyFont="1" applyFill="1" applyBorder="1" applyAlignment="1">
      <alignment horizontal="center" vertical="center" textRotation="90"/>
    </xf>
    <xf numFmtId="0" fontId="49" fillId="0" borderId="1" xfId="0" applyFont="1" applyFill="1" applyBorder="1" applyAlignment="1">
      <alignment horizontal="center" vertical="center" textRotation="90"/>
    </xf>
    <xf numFmtId="0" fontId="32" fillId="3" borderId="1" xfId="0" applyFont="1" applyFill="1" applyBorder="1" applyAlignment="1">
      <alignment horizontal="center" vertical="center" textRotation="90"/>
    </xf>
    <xf numFmtId="0" fontId="31" fillId="0" borderId="7" xfId="0" applyFont="1" applyBorder="1" applyAlignment="1">
      <alignment horizontal="left" vertical="top"/>
    </xf>
    <xf numFmtId="0" fontId="32" fillId="0" borderId="5" xfId="0" applyFont="1" applyFill="1" applyBorder="1" applyAlignment="1">
      <alignment horizontal="center" vertical="center"/>
    </xf>
    <xf numFmtId="0" fontId="0" fillId="0" borderId="5" xfId="0" applyFont="1" applyFill="1" applyBorder="1"/>
    <xf numFmtId="0" fontId="0" fillId="0" borderId="0" xfId="0" applyFont="1" applyFill="1"/>
    <xf numFmtId="0" fontId="32" fillId="0" borderId="6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2" fillId="0" borderId="1" xfId="0" applyFont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 indent="2"/>
    </xf>
    <xf numFmtId="0" fontId="32" fillId="0" borderId="9" xfId="0" applyFont="1" applyFill="1" applyBorder="1" applyAlignment="1">
      <alignment horizontal="left" vertical="center" indent="2"/>
    </xf>
    <xf numFmtId="0" fontId="32" fillId="0" borderId="0" xfId="0" applyFont="1" applyFill="1" applyBorder="1" applyAlignment="1">
      <alignment horizontal="left" vertical="center" indent="2"/>
    </xf>
    <xf numFmtId="0" fontId="32" fillId="0" borderId="0" xfId="0" applyFont="1" applyFill="1" applyBorder="1" applyAlignment="1">
      <alignment horizontal="center" vertical="center"/>
    </xf>
    <xf numFmtId="0" fontId="47" fillId="0" borderId="0" xfId="0" applyFont="1" applyBorder="1"/>
    <xf numFmtId="0" fontId="0" fillId="0" borderId="0" xfId="0" applyFont="1" applyBorder="1"/>
    <xf numFmtId="0" fontId="57" fillId="0" borderId="8" xfId="0" applyFont="1" applyBorder="1" applyAlignment="1">
      <alignment horizontal="left" vertical="center" indent="2"/>
    </xf>
    <xf numFmtId="0" fontId="57" fillId="0" borderId="8" xfId="0" quotePrefix="1" applyFont="1" applyBorder="1" applyAlignment="1">
      <alignment horizontal="left" vertical="center" indent="2"/>
    </xf>
    <xf numFmtId="0" fontId="56" fillId="0" borderId="0" xfId="0" applyFont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56" fillId="0" borderId="11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12" borderId="0" xfId="0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32" fillId="10" borderId="0" xfId="0" applyFont="1" applyFill="1" applyAlignment="1">
      <alignment horizontal="center" vertic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workbookViewId="0">
      <selection activeCell="E3" sqref="E3"/>
    </sheetView>
  </sheetViews>
  <sheetFormatPr baseColWidth="10" defaultRowHeight="16" x14ac:dyDescent="0.2"/>
  <sheetData>
    <row r="1" spans="1:5" x14ac:dyDescent="0.2">
      <c r="A1" s="1" t="s">
        <v>1</v>
      </c>
      <c r="B1" s="2">
        <v>1</v>
      </c>
      <c r="D1" t="b">
        <f>IF(ISERROR(VLOOKUP(A1,'Filter the orthologoues'!$A$1:$A$38,1,FALSE)),FALSE,TRUE)</f>
        <v>1</v>
      </c>
    </row>
    <row r="2" spans="1:5" x14ac:dyDescent="0.2">
      <c r="A2" s="1" t="s">
        <v>2</v>
      </c>
      <c r="B2" s="2">
        <v>1</v>
      </c>
      <c r="D2" t="b">
        <f>IF(ISERROR(VLOOKUP(A2,'Filter the orthologoues'!$A$1:$A$38,1,FALSE)),FALSE,TRUE)</f>
        <v>1</v>
      </c>
      <c r="E2" t="s">
        <v>559</v>
      </c>
    </row>
    <row r="3" spans="1:5" x14ac:dyDescent="0.2">
      <c r="A3" s="1" t="s">
        <v>3</v>
      </c>
      <c r="B3" s="2">
        <v>4</v>
      </c>
      <c r="D3" t="b">
        <f>IF(ISERROR(VLOOKUP(A3,'Filter the orthologoues'!$A$1:$A$38,1,FALSE)),FALSE,TRUE)</f>
        <v>0</v>
      </c>
      <c r="E3" s="232"/>
    </row>
    <row r="4" spans="1:5" x14ac:dyDescent="0.2">
      <c r="A4" s="1" t="s">
        <v>4</v>
      </c>
      <c r="B4" s="2">
        <v>5</v>
      </c>
      <c r="D4" t="b">
        <f>IF(ISERROR(VLOOKUP(A4,'Filter the orthologoues'!$A$1:$A$38,1,FALSE)),FALSE,TRUE)</f>
        <v>0</v>
      </c>
    </row>
    <row r="5" spans="1:5" x14ac:dyDescent="0.2">
      <c r="A5" s="1" t="s">
        <v>5</v>
      </c>
      <c r="B5" s="2">
        <v>4</v>
      </c>
      <c r="D5" t="b">
        <f>IF(ISERROR(VLOOKUP(A5,'Filter the orthologoues'!$A$1:$A$38,1,FALSE)),FALSE,TRUE)</f>
        <v>1</v>
      </c>
    </row>
    <row r="6" spans="1:5" x14ac:dyDescent="0.2">
      <c r="A6" s="1" t="s">
        <v>6</v>
      </c>
      <c r="B6" s="2">
        <v>1</v>
      </c>
      <c r="D6" t="b">
        <f>IF(ISERROR(VLOOKUP(A6,'Filter the orthologoues'!$A$1:$A$38,1,FALSE)),FALSE,TRUE)</f>
        <v>0</v>
      </c>
    </row>
    <row r="7" spans="1:5" x14ac:dyDescent="0.2">
      <c r="A7" s="1" t="s">
        <v>7</v>
      </c>
      <c r="B7" s="2">
        <v>4</v>
      </c>
      <c r="D7" t="b">
        <f>IF(ISERROR(VLOOKUP(A7,'Filter the orthologoues'!$A$1:$A$38,1,FALSE)),FALSE,TRUE)</f>
        <v>1</v>
      </c>
    </row>
    <row r="8" spans="1:5" x14ac:dyDescent="0.2">
      <c r="A8" s="1" t="s">
        <v>8</v>
      </c>
      <c r="B8" s="2">
        <v>7</v>
      </c>
      <c r="D8" t="b">
        <f>IF(ISERROR(VLOOKUP(A8,'Filter the orthologoues'!$A$1:$A$38,1,FALSE)),FALSE,TRUE)</f>
        <v>1</v>
      </c>
    </row>
    <row r="9" spans="1:5" x14ac:dyDescent="0.2">
      <c r="A9" s="1" t="s">
        <v>9</v>
      </c>
      <c r="B9" s="2">
        <v>3</v>
      </c>
      <c r="D9" t="b">
        <f>IF(ISERROR(VLOOKUP(A9,'Filter the orthologoues'!$A$1:$A$38,1,FALSE)),FALSE,TRUE)</f>
        <v>0</v>
      </c>
    </row>
    <row r="10" spans="1:5" x14ac:dyDescent="0.2">
      <c r="A10" s="1" t="s">
        <v>10</v>
      </c>
      <c r="B10" s="2">
        <v>5</v>
      </c>
      <c r="D10" t="b">
        <f>IF(ISERROR(VLOOKUP(A10,'Filter the orthologoues'!$A$1:$A$38,1,FALSE)),FALSE,TRUE)</f>
        <v>0</v>
      </c>
    </row>
    <row r="11" spans="1:5" x14ac:dyDescent="0.2">
      <c r="A11" s="1" t="s">
        <v>11</v>
      </c>
      <c r="B11" s="2">
        <v>3</v>
      </c>
      <c r="D11" t="b">
        <f>IF(ISERROR(VLOOKUP(A11,'Filter the orthologoues'!$A$1:$A$38,1,FALSE)),FALSE,TRUE)</f>
        <v>1</v>
      </c>
    </row>
    <row r="12" spans="1:5" x14ac:dyDescent="0.2">
      <c r="A12" s="1" t="s">
        <v>12</v>
      </c>
      <c r="B12" s="2">
        <v>2</v>
      </c>
      <c r="D12" t="b">
        <f>IF(ISERROR(VLOOKUP(A12,'Filter the orthologoues'!$A$1:$A$38,1,FALSE)),FALSE,TRUE)</f>
        <v>1</v>
      </c>
    </row>
    <row r="13" spans="1:5" x14ac:dyDescent="0.2">
      <c r="A13" s="1" t="s">
        <v>13</v>
      </c>
      <c r="B13" s="2">
        <v>5</v>
      </c>
      <c r="D13" t="b">
        <f>IF(ISERROR(VLOOKUP(A13,'Filter the orthologoues'!$A$1:$A$38,1,FALSE)),FALSE,TRUE)</f>
        <v>1</v>
      </c>
    </row>
    <row r="14" spans="1:5" x14ac:dyDescent="0.2">
      <c r="A14" s="1" t="s">
        <v>14</v>
      </c>
      <c r="B14" s="2">
        <v>5</v>
      </c>
      <c r="D14" t="b">
        <f>IF(ISERROR(VLOOKUP(A14,'Filter the orthologoues'!$A$1:$A$38,1,FALSE)),FALSE,TRUE)</f>
        <v>1</v>
      </c>
    </row>
    <row r="15" spans="1:5" x14ac:dyDescent="0.2">
      <c r="A15" s="1" t="s">
        <v>15</v>
      </c>
      <c r="B15" s="2">
        <v>3</v>
      </c>
      <c r="D15" t="b">
        <f>IF(ISERROR(VLOOKUP(A15,'Filter the orthologoues'!$A$1:$A$38,1,FALSE)),FALSE,TRUE)</f>
        <v>1</v>
      </c>
    </row>
    <row r="16" spans="1:5" x14ac:dyDescent="0.2">
      <c r="A16" s="1" t="s">
        <v>16</v>
      </c>
      <c r="B16" s="2">
        <v>5</v>
      </c>
      <c r="D16" t="b">
        <f>IF(ISERROR(VLOOKUP(A16,'Filter the orthologoues'!$A$1:$A$38,1,FALSE)),FALSE,TRUE)</f>
        <v>0</v>
      </c>
    </row>
    <row r="17" spans="1:4" x14ac:dyDescent="0.2">
      <c r="A17" s="1" t="s">
        <v>17</v>
      </c>
      <c r="B17" s="2">
        <v>1</v>
      </c>
      <c r="D17" t="b">
        <f>IF(ISERROR(VLOOKUP(A17,'Filter the orthologoues'!$A$1:$A$38,1,FALSE)),FALSE,TRUE)</f>
        <v>1</v>
      </c>
    </row>
    <row r="18" spans="1:4" x14ac:dyDescent="0.2">
      <c r="A18" s="1" t="s">
        <v>18</v>
      </c>
      <c r="B18" s="2">
        <v>4</v>
      </c>
      <c r="D18" t="b">
        <f>IF(ISERROR(VLOOKUP(A18,'Filter the orthologoues'!$A$1:$A$38,1,FALSE)),FALSE,TRUE)</f>
        <v>1</v>
      </c>
    </row>
    <row r="19" spans="1:4" x14ac:dyDescent="0.2">
      <c r="A19" s="1" t="s">
        <v>19</v>
      </c>
      <c r="B19" s="2">
        <v>3</v>
      </c>
      <c r="D19" t="b">
        <f>IF(ISERROR(VLOOKUP(A19,'Filter the orthologoues'!$A$1:$A$38,1,FALSE)),FALSE,TRUE)</f>
        <v>1</v>
      </c>
    </row>
    <row r="20" spans="1:4" x14ac:dyDescent="0.2">
      <c r="A20" s="1" t="s">
        <v>20</v>
      </c>
      <c r="B20" s="2">
        <v>7</v>
      </c>
      <c r="D20" t="b">
        <f>IF(ISERROR(VLOOKUP(A20,'Filter the orthologoues'!$A$1:$A$38,1,FALSE)),FALSE,TRUE)</f>
        <v>1</v>
      </c>
    </row>
    <row r="21" spans="1:4" x14ac:dyDescent="0.2">
      <c r="A21" s="1" t="s">
        <v>21</v>
      </c>
      <c r="B21" s="2">
        <v>1</v>
      </c>
      <c r="D21" t="b">
        <f>IF(ISERROR(VLOOKUP(A21,'Filter the orthologoues'!$A$1:$A$38,1,FALSE)),FALSE,TRUE)</f>
        <v>1</v>
      </c>
    </row>
    <row r="22" spans="1:4" x14ac:dyDescent="0.2">
      <c r="A22" s="1" t="s">
        <v>22</v>
      </c>
      <c r="B22" s="2">
        <v>3</v>
      </c>
      <c r="D22" t="b">
        <f>IF(ISERROR(VLOOKUP(A22,'Filter the orthologoues'!$A$1:$A$38,1,FALSE)),FALSE,TRUE)</f>
        <v>0</v>
      </c>
    </row>
    <row r="23" spans="1:4" x14ac:dyDescent="0.2">
      <c r="A23" s="1" t="s">
        <v>23</v>
      </c>
      <c r="B23" s="2">
        <v>7</v>
      </c>
      <c r="D23" t="b">
        <f>IF(ISERROR(VLOOKUP(A23,'Filter the orthologoues'!$A$1:$A$38,1,FALSE)),FALSE,TRUE)</f>
        <v>1</v>
      </c>
    </row>
    <row r="24" spans="1:4" x14ac:dyDescent="0.2">
      <c r="A24" s="1" t="s">
        <v>24</v>
      </c>
      <c r="B24" s="2">
        <v>2</v>
      </c>
      <c r="D24" t="b">
        <f>IF(ISERROR(VLOOKUP(A24,'Filter the orthologoues'!$A$1:$A$38,1,FALSE)),FALSE,TRUE)</f>
        <v>0</v>
      </c>
    </row>
    <row r="25" spans="1:4" x14ac:dyDescent="0.2">
      <c r="A25" s="1" t="s">
        <v>25</v>
      </c>
      <c r="B25" s="2">
        <v>6</v>
      </c>
      <c r="D25" t="b">
        <f>IF(ISERROR(VLOOKUP(A25,'Filter the orthologoues'!$A$1:$A$38,1,FALSE)),FALSE,TRUE)</f>
        <v>0</v>
      </c>
    </row>
    <row r="26" spans="1:4" x14ac:dyDescent="0.2">
      <c r="A26" s="1" t="s">
        <v>26</v>
      </c>
      <c r="B26" s="2">
        <v>5</v>
      </c>
      <c r="D26" t="b">
        <f>IF(ISERROR(VLOOKUP(A26,'Filter the orthologoues'!$A$1:$A$38,1,FALSE)),FALSE,TRUE)</f>
        <v>1</v>
      </c>
    </row>
    <row r="27" spans="1:4" x14ac:dyDescent="0.2">
      <c r="A27" s="1" t="s">
        <v>27</v>
      </c>
      <c r="B27" s="2">
        <v>2</v>
      </c>
      <c r="D27" t="b">
        <f>IF(ISERROR(VLOOKUP(A27,'Filter the orthologoues'!$A$1:$A$38,1,FALSE)),FALSE,TRUE)</f>
        <v>0</v>
      </c>
    </row>
    <row r="28" spans="1:4" x14ac:dyDescent="0.2">
      <c r="A28" s="1" t="s">
        <v>28</v>
      </c>
      <c r="B28" s="2">
        <v>4</v>
      </c>
      <c r="D28" t="b">
        <f>IF(ISERROR(VLOOKUP(A28,'Filter the orthologoues'!$A$1:$A$38,1,FALSE)),FALSE,TRUE)</f>
        <v>1</v>
      </c>
    </row>
    <row r="29" spans="1:4" x14ac:dyDescent="0.2">
      <c r="A29" s="1" t="s">
        <v>29</v>
      </c>
      <c r="B29" s="2">
        <v>1</v>
      </c>
      <c r="D29" t="b">
        <f>IF(ISERROR(VLOOKUP(A29,'Filter the orthologoues'!$A$1:$A$38,1,FALSE)),FALSE,TRUE)</f>
        <v>1</v>
      </c>
    </row>
    <row r="30" spans="1:4" x14ac:dyDescent="0.2">
      <c r="A30" s="1" t="s">
        <v>30</v>
      </c>
      <c r="B30" s="2">
        <v>10</v>
      </c>
      <c r="D30" t="b">
        <f>IF(ISERROR(VLOOKUP(A30,'Filter the orthologoues'!$A$1:$A$38,1,FALSE)),FALSE,TRUE)</f>
        <v>1</v>
      </c>
    </row>
    <row r="31" spans="1:4" x14ac:dyDescent="0.2">
      <c r="A31" s="1" t="s">
        <v>31</v>
      </c>
      <c r="B31" s="2">
        <v>4</v>
      </c>
      <c r="D31" t="b">
        <f>IF(ISERROR(VLOOKUP(A31,'Filter the orthologoues'!$A$1:$A$38,1,FALSE)),FALSE,TRUE)</f>
        <v>1</v>
      </c>
    </row>
    <row r="32" spans="1:4" x14ac:dyDescent="0.2">
      <c r="A32" s="1" t="s">
        <v>32</v>
      </c>
      <c r="B32" s="2">
        <v>4</v>
      </c>
      <c r="D32" t="b">
        <f>IF(ISERROR(VLOOKUP(A32,'Filter the orthologoues'!$A$1:$A$38,1,FALSE)),FALSE,TRUE)</f>
        <v>1</v>
      </c>
    </row>
    <row r="33" spans="1:4" x14ac:dyDescent="0.2">
      <c r="A33" s="1" t="s">
        <v>33</v>
      </c>
      <c r="B33" s="2">
        <v>7</v>
      </c>
      <c r="D33" t="b">
        <f>IF(ISERROR(VLOOKUP(A33,'Filter the orthologoues'!$A$1:$A$38,1,FALSE)),FALSE,TRUE)</f>
        <v>1</v>
      </c>
    </row>
    <row r="34" spans="1:4" x14ac:dyDescent="0.2">
      <c r="A34" s="1" t="s">
        <v>34</v>
      </c>
      <c r="B34" s="2">
        <v>1</v>
      </c>
      <c r="D34" t="b">
        <f>IF(ISERROR(VLOOKUP(A34,'Filter the orthologoues'!$A$1:$A$38,1,FALSE)),FALSE,TRUE)</f>
        <v>1</v>
      </c>
    </row>
    <row r="35" spans="1:4" x14ac:dyDescent="0.2">
      <c r="A35" s="1" t="s">
        <v>35</v>
      </c>
      <c r="B35" s="2">
        <v>5</v>
      </c>
      <c r="D35" t="b">
        <f>IF(ISERROR(VLOOKUP(A35,'Filter the orthologoues'!$A$1:$A$38,1,FALSE)),FALSE,TRUE)</f>
        <v>1</v>
      </c>
    </row>
  </sheetData>
  <autoFilter ref="D1:D38"/>
  <sortState ref="A1:B38">
    <sortCondition ref="A1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7"/>
  <sheetViews>
    <sheetView zoomScale="60" zoomScaleNormal="60" zoomScalePageLayoutView="60" workbookViewId="0">
      <selection activeCell="I13" sqref="I13"/>
    </sheetView>
  </sheetViews>
  <sheetFormatPr baseColWidth="10" defaultRowHeight="16" x14ac:dyDescent="0.2"/>
  <cols>
    <col min="1" max="1" width="53.6640625" style="79" bestFit="1" customWidth="1"/>
    <col min="2" max="2" width="9.6640625" style="79" customWidth="1"/>
    <col min="3" max="3" width="9.6640625" customWidth="1"/>
    <col min="4" max="5" width="9.6640625" style="33" customWidth="1"/>
    <col min="6" max="6" width="9.6640625" customWidth="1"/>
    <col min="7" max="7" width="9.6640625" style="162" customWidth="1"/>
    <col min="8" max="8" width="9.6640625" style="12" customWidth="1"/>
    <col min="9" max="9" width="9.6640625" customWidth="1"/>
    <col min="10" max="10" width="9.6640625" style="33" customWidth="1"/>
    <col min="11" max="27" width="9.6640625" customWidth="1"/>
  </cols>
  <sheetData>
    <row r="1" spans="1:29" ht="34" customHeight="1" x14ac:dyDescent="0.2">
      <c r="A1" s="219" t="s">
        <v>247</v>
      </c>
      <c r="B1" s="242" t="s">
        <v>249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4"/>
      <c r="AB1" s="142"/>
      <c r="AC1" s="142"/>
    </row>
    <row r="2" spans="1:29" ht="50" customHeight="1" x14ac:dyDescent="0.2">
      <c r="A2" s="210"/>
      <c r="B2" s="218" t="s">
        <v>8</v>
      </c>
      <c r="C2" s="218" t="s">
        <v>11</v>
      </c>
      <c r="D2" s="215" t="s">
        <v>12</v>
      </c>
      <c r="E2" s="215" t="s">
        <v>13</v>
      </c>
      <c r="F2" s="218" t="s">
        <v>17</v>
      </c>
      <c r="G2" s="215" t="s">
        <v>18</v>
      </c>
      <c r="H2" s="218" t="s">
        <v>19</v>
      </c>
      <c r="I2" s="218" t="s">
        <v>20</v>
      </c>
      <c r="J2" s="215" t="s">
        <v>21</v>
      </c>
      <c r="K2" s="218" t="s">
        <v>23</v>
      </c>
      <c r="L2" s="218" t="s">
        <v>248</v>
      </c>
      <c r="M2" s="218" t="s">
        <v>31</v>
      </c>
      <c r="N2" s="218" t="s">
        <v>32</v>
      </c>
      <c r="O2" s="218" t="s">
        <v>33</v>
      </c>
      <c r="P2" s="218" t="s">
        <v>34</v>
      </c>
      <c r="Q2" s="218" t="s">
        <v>35</v>
      </c>
      <c r="R2" s="215" t="s">
        <v>9</v>
      </c>
      <c r="S2" s="215" t="s">
        <v>10</v>
      </c>
      <c r="T2" s="215" t="s">
        <v>37</v>
      </c>
      <c r="U2" s="215" t="s">
        <v>478</v>
      </c>
      <c r="V2" s="215" t="s">
        <v>43</v>
      </c>
      <c r="W2" s="215" t="s">
        <v>508</v>
      </c>
      <c r="X2" s="215" t="s">
        <v>36</v>
      </c>
      <c r="Y2" s="215" t="s">
        <v>47</v>
      </c>
      <c r="Z2" s="215" t="s">
        <v>4</v>
      </c>
      <c r="AA2" s="214" t="s">
        <v>16</v>
      </c>
      <c r="AB2" s="142"/>
      <c r="AC2" s="142"/>
    </row>
    <row r="3" spans="1:29" s="151" customFormat="1" ht="18" x14ac:dyDescent="0.2">
      <c r="A3" s="226" t="s">
        <v>230</v>
      </c>
      <c r="B3" s="228" t="str">
        <f>VLOOKUP(A3&amp;"I"&amp;$B$2,Results!$K:$M,3,FALSE)</f>
        <v>regulation not significant</v>
      </c>
      <c r="C3" s="228" t="str">
        <f>VLOOKUP(A3&amp;"I"&amp;$C$2,Results!$J:$M,4,FALSE)</f>
        <v>significant regulation</v>
      </c>
      <c r="D3" s="229" t="str">
        <f>VLOOKUP(A3&amp;"I"&amp;$D$2,Results!$J:$M,4,FALSE)</f>
        <v>significant regulation</v>
      </c>
      <c r="E3" s="229" t="str">
        <f>VLOOKUP(A3&amp;"I"&amp;$E$2,Results!$J:$M,4,FALSE)</f>
        <v>significant regulation</v>
      </c>
      <c r="F3" s="228" t="str">
        <f>VLOOKUP(A3&amp;"I"&amp;$F$2,Results!$J:$M,4,FALSE)</f>
        <v>significant regulation</v>
      </c>
      <c r="G3" s="229" t="str">
        <f>VLOOKUP(A3&amp;"I"&amp;$G$2,Results!$J:$M,4,FALSE)</f>
        <v>significant regulation</v>
      </c>
      <c r="H3" s="228" t="str">
        <f>VLOOKUP(A3&amp;"I"&amp;$H$2,Results!$J:$M,4,FALSE)</f>
        <v>significant regulation</v>
      </c>
      <c r="I3" s="228" t="str">
        <f>VLOOKUP(A3&amp;"I"&amp;$I$2,Results!$J:$M,4,FALSE)</f>
        <v>significant regulation</v>
      </c>
      <c r="J3" s="229" t="str">
        <f>VLOOKUP(A3&amp;"I"&amp;$J$2,Results!$J:$M,4,FALSE)</f>
        <v>significant regulation</v>
      </c>
      <c r="K3" s="228" t="str">
        <f>VLOOKUP(A3&amp;"I"&amp;$K$2,Results!$J:$M,4,FALSE)</f>
        <v>regulation not significant</v>
      </c>
      <c r="L3" s="228" t="s">
        <v>450</v>
      </c>
      <c r="M3" s="228" t="str">
        <f>VLOOKUP(A3&amp;"I"&amp;$M$2,Results!$J:$M,4,FALSE)</f>
        <v>significant regulation</v>
      </c>
      <c r="N3" s="228" t="str">
        <f>VLOOKUP(A3&amp;"I"&amp;$N$2,Results!$J:$M,4,FALSE)</f>
        <v>regulation not significant</v>
      </c>
      <c r="O3" s="228" t="str">
        <f>VLOOKUP(A3&amp;"I"&amp;$O$2,Results!$J:$M,4,FALSE)</f>
        <v>significant regulation</v>
      </c>
      <c r="P3" s="228" t="str">
        <f>VLOOKUP(A3&amp;"I"&amp;$P$2,Results!$J:$M,4,FALSE)</f>
        <v>significant regulation</v>
      </c>
      <c r="Q3" s="228" t="str">
        <f>VLOOKUP(A3&amp;"I"&amp;$Q$2,Results!$J:$M,4,FALSE)</f>
        <v>significant regulation</v>
      </c>
      <c r="R3" s="228" t="str">
        <f>VLOOKUP($A3&amp;"I"&amp;$Q$2,Results!$J:$M,4,FALSE)</f>
        <v>significant regulation</v>
      </c>
      <c r="S3" s="228" t="str">
        <f>VLOOKUP($A3&amp;"I"&amp;$S$2,Results!$J:$M,4,FALSE)</f>
        <v>significant regulation</v>
      </c>
      <c r="T3" s="228" t="str">
        <f>VLOOKUP($A3&amp;"I"&amp;$T$2,Results!$K:$M,3,FALSE)</f>
        <v>regulation not significant</v>
      </c>
      <c r="U3" s="228" t="str">
        <f>VLOOKUP($A3&amp;"I"&amp;$U$2,Results!$J:$M,4,FALSE)</f>
        <v>significant regulation</v>
      </c>
      <c r="V3" s="228" t="str">
        <f>VLOOKUP($A3&amp;"I"&amp;$V2,Results!$J:$M,4,FALSE)</f>
        <v>significant regulation</v>
      </c>
      <c r="W3" s="228" t="str">
        <f>VLOOKUP($A3&amp;"I"&amp;$W$2,Results!$J:$M,4,FALSE)</f>
        <v>significant regulation</v>
      </c>
      <c r="X3" s="228" t="str">
        <f>VLOOKUP($A3&amp;"I"&amp;$X$2,Results!$J:$M,4,FALSE)</f>
        <v>significant regulation</v>
      </c>
      <c r="Y3" s="228" t="str">
        <f>VLOOKUP($A3&amp;"I"&amp;$Y$2,Results!$J:$M,4,FALSE)</f>
        <v>significant regulation</v>
      </c>
      <c r="Z3" s="228" t="str">
        <f>VLOOKUP($A3&amp;"I"&amp;$Z$2,Results!$J:$M,4,FALSE)</f>
        <v>significant regulation</v>
      </c>
      <c r="AA3" s="230" t="str">
        <f>VLOOKUP($A3&amp;"I"&amp;$AA$2,Results!$J:$M,4,FALSE)</f>
        <v>significant regulation</v>
      </c>
      <c r="AB3" s="224"/>
      <c r="AC3" s="224"/>
    </row>
    <row r="4" spans="1:29" ht="18" x14ac:dyDescent="0.2">
      <c r="A4" s="226" t="s">
        <v>233</v>
      </c>
      <c r="B4" s="228" t="e">
        <f>VLOOKUP(A4&amp;"I"&amp;$B$2,Results!$K:$M,3,FALSE)</f>
        <v>#N/A</v>
      </c>
      <c r="C4" s="228" t="e">
        <f>VLOOKUP(A4&amp;"I"&amp;$C$2,Results!$K:$M,3,FALSE)</f>
        <v>#N/A</v>
      </c>
      <c r="D4" s="229" t="e">
        <f>VLOOKUP(A4&amp;"I"&amp;$D$2,Results!$K:$M,3,FALSE)</f>
        <v>#N/A</v>
      </c>
      <c r="E4" s="229" t="str">
        <f>VLOOKUP(A4&amp;"I"&amp;$E$2,Results!$J:$M,4,FALSE)</f>
        <v>regulation not significant</v>
      </c>
      <c r="F4" s="228" t="str">
        <f>VLOOKUP(A4&amp;"I"&amp;$F$2,Results!$J:$M,4,FALSE)</f>
        <v>regulation not significant</v>
      </c>
      <c r="G4" s="229" t="str">
        <f>VLOOKUP(A4&amp;"I"&amp;$G$2,Results!$J:$M,4,FALSE)</f>
        <v>regulation not significant</v>
      </c>
      <c r="H4" s="228" t="e">
        <f>VLOOKUP(A4&amp;"I"&amp;$H$2,Results!$K:$M,3,FALSE)</f>
        <v>#N/A</v>
      </c>
      <c r="I4" s="228" t="str">
        <f>VLOOKUP(A4&amp;"I"&amp;$I$2,Results!$J:$M,4,FALSE)</f>
        <v>significant regulation</v>
      </c>
      <c r="J4" s="229" t="str">
        <f>VLOOKUP(A4&amp;"I"&amp;$J$2,Results!$J:$M,4,FALSE)</f>
        <v>regulation not significant</v>
      </c>
      <c r="K4" s="228" t="e">
        <f>VLOOKUP(A4&amp;"I"&amp;$K$2,Results!$J:$M,4,FALSE)</f>
        <v>#N/A</v>
      </c>
      <c r="L4" s="228"/>
      <c r="M4" s="228" t="e">
        <f>VLOOKUP(A4&amp;"I"&amp;$M$2,Results!$K:$M,3,FALSE)</f>
        <v>#N/A</v>
      </c>
      <c r="N4" s="228" t="e">
        <f>VLOOKUP(A4&amp;"I"&amp;$N$2,Results!$K:$M,3,FALSE)</f>
        <v>#N/A</v>
      </c>
      <c r="O4" s="228" t="str">
        <f>VLOOKUP(A4&amp;"I"&amp;$O$2,Results!$J:$M,4,FALSE)</f>
        <v>regulation not significant</v>
      </c>
      <c r="P4" s="228" t="str">
        <f>VLOOKUP(A4&amp;"I"&amp;$P$2,Results!$J:$M,4,FALSE)</f>
        <v>significant regulation</v>
      </c>
      <c r="Q4" s="228" t="str">
        <f>VLOOKUP(A4&amp;"I"&amp;$Q$2,Results!$J:$M,4,FALSE)</f>
        <v>regulation not significant</v>
      </c>
      <c r="R4" s="228" t="str">
        <f>VLOOKUP(A4&amp;"I"&amp;$Q$2,Results!$J:$M,4,FALSE)</f>
        <v>regulation not significant</v>
      </c>
      <c r="S4" s="228" t="e">
        <f>VLOOKUP($A4&amp;"I"&amp;$S$2,Results!$K:$M,3,FALSE)</f>
        <v>#N/A</v>
      </c>
      <c r="T4" s="228" t="e">
        <f>VLOOKUP($A4&amp;"I"&amp;$T$2,Results!$K:$M,3,FALSE)</f>
        <v>#N/A</v>
      </c>
      <c r="U4" s="228" t="e">
        <f>VLOOKUP($A4&amp;"I"&amp;$U$2,Results!$K:$M,3,FALSE)</f>
        <v>#N/A</v>
      </c>
      <c r="V4" s="228" t="e">
        <f>VLOOKUP($A4&amp;"I"&amp;#REF!,Results!$J:$M,4,FALSE)</f>
        <v>#REF!</v>
      </c>
      <c r="W4" s="228" t="e">
        <f>VLOOKUP($A4&amp;"I"&amp;$W$2,Results!$K:$M,3,FALSE)</f>
        <v>#N/A</v>
      </c>
      <c r="X4" s="228" t="str">
        <f>VLOOKUP($A4&amp;"I"&amp;$X$2,Results!$J:$M,4,FALSE)</f>
        <v>regulation not significant</v>
      </c>
      <c r="Y4" s="228" t="e">
        <f>VLOOKUP($A4&amp;"I"&amp;$Y$2,Results!$K:$M,3,FALSE)</f>
        <v>#N/A</v>
      </c>
      <c r="Z4" s="228" t="e">
        <f>VLOOKUP($A4&amp;"I"&amp;$Z$2,Results!$K:$M,3,FALSE)</f>
        <v>#N/A</v>
      </c>
      <c r="AA4" s="230" t="str">
        <f>VLOOKUP($A4&amp;"I"&amp;$AA$2,Results!$J:$M,4,FALSE)</f>
        <v>regulation not significant</v>
      </c>
      <c r="AB4" s="142"/>
      <c r="AC4" s="142"/>
    </row>
    <row r="5" spans="1:29" ht="18" x14ac:dyDescent="0.2">
      <c r="A5" s="226" t="s">
        <v>231</v>
      </c>
      <c r="B5" s="228" t="str">
        <f>VLOOKUP(A5&amp;"I"&amp;$B$2,Results!$J:$M,4,FALSE)</f>
        <v>regulation not significant</v>
      </c>
      <c r="C5" s="228" t="str">
        <f>VLOOKUP(A5&amp;"I"&amp;$C$2,Results!$J:$M,4,FALSE)</f>
        <v>regulation not significant</v>
      </c>
      <c r="D5" s="229" t="str">
        <f>VLOOKUP(A5&amp;"I"&amp;$D$2,Results!$J:$M,4,FALSE)</f>
        <v>significant regulation</v>
      </c>
      <c r="E5" s="229" t="str">
        <f>VLOOKUP(A5&amp;"I"&amp;$E$2,Results!$J:$M,4,FALSE)</f>
        <v>significant regulation</v>
      </c>
      <c r="F5" s="228" t="str">
        <f>VLOOKUP(A5&amp;"I"&amp;$F$2,Results!$J:$M,4,FALSE)</f>
        <v>significant regulation</v>
      </c>
      <c r="G5" s="229" t="str">
        <f>VLOOKUP(A5&amp;"I"&amp;$G$2,Results!$J:$M,4,FALSE)</f>
        <v>significant regulation</v>
      </c>
      <c r="H5" s="228" t="str">
        <f>VLOOKUP(A5&amp;"I"&amp;$H$2,Results!$J:$M,4,FALSE)</f>
        <v>significant regulation</v>
      </c>
      <c r="I5" s="228" t="str">
        <f>VLOOKUP(A5&amp;"I"&amp;$I$2,Results!$J:$M,4,FALSE)</f>
        <v>regulation not significant</v>
      </c>
      <c r="J5" s="229" t="str">
        <f>VLOOKUP(A5&amp;"I"&amp;$J$2,Results!$J:$M,4,FALSE)</f>
        <v>significant regulation</v>
      </c>
      <c r="K5" s="228" t="str">
        <f>VLOOKUP(A5&amp;"I"&amp;$K$2,Results!$J:$M,4,FALSE)</f>
        <v>regulation not significant</v>
      </c>
      <c r="L5" s="228" t="s">
        <v>450</v>
      </c>
      <c r="M5" s="228" t="str">
        <f>VLOOKUP(A5&amp;"I"&amp;$M$2,Results!$J:$M,4,FALSE)</f>
        <v>regulation not significant</v>
      </c>
      <c r="N5" s="228" t="str">
        <f>VLOOKUP(A5&amp;"I"&amp;$N$2,Results!$J:$M,4,FALSE)</f>
        <v>significant regulation</v>
      </c>
      <c r="O5" s="228" t="str">
        <f>VLOOKUP(A5&amp;"I"&amp;$O$2,Results!$J:$M,4,FALSE)</f>
        <v>significant regulation</v>
      </c>
      <c r="P5" s="228" t="str">
        <f>VLOOKUP(A5&amp;"I"&amp;$P$2,Results!$J:$M,4,FALSE)</f>
        <v>significant regulation</v>
      </c>
      <c r="Q5" s="228" t="str">
        <f>VLOOKUP(A5&amp;"I"&amp;$Q$2,Results!$J:$M,4,FALSE)</f>
        <v>regulation not significant</v>
      </c>
      <c r="R5" s="228" t="str">
        <f>VLOOKUP(A5&amp;"I"&amp;$Q$2,Results!$J:$M,4,FALSE)</f>
        <v>regulation not significant</v>
      </c>
      <c r="S5" s="228" t="str">
        <f>VLOOKUP($A5&amp;"I"&amp;$S$2,Results!$J:$M,4,FALSE)</f>
        <v>regulation not significant</v>
      </c>
      <c r="T5" s="228" t="e">
        <f>VLOOKUP($A5&amp;"I"&amp;$T$2,Results!$K:$M,3,FALSE)</f>
        <v>#N/A</v>
      </c>
      <c r="U5" s="228" t="str">
        <f>VLOOKUP($A5&amp;"I"&amp;$U$2,Results!$J:$M,4,FALSE)</f>
        <v>regulation not significant</v>
      </c>
      <c r="V5" s="228" t="e">
        <f>VLOOKUP($A5&amp;"I"&amp;$V3,Results!$J:$M,4,FALSE)</f>
        <v>#N/A</v>
      </c>
      <c r="W5" s="228" t="str">
        <f>VLOOKUP($A5&amp;"I"&amp;$W$2,Results!$J:$M,4,FALSE)</f>
        <v>significant regulation</v>
      </c>
      <c r="X5" s="228" t="str">
        <f>VLOOKUP($A5&amp;"I"&amp;$X$2,Results!$J:$M,4,FALSE)</f>
        <v>significant regulation</v>
      </c>
      <c r="Y5" s="228" t="str">
        <f>VLOOKUP($A5&amp;"I"&amp;$Y$2,Results!$J:$M,4,FALSE)</f>
        <v>significant regulation</v>
      </c>
      <c r="Z5" s="228" t="str">
        <f>VLOOKUP($A5&amp;"I"&amp;$Z$2,Results!$J:$M,4,FALSE)</f>
        <v>regulation not significant</v>
      </c>
      <c r="AA5" s="230" t="str">
        <f>VLOOKUP($A5&amp;"I"&amp;$AA$2,Results!$J:$M,4,FALSE)</f>
        <v>regulation not significant</v>
      </c>
      <c r="AB5" s="142"/>
      <c r="AC5" s="142"/>
    </row>
    <row r="6" spans="1:29" ht="18" x14ac:dyDescent="0.2">
      <c r="A6" s="226" t="s">
        <v>234</v>
      </c>
      <c r="B6" s="228" t="e">
        <f>VLOOKUP(A6&amp;"I"&amp;$B$2,Results!$J:$M,4,FALSE)</f>
        <v>#N/A</v>
      </c>
      <c r="C6" s="228" t="str">
        <f>VLOOKUP(A6&amp;"I"&amp;$C$2,Results!$J:$M,4,FALSE)</f>
        <v>significant regulation</v>
      </c>
      <c r="D6" s="229" t="str">
        <f>VLOOKUP(A6&amp;"I"&amp;$D$2,Results!$J:$M,4,FALSE)</f>
        <v>significant regulation</v>
      </c>
      <c r="E6" s="229" t="str">
        <f>VLOOKUP(A6&amp;"I"&amp;$E$2,Results!$J:$M,4,FALSE)</f>
        <v>significant regulation</v>
      </c>
      <c r="F6" s="228" t="str">
        <f>VLOOKUP(A6&amp;"I"&amp;$F$2,Results!$J:$M,4,FALSE)</f>
        <v>significant regulation</v>
      </c>
      <c r="G6" s="229" t="str">
        <f>VLOOKUP(A6&amp;"I"&amp;$G$2,Results!$J:$M,4,FALSE)</f>
        <v>significant regulation</v>
      </c>
      <c r="H6" s="228" t="str">
        <f>VLOOKUP(A6&amp;"I"&amp;$H$2,Results!$J:$M,4,FALSE)</f>
        <v>significant regulation</v>
      </c>
      <c r="I6" s="228" t="str">
        <f>VLOOKUP(A6&amp;"I"&amp;$I$2,Results!$J:$M,4,FALSE)</f>
        <v>significant regulation</v>
      </c>
      <c r="J6" s="229" t="str">
        <f>VLOOKUP(A6&amp;"I"&amp;$J$2,Results!$J:$M,4,FALSE)</f>
        <v>significant regulation</v>
      </c>
      <c r="K6" s="228" t="str">
        <f>VLOOKUP(A6&amp;"I"&amp;$K$2,Results!$J:$M,4,FALSE)</f>
        <v>significant regulation</v>
      </c>
      <c r="L6" s="228" t="s">
        <v>450</v>
      </c>
      <c r="M6" s="228" t="e">
        <f>VLOOKUP(A6&amp;"I"&amp;$M$2,Results!$K:$M,3,FALSE)</f>
        <v>#N/A</v>
      </c>
      <c r="N6" s="228" t="str">
        <f>VLOOKUP(A6&amp;"I"&amp;$N$2,Results!$J:$M,4,FALSE)</f>
        <v>significant regulation</v>
      </c>
      <c r="O6" s="228" t="str">
        <f>VLOOKUP(A6&amp;"I"&amp;$O$2,Results!$J:$M,4,FALSE)</f>
        <v>regulation not significant</v>
      </c>
      <c r="P6" s="228" t="str">
        <f>VLOOKUP(A6&amp;"I"&amp;$P$2,Results!$J:$M,4,FALSE)</f>
        <v>significant regulation</v>
      </c>
      <c r="Q6" s="228" t="str">
        <f>VLOOKUP(A6&amp;"I"&amp;$Q$2,Results!$J:$M,4,FALSE)</f>
        <v>significant regulation</v>
      </c>
      <c r="R6" s="228" t="str">
        <f>VLOOKUP(A6&amp;"I"&amp;$Q$2,Results!$J:$M,4,FALSE)</f>
        <v>significant regulation</v>
      </c>
      <c r="S6" s="228" t="str">
        <f>VLOOKUP($A6&amp;"I"&amp;$S$2,Results!$J:$M,4,FALSE)</f>
        <v>significant regulation</v>
      </c>
      <c r="T6" s="228" t="str">
        <f>VLOOKUP($A6&amp;"I"&amp;$T$2,Results!$J:$M,4,FALSE)</f>
        <v>regulation not significant</v>
      </c>
      <c r="U6" s="228" t="str">
        <f>VLOOKUP($A6&amp;"I"&amp;$U$2,Results!$J:$M,4,FALSE)</f>
        <v>significant regulation</v>
      </c>
      <c r="V6" s="228" t="e">
        <f>VLOOKUP($A6&amp;"I"&amp;$V4,Results!$J:$M,4,FALSE)</f>
        <v>#REF!</v>
      </c>
      <c r="W6" s="228" t="str">
        <f>VLOOKUP($A6&amp;"I"&amp;$W$2,Results!$J:$M,4,FALSE)</f>
        <v>significant regulation</v>
      </c>
      <c r="X6" s="228" t="str">
        <f>VLOOKUP($A6&amp;"I"&amp;$X$2,Results!$J:$M,4,FALSE)</f>
        <v>significant regulation</v>
      </c>
      <c r="Y6" s="228" t="str">
        <f>VLOOKUP($A6&amp;"I"&amp;$Y$2,Results!$J:$M,4,FALSE)</f>
        <v>significant regulation</v>
      </c>
      <c r="Z6" s="228" t="str">
        <f>VLOOKUP($A6&amp;"I"&amp;$Z$2,Results!$J:$M,4,FALSE)</f>
        <v>significant regulation</v>
      </c>
      <c r="AA6" s="230" t="str">
        <f>VLOOKUP($A6&amp;"I"&amp;$AA$2,Results!$J:$M,4,FALSE)</f>
        <v>significant regulation</v>
      </c>
      <c r="AB6" s="142"/>
      <c r="AC6" s="142"/>
    </row>
    <row r="7" spans="1:29" ht="18" x14ac:dyDescent="0.2">
      <c r="A7" s="226" t="s">
        <v>235</v>
      </c>
      <c r="B7" s="228" t="e">
        <f>VLOOKUP(A7&amp;"I"&amp;$B$2,Results!$J:$M,4,FALSE)</f>
        <v>#N/A</v>
      </c>
      <c r="C7" s="228" t="str">
        <f>VLOOKUP(A7&amp;"I"&amp;$C$2,Results!$J:$M,4,FALSE)</f>
        <v>significant regulation</v>
      </c>
      <c r="D7" s="229" t="str">
        <f>VLOOKUP(A7&amp;"I"&amp;$D$2,Results!$J:$M,4,FALSE)</f>
        <v>significant regulation</v>
      </c>
      <c r="E7" s="229" t="str">
        <f>VLOOKUP(A7&amp;"I"&amp;$E$2,Results!$J:$M,4,FALSE)</f>
        <v>significant regulation</v>
      </c>
      <c r="F7" s="228" t="str">
        <f>VLOOKUP(A7&amp;"I"&amp;$F$2,Results!$J:$M,4,FALSE)</f>
        <v>significant regulation</v>
      </c>
      <c r="G7" s="229" t="str">
        <f>VLOOKUP(A7&amp;"I"&amp;$G$2,Results!$J:$M,4,FALSE)</f>
        <v>significant regulation</v>
      </c>
      <c r="H7" s="228" t="str">
        <f>VLOOKUP(A7&amp;"I"&amp;$H$2,Results!$J:$M,4,FALSE)</f>
        <v>significant regulation</v>
      </c>
      <c r="I7" s="228" t="str">
        <f>VLOOKUP(A7&amp;"I"&amp;$I$2,Results!$J:$M,4,FALSE)</f>
        <v>significant regulation</v>
      </c>
      <c r="J7" s="229" t="str">
        <f>VLOOKUP(A7&amp;"I"&amp;$J$2,Results!$J:$M,4,FALSE)</f>
        <v>significant regulation</v>
      </c>
      <c r="K7" s="228" t="str">
        <f>VLOOKUP(A7&amp;"I"&amp;$K$2,Results!$J:$M,4,FALSE)</f>
        <v>significant regulation</v>
      </c>
      <c r="L7" s="228" t="s">
        <v>450</v>
      </c>
      <c r="M7" s="228" t="str">
        <f>VLOOKUP(A7&amp;"I"&amp;$M$2,Results!$J:$M,4,FALSE)</f>
        <v>significant regulation</v>
      </c>
      <c r="N7" s="228" t="str">
        <f>VLOOKUP(A7&amp;"I"&amp;$N$2,Results!$J:$M,4,FALSE)</f>
        <v>significant regulation</v>
      </c>
      <c r="O7" s="228" t="str">
        <f>VLOOKUP(A7&amp;"I"&amp;$O$2,Results!$J:$M,4,FALSE)</f>
        <v>regulation not significant</v>
      </c>
      <c r="P7" s="228" t="str">
        <f>VLOOKUP(A7&amp;"I"&amp;$P$2,Results!$J:$M,4,FALSE)</f>
        <v>significant regulation</v>
      </c>
      <c r="Q7" s="228" t="str">
        <f>VLOOKUP(A7&amp;"I"&amp;$Q$2,Results!$J:$M,4,FALSE)</f>
        <v>significant regulation</v>
      </c>
      <c r="R7" s="228" t="str">
        <f>VLOOKUP(A7&amp;"I"&amp;$Q$2,Results!$J:$M,4,FALSE)</f>
        <v>significant regulation</v>
      </c>
      <c r="S7" s="228" t="str">
        <f>VLOOKUP($A7&amp;"I"&amp;$S$2,Results!$J:$M,4,FALSE)</f>
        <v>significant regulation</v>
      </c>
      <c r="T7" s="228" t="str">
        <f>VLOOKUP($A7&amp;"I"&amp;$T$2,Results!$J:$M,4,FALSE)</f>
        <v>significant regulation</v>
      </c>
      <c r="U7" s="228" t="str">
        <f>VLOOKUP($A7&amp;"I"&amp;$U$2,Results!$J:$M,4,FALSE)</f>
        <v>significant regulation</v>
      </c>
      <c r="V7" s="228" t="e">
        <f>VLOOKUP($A7&amp;"I"&amp;$V5,Results!$J:$M,4,FALSE)</f>
        <v>#N/A</v>
      </c>
      <c r="W7" s="228" t="str">
        <f>VLOOKUP($A7&amp;"I"&amp;$W$2,Results!$J:$M,4,FALSE)</f>
        <v>regulation not significant</v>
      </c>
      <c r="X7" s="228" t="str">
        <f>VLOOKUP($A7&amp;"I"&amp;$X$2,Results!$J:$M,4,FALSE)</f>
        <v>significant regulation</v>
      </c>
      <c r="Y7" s="228" t="str">
        <f>VLOOKUP($A7&amp;"I"&amp;$Y$2,Results!$J:$M,4,FALSE)</f>
        <v>significant regulation</v>
      </c>
      <c r="Z7" s="228" t="str">
        <f>VLOOKUP($A7&amp;"I"&amp;$Z$2,Results!$J:$M,4,FALSE)</f>
        <v>significant regulation</v>
      </c>
      <c r="AA7" s="230" t="str">
        <f>VLOOKUP($A7&amp;"I"&amp;$AA$2,Results!$J:$M,4,FALSE)</f>
        <v>significant regulation</v>
      </c>
      <c r="AB7" s="142"/>
      <c r="AC7" s="142"/>
    </row>
    <row r="8" spans="1:29" ht="18" x14ac:dyDescent="0.2">
      <c r="A8" s="226" t="s">
        <v>236</v>
      </c>
      <c r="B8" s="228" t="e">
        <f>VLOOKUP(A8&amp;"I"&amp;$B$2,Results!$J:$M,4,FALSE)</f>
        <v>#N/A</v>
      </c>
      <c r="C8" s="228" t="e">
        <f>VLOOKUP(A8&amp;"I"&amp;$C$2,Results!$K:$M,3,FALSE)</f>
        <v>#N/A</v>
      </c>
      <c r="D8" s="229" t="e">
        <f>VLOOKUP(A8&amp;"I"&amp;$D$2,Results!$K:$M,3,FALSE)</f>
        <v>#N/A</v>
      </c>
      <c r="E8" s="229" t="str">
        <f>VLOOKUP(A8&amp;"I"&amp;$E$2,Results!$J:$M,4,FALSE)</f>
        <v>significant regulation</v>
      </c>
      <c r="F8" s="228" t="str">
        <f>VLOOKUP(A8&amp;"I"&amp;$F$2,Results!$J:$M,4,FALSE)</f>
        <v>significant regulation</v>
      </c>
      <c r="G8" s="229" t="str">
        <f>VLOOKUP(A8&amp;"I"&amp;$G$2,Results!$J:$M,4,FALSE)</f>
        <v>significant regulation</v>
      </c>
      <c r="H8" s="228" t="str">
        <f>VLOOKUP(A8&amp;"I"&amp;$H$2,Results!$J:$M,4,FALSE)</f>
        <v>regulation not significant</v>
      </c>
      <c r="I8" s="228" t="str">
        <f>VLOOKUP(A8&amp;"I"&amp;$I$2,Results!$J:$M,4,FALSE)</f>
        <v>regulation not significant</v>
      </c>
      <c r="J8" s="229" t="str">
        <f>VLOOKUP(A8&amp;"I"&amp;$J$2,Results!$J:$M,4,FALSE)</f>
        <v>regulation not significant</v>
      </c>
      <c r="K8" s="228" t="str">
        <f>VLOOKUP(A8&amp;"I"&amp;$K$2,Results!$J:$M,4,FALSE)</f>
        <v>significant regulation</v>
      </c>
      <c r="L8" s="228" t="s">
        <v>450</v>
      </c>
      <c r="M8" s="228" t="e">
        <f>VLOOKUP(A8&amp;"I"&amp;$M$2,Results!$K:$M,3,FALSE)</f>
        <v>#N/A</v>
      </c>
      <c r="N8" s="228" t="str">
        <f>VLOOKUP(A8&amp;"I"&amp;$N$2,Results!$J:$M,4,FALSE)</f>
        <v>significant regulation</v>
      </c>
      <c r="O8" s="228" t="e">
        <f>VLOOKUP(A8&amp;"I"&amp;$O$2,Results!$K:$M,3,FALSE)</f>
        <v>#N/A</v>
      </c>
      <c r="P8" s="228" t="str">
        <f>VLOOKUP(A8&amp;"I"&amp;$P$2,Results!$J:$M,4,FALSE)</f>
        <v>significant regulation</v>
      </c>
      <c r="Q8" s="228" t="str">
        <f>VLOOKUP(A8&amp;"I"&amp;$Q$2,Results!$J:$M,4,FALSE)</f>
        <v>regulation not significant</v>
      </c>
      <c r="R8" s="228" t="str">
        <f>VLOOKUP(A8&amp;"I"&amp;$Q$2,Results!$J:$M,4,FALSE)</f>
        <v>regulation not significant</v>
      </c>
      <c r="S8" s="228" t="str">
        <f>VLOOKUP($A8&amp;"I"&amp;$S$2,Results!$J:$M,4,FALSE)</f>
        <v>regulation not significant</v>
      </c>
      <c r="T8" s="228" t="e">
        <f>VLOOKUP($A8&amp;"I"&amp;$T$2,Results!$K:$M,3,FALSE)</f>
        <v>#N/A</v>
      </c>
      <c r="U8" s="228" t="str">
        <f>VLOOKUP($A8&amp;"I"&amp;$U$2,Results!$J:$M,4,FALSE)</f>
        <v>significant regulation</v>
      </c>
      <c r="V8" s="228" t="e">
        <f>VLOOKUP($A8&amp;"I"&amp;$V6,Results!$J:$M,4,FALSE)</f>
        <v>#REF!</v>
      </c>
      <c r="W8" s="228" t="e">
        <f>VLOOKUP($A8&amp;"I"&amp;$W$2,Results!$K:$M,3,FALSE)</f>
        <v>#N/A</v>
      </c>
      <c r="X8" s="228" t="str">
        <f>VLOOKUP($A8&amp;"I"&amp;$X$2,Results!$J:$M,4,FALSE)</f>
        <v>significant regulation</v>
      </c>
      <c r="Y8" s="228" t="str">
        <f>VLOOKUP($A8&amp;"I"&amp;$Y$2,Results!$J:$M,4,FALSE)</f>
        <v>significant regulation</v>
      </c>
      <c r="Z8" s="228" t="str">
        <f>VLOOKUP($A8&amp;"I"&amp;$Z$2,Results!$J:$M,4,FALSE)</f>
        <v>significant regulation</v>
      </c>
      <c r="AA8" s="230" t="str">
        <f>VLOOKUP($A8&amp;"I"&amp;$AA$2,Results!$J:$M,4,FALSE)</f>
        <v>significant regulation</v>
      </c>
      <c r="AB8" s="142"/>
      <c r="AC8" s="142"/>
    </row>
    <row r="9" spans="1:29" ht="18" x14ac:dyDescent="0.2">
      <c r="A9" s="226" t="s">
        <v>237</v>
      </c>
      <c r="B9" s="228" t="e">
        <f>VLOOKUP(A9&amp;"I"&amp;$B$2,Results!$J:$M,4,FALSE)</f>
        <v>#N/A</v>
      </c>
      <c r="C9" s="228" t="str">
        <f>VLOOKUP(A9&amp;"I"&amp;$C$2,Results!$J:$M,4,FALSE)</f>
        <v>significant regulation</v>
      </c>
      <c r="D9" s="229" t="str">
        <f>VLOOKUP(A9&amp;"I"&amp;$D$2,Results!$J:$M,4,FALSE)</f>
        <v>significant regulation</v>
      </c>
      <c r="E9" s="229" t="str">
        <f>VLOOKUP(A9&amp;"I"&amp;$E$2,Results!$J:$M,4,FALSE)</f>
        <v>significant regulation</v>
      </c>
      <c r="F9" s="228" t="str">
        <f>VLOOKUP(A9&amp;"I"&amp;$F$2,Results!$J:$M,4,FALSE)</f>
        <v>significant regulation</v>
      </c>
      <c r="G9" s="229" t="str">
        <f>VLOOKUP(A9&amp;"I"&amp;$G$2,Results!$J:$M,4,FALSE)</f>
        <v>significant regulation</v>
      </c>
      <c r="H9" s="228" t="str">
        <f>VLOOKUP(A9&amp;"I"&amp;$H$2,Results!$J:$M,4,FALSE)</f>
        <v>significant regulation</v>
      </c>
      <c r="I9" s="228" t="str">
        <f>VLOOKUP(A9&amp;"I"&amp;$I$2,Results!$J:$M,4,FALSE)</f>
        <v>significant regulation</v>
      </c>
      <c r="J9" s="229" t="str">
        <f>VLOOKUP(A9&amp;"I"&amp;$J$2,Results!$J:$M,4,FALSE)</f>
        <v>significant regulation</v>
      </c>
      <c r="K9" s="228" t="str">
        <f>VLOOKUP(A9&amp;"I"&amp;$K$2,Results!$J:$M,4,FALSE)</f>
        <v>significant regulation</v>
      </c>
      <c r="L9" s="228" t="s">
        <v>451</v>
      </c>
      <c r="M9" s="228" t="e">
        <f>VLOOKUP(A9&amp;"I"&amp;$M$2,Results!$K:$M,3,FALSE)</f>
        <v>#N/A</v>
      </c>
      <c r="N9" s="228" t="str">
        <f>VLOOKUP(A9&amp;"I"&amp;$N$2,Results!$J:$M,4,FALSE)</f>
        <v>significant regulation</v>
      </c>
      <c r="O9" s="228" t="str">
        <f>VLOOKUP(A9&amp;"I"&amp;$O$2,Results!$J:$M,4,FALSE)</f>
        <v>significant regulation</v>
      </c>
      <c r="P9" s="228" t="str">
        <f>VLOOKUP(A9&amp;"I"&amp;$P$2,Results!$J:$M,4,FALSE)</f>
        <v>significant regulation</v>
      </c>
      <c r="Q9" s="228" t="str">
        <f>VLOOKUP(A9&amp;"I"&amp;$Q$2,Results!$J:$M,4,FALSE)</f>
        <v>regulation not significant</v>
      </c>
      <c r="R9" s="228" t="str">
        <f>VLOOKUP(A9&amp;"I"&amp;$Q$2,Results!$J:$M,4,FALSE)</f>
        <v>regulation not significant</v>
      </c>
      <c r="S9" s="228" t="str">
        <f>VLOOKUP($A9&amp;"I"&amp;$S$2,Results!$J:$M,4,FALSE)</f>
        <v>significant regulation</v>
      </c>
      <c r="T9" s="228" t="str">
        <f>VLOOKUP($A9&amp;"I"&amp;$T$2,Results!$J:$M,4,FALSE)</f>
        <v>significant regulation</v>
      </c>
      <c r="U9" s="228" t="str">
        <f>VLOOKUP($A9&amp;"I"&amp;$U$2,Results!$J:$M,4,FALSE)</f>
        <v>significant regulation</v>
      </c>
      <c r="V9" s="228" t="e">
        <f>VLOOKUP($A9&amp;"I"&amp;$V7,Results!$J:$M,4,FALSE)</f>
        <v>#N/A</v>
      </c>
      <c r="W9" s="228" t="str">
        <f>VLOOKUP($A9&amp;"I"&amp;$W$2,Results!$J:$M,4,FALSE)</f>
        <v>significant regulation</v>
      </c>
      <c r="X9" s="228" t="str">
        <f>VLOOKUP($A9&amp;"I"&amp;$X$2,Results!$J:$M,4,FALSE)</f>
        <v>significant regulation</v>
      </c>
      <c r="Y9" s="228" t="str">
        <f>VLOOKUP($A9&amp;"I"&amp;$Y$2,Results!$J:$M,4,FALSE)</f>
        <v>regulation not significant</v>
      </c>
      <c r="Z9" s="228" t="str">
        <f>VLOOKUP($A9&amp;"I"&amp;$Z$2,Results!$J:$M,4,FALSE)</f>
        <v>significant regulation</v>
      </c>
      <c r="AA9" s="230" t="str">
        <f>VLOOKUP($A9&amp;"I"&amp;$AA$2,Results!$J:$M,4,FALSE)</f>
        <v>significant regulation</v>
      </c>
      <c r="AB9" s="142"/>
      <c r="AC9" s="142"/>
    </row>
    <row r="10" spans="1:29" ht="18" x14ac:dyDescent="0.2">
      <c r="A10" s="226" t="s">
        <v>238</v>
      </c>
      <c r="B10" s="228" t="e">
        <f>VLOOKUP(A10&amp;"I"&amp;$B$2,Results!$J:$M,4,FALSE)</f>
        <v>#N/A</v>
      </c>
      <c r="C10" s="228" t="str">
        <f>VLOOKUP(A10&amp;"I"&amp;$C$2,Results!$J:$M,4,FALSE)</f>
        <v>significant regulation</v>
      </c>
      <c r="D10" s="229" t="str">
        <f>VLOOKUP(A10&amp;"I"&amp;$D$2,Results!$J:$M,4,FALSE)</f>
        <v>regulation not significant</v>
      </c>
      <c r="E10" s="229" t="str">
        <f>VLOOKUP(A10&amp;"I"&amp;$E$2,Results!$J:$M,4,FALSE)</f>
        <v>significant regulation</v>
      </c>
      <c r="F10" s="228" t="str">
        <f>VLOOKUP(A10&amp;"I"&amp;$F$2,Results!$J:$M,4,FALSE)</f>
        <v>significant regulation</v>
      </c>
      <c r="G10" s="229" t="str">
        <f>VLOOKUP(A10&amp;"I"&amp;$G$2,Results!$J:$M,4,FALSE)</f>
        <v>significant regulation</v>
      </c>
      <c r="H10" s="228" t="str">
        <f>VLOOKUP(A10&amp;"I"&amp;$H$2,Results!$J:$M,4,FALSE)</f>
        <v>significant regulation</v>
      </c>
      <c r="I10" s="228" t="str">
        <f>VLOOKUP(A10&amp;"I"&amp;$I$2,Results!$J:$M,4,FALSE)</f>
        <v>significant regulation</v>
      </c>
      <c r="J10" s="229" t="str">
        <f>VLOOKUP(A10&amp;"I"&amp;$J$2,Results!$J:$M,4,FALSE)</f>
        <v>significant regulation</v>
      </c>
      <c r="K10" s="228" t="str">
        <f>VLOOKUP(A10&amp;"I"&amp;$K$2,Results!$J:$M,4,FALSE)</f>
        <v>significant regulation</v>
      </c>
      <c r="L10" s="228" t="s">
        <v>450</v>
      </c>
      <c r="M10" s="228" t="str">
        <f>VLOOKUP(A10&amp;"I"&amp;$M$2,Results!$J:$M,4,FALSE)</f>
        <v>regulation not significant</v>
      </c>
      <c r="N10" s="228" t="str">
        <f>VLOOKUP(A10&amp;"I"&amp;$N$2,Results!$J:$M,4,FALSE)</f>
        <v>significant regulation</v>
      </c>
      <c r="O10" s="228" t="str">
        <f>VLOOKUP(A10&amp;"I"&amp;$O$2,Results!$J:$M,4,FALSE)</f>
        <v>significant regulation</v>
      </c>
      <c r="P10" s="228" t="str">
        <f>VLOOKUP(A10&amp;"I"&amp;$P$2,Results!$J:$M,4,FALSE)</f>
        <v>significant regulation</v>
      </c>
      <c r="Q10" s="228" t="str">
        <f>VLOOKUP(A10&amp;"I"&amp;$Q$2,Results!$J:$M,4,FALSE)</f>
        <v>significant regulation</v>
      </c>
      <c r="R10" s="228" t="str">
        <f>VLOOKUP(A10&amp;"I"&amp;$Q$2,Results!$J:$M,4,FALSE)</f>
        <v>significant regulation</v>
      </c>
      <c r="S10" s="228" t="str">
        <f>VLOOKUP($A10&amp;"I"&amp;$S$2,Results!$J:$M,4,FALSE)</f>
        <v>significant regulation</v>
      </c>
      <c r="T10" s="228" t="str">
        <f>VLOOKUP($A10&amp;"I"&amp;$T$2,Results!$J:$M,4,FALSE)</f>
        <v>significant regulation</v>
      </c>
      <c r="U10" s="228" t="str">
        <f>VLOOKUP($A10&amp;"I"&amp;$U$2,Results!$J:$M,4,FALSE)</f>
        <v>significant regulation</v>
      </c>
      <c r="V10" s="228" t="e">
        <f>VLOOKUP($A10&amp;"I"&amp;$V8,Results!$J:$M,4,FALSE)</f>
        <v>#REF!</v>
      </c>
      <c r="W10" s="228" t="str">
        <f>VLOOKUP($A10&amp;"I"&amp;$W$2,Results!$J:$M,4,FALSE)</f>
        <v>significant regulation</v>
      </c>
      <c r="X10" s="228" t="str">
        <f>VLOOKUP($A10&amp;"I"&amp;$X$2,Results!$J:$M,4,FALSE)</f>
        <v>significant regulation</v>
      </c>
      <c r="Y10" s="228" t="str">
        <f>VLOOKUP($A10&amp;"I"&amp;$Y$2,Results!$J:$M,4,FALSE)</f>
        <v>regulation not significant</v>
      </c>
      <c r="Z10" s="228" t="str">
        <f>VLOOKUP($A10&amp;"I"&amp;$Z$2,Results!$J:$M,4,FALSE)</f>
        <v>significant regulation</v>
      </c>
      <c r="AA10" s="230" t="str">
        <f>VLOOKUP($A10&amp;"I"&amp;$AA$2,Results!$J:$M,4,FALSE)</f>
        <v>significant regulation</v>
      </c>
      <c r="AB10" s="142"/>
      <c r="AC10" s="142"/>
    </row>
    <row r="11" spans="1:29" ht="18" x14ac:dyDescent="0.2">
      <c r="A11" s="226" t="s">
        <v>214</v>
      </c>
      <c r="B11" s="228" t="e">
        <f>VLOOKUP(A11&amp;"I"&amp;$B$2,Results!$J:$M,4,FALSE)</f>
        <v>#N/A</v>
      </c>
      <c r="C11" s="228" t="str">
        <f>VLOOKUP(A11&amp;"I"&amp;$C$2,Results!$J:$M,4,FALSE)</f>
        <v>significant regulation</v>
      </c>
      <c r="D11" s="229" t="str">
        <f>VLOOKUP(A11&amp;"I"&amp;$D$2,Results!$J:$M,4,FALSE)</f>
        <v>significant regulation</v>
      </c>
      <c r="E11" s="229" t="str">
        <f>VLOOKUP(A11&amp;"I"&amp;$E$2,Results!$J:$M,4,FALSE)</f>
        <v>significant regulation</v>
      </c>
      <c r="F11" s="228" t="str">
        <f>VLOOKUP(A11&amp;"I"&amp;$F$2,Results!$J:$M,4,FALSE)</f>
        <v>significant regulation</v>
      </c>
      <c r="G11" s="229" t="str">
        <f>VLOOKUP(A11&amp;"I"&amp;$G$2,Results!$J:$M,4,FALSE)</f>
        <v>significant regulation</v>
      </c>
      <c r="H11" s="228" t="str">
        <f>VLOOKUP(A11&amp;"I"&amp;$H$2,Results!$J:$M,4,FALSE)</f>
        <v>significant regulation</v>
      </c>
      <c r="I11" s="228" t="str">
        <f>VLOOKUP(A11&amp;"I"&amp;$I$2,Results!$J:$M,4,FALSE)</f>
        <v>significant regulation</v>
      </c>
      <c r="J11" s="229" t="str">
        <f>VLOOKUP(A11&amp;"I"&amp;$J$2,Results!$J:$M,4,FALSE)</f>
        <v>significant regulation</v>
      </c>
      <c r="K11" s="228" t="str">
        <f>VLOOKUP(A11&amp;"I"&amp;$K$2,Results!$J:$M,4,FALSE)</f>
        <v>significant regulation</v>
      </c>
      <c r="L11" s="228" t="s">
        <v>450</v>
      </c>
      <c r="M11" s="228" t="str">
        <f>VLOOKUP(A11&amp;"I"&amp;$M$2,Results!$J:$M,4,FALSE)</f>
        <v>regulation not significant</v>
      </c>
      <c r="N11" s="228" t="str">
        <f>VLOOKUP(A11&amp;"I"&amp;$N$2,Results!$J:$M,4,FALSE)</f>
        <v>significant regulation</v>
      </c>
      <c r="O11" s="228" t="str">
        <f>VLOOKUP(A11&amp;"I"&amp;$O$2,Results!$J:$M,4,FALSE)</f>
        <v>regulation not significant</v>
      </c>
      <c r="P11" s="228" t="str">
        <f>VLOOKUP(A11&amp;"I"&amp;$P$2,Results!$J:$M,4,FALSE)</f>
        <v>significant regulation</v>
      </c>
      <c r="Q11" s="228" t="str">
        <f>VLOOKUP(A11&amp;"I"&amp;$Q$2,Results!$J:$M,4,FALSE)</f>
        <v>regulation not significant</v>
      </c>
      <c r="R11" s="228" t="str">
        <f>VLOOKUP(A11&amp;"I"&amp;$Q$2,Results!$J:$M,4,FALSE)</f>
        <v>regulation not significant</v>
      </c>
      <c r="S11" s="228" t="str">
        <f>VLOOKUP($A11&amp;"I"&amp;$S$2,Results!$J:$M,4,FALSE)</f>
        <v>significant regulation</v>
      </c>
      <c r="T11" s="228" t="str">
        <f>VLOOKUP($A11&amp;"I"&amp;$T$2,Results!$J:$M,4,FALSE)</f>
        <v>significant regulation</v>
      </c>
      <c r="U11" s="228" t="str">
        <f>VLOOKUP($A11&amp;"I"&amp;$U$2,Results!$J:$M,4,FALSE)</f>
        <v>regulation not significant</v>
      </c>
      <c r="V11" s="228" t="e">
        <f>VLOOKUP($A11&amp;"I"&amp;$V9,Results!$J:$M,4,FALSE)</f>
        <v>#N/A</v>
      </c>
      <c r="W11" s="228" t="e">
        <f>VLOOKUP($A11&amp;"I"&amp;$W$2,Results!$K:$M,3,FALSE)</f>
        <v>#N/A</v>
      </c>
      <c r="X11" s="228" t="str">
        <f>VLOOKUP($A11&amp;"I"&amp;$X$2,Results!$J:$M,4,FALSE)</f>
        <v>significant regulation</v>
      </c>
      <c r="Y11" s="228" t="str">
        <f>VLOOKUP($A11&amp;"I"&amp;$Y$2,Results!$J:$M,4,FALSE)</f>
        <v>significant regulation</v>
      </c>
      <c r="Z11" s="228" t="str">
        <f>VLOOKUP($A11&amp;"I"&amp;$Z$2,Results!$J:$M,4,FALSE)</f>
        <v>significant regulation</v>
      </c>
      <c r="AA11" s="230" t="str">
        <f>VLOOKUP($A11&amp;"I"&amp;$AA$2,Results!$J:$M,4,FALSE)</f>
        <v>significant regulation</v>
      </c>
      <c r="AB11" s="142"/>
      <c r="AC11" s="142"/>
    </row>
    <row r="12" spans="1:29" ht="18" x14ac:dyDescent="0.2">
      <c r="A12" s="226" t="s">
        <v>239</v>
      </c>
      <c r="B12" s="228" t="e">
        <f>VLOOKUP(A12&amp;"I"&amp;$B$2,Results!$J:$M,4,FALSE)</f>
        <v>#N/A</v>
      </c>
      <c r="C12" s="228" t="str">
        <f>VLOOKUP(A12&amp;"I"&amp;$C$2,Results!$J:$M,4,FALSE)</f>
        <v>significant regulation</v>
      </c>
      <c r="D12" s="229" t="str">
        <f>VLOOKUP(A12&amp;"I"&amp;$D$2,Results!$J:$M,4,FALSE)</f>
        <v>significant regulation</v>
      </c>
      <c r="E12" s="229" t="str">
        <f>VLOOKUP(A12&amp;"I"&amp;$E$2,Results!$J:$M,4,FALSE)</f>
        <v>significant regulation</v>
      </c>
      <c r="F12" s="228" t="str">
        <f>VLOOKUP(A12&amp;"I"&amp;$F$2,Results!$J:$M,4,FALSE)</f>
        <v>significant regulation</v>
      </c>
      <c r="G12" s="229" t="str">
        <f>VLOOKUP(A12&amp;"I"&amp;$G$2,Results!$J:$M,4,FALSE)</f>
        <v>significant regulation</v>
      </c>
      <c r="H12" s="228" t="str">
        <f>VLOOKUP(A12&amp;"I"&amp;$H$2,Results!$J:$M,4,FALSE)</f>
        <v>significant regulation</v>
      </c>
      <c r="I12" s="228" t="str">
        <f>VLOOKUP(A12&amp;"I"&amp;$I$2,Results!$J:$M,4,FALSE)</f>
        <v>significant regulation</v>
      </c>
      <c r="J12" s="229" t="str">
        <f>VLOOKUP(A12&amp;"I"&amp;$J$2,Results!$J:$M,4,FALSE)</f>
        <v>significant regulation</v>
      </c>
      <c r="K12" s="228" t="str">
        <f>VLOOKUP(A12&amp;"I"&amp;$K$2,Results!$J:$M,4,FALSE)</f>
        <v>significant regulation</v>
      </c>
      <c r="L12" s="228" t="s">
        <v>450</v>
      </c>
      <c r="M12" s="228" t="str">
        <f>VLOOKUP(A12&amp;"I"&amp;$M$2,Results!$J:$M,4,FALSE)</f>
        <v>regulation not significant</v>
      </c>
      <c r="N12" s="228" t="str">
        <f>VLOOKUP(A12&amp;"I"&amp;$N$2,Results!$J:$M,4,FALSE)</f>
        <v>significant regulation</v>
      </c>
      <c r="O12" s="228" t="str">
        <f>VLOOKUP(A12&amp;"I"&amp;$O$2,Results!$J:$M,4,FALSE)</f>
        <v>significant regulation</v>
      </c>
      <c r="P12" s="228" t="str">
        <f>VLOOKUP(A12&amp;"I"&amp;$P$2,Results!$J:$M,4,FALSE)</f>
        <v>significant regulation</v>
      </c>
      <c r="Q12" s="228" t="str">
        <f>VLOOKUP(A12&amp;"I"&amp;$Q$2,Results!$J:$M,4,FALSE)</f>
        <v>significant regulation</v>
      </c>
      <c r="R12" s="228" t="str">
        <f>VLOOKUP(A12&amp;"I"&amp;$Q$2,Results!$J:$M,4,FALSE)</f>
        <v>significant regulation</v>
      </c>
      <c r="S12" s="228" t="str">
        <f>VLOOKUP($A12&amp;"I"&amp;$S$2,Results!$J:$M,4,FALSE)</f>
        <v>significant regulation</v>
      </c>
      <c r="T12" s="228" t="str">
        <f>VLOOKUP($A12&amp;"I"&amp;$T$2,Results!$J:$M,4,FALSE)</f>
        <v>significant regulation</v>
      </c>
      <c r="U12" s="228" t="str">
        <f>VLOOKUP($A12&amp;"I"&amp;$U$2,Results!$J:$M,4,FALSE)</f>
        <v>regulation not significant</v>
      </c>
      <c r="V12" s="228" t="e">
        <f>VLOOKUP($A12&amp;"I"&amp;$V10,Results!$J:$M,4,FALSE)</f>
        <v>#REF!</v>
      </c>
      <c r="W12" s="228" t="e">
        <f>VLOOKUP($A12&amp;"I"&amp;$W$2,Results!$K:$M,3,FALSE)</f>
        <v>#N/A</v>
      </c>
      <c r="X12" s="228" t="str">
        <f>VLOOKUP($A12&amp;"I"&amp;$X$2,Results!$J:$M,4,FALSE)</f>
        <v>significant regulation</v>
      </c>
      <c r="Y12" s="228" t="str">
        <f>VLOOKUP($A12&amp;"I"&amp;$Y$2,Results!$J:$M,4,FALSE)</f>
        <v>significant regulation</v>
      </c>
      <c r="Z12" s="228" t="str">
        <f>VLOOKUP($A12&amp;"I"&amp;$Z$2,Results!$J:$M,4,FALSE)</f>
        <v>significant regulation</v>
      </c>
      <c r="AA12" s="230" t="str">
        <f>VLOOKUP($A12&amp;"I"&amp;$AA$2,Results!$J:$M,4,FALSE)</f>
        <v>significant regulation</v>
      </c>
      <c r="AB12" s="142"/>
      <c r="AC12" s="142"/>
    </row>
    <row r="13" spans="1:29" ht="18" x14ac:dyDescent="0.2">
      <c r="A13" s="226" t="s">
        <v>240</v>
      </c>
      <c r="B13" s="228" t="e">
        <f>VLOOKUP(A13&amp;"I"&amp;$B$2,Results!$J:$M,4,FALSE)</f>
        <v>#N/A</v>
      </c>
      <c r="C13" s="228" t="str">
        <f>VLOOKUP(A13&amp;"I"&amp;$C$2,Results!$J:$M,4,FALSE)</f>
        <v>significant regulation</v>
      </c>
      <c r="D13" s="229" t="str">
        <f>VLOOKUP(A13&amp;"I"&amp;$D$2,Results!$K:$M,3,FALSE)</f>
        <v>significant regulation</v>
      </c>
      <c r="E13" s="229" t="str">
        <f>VLOOKUP(A13&amp;"I"&amp;$E$2,Results!$J:$M,4,FALSE)</f>
        <v>significant regulation</v>
      </c>
      <c r="F13" s="228" t="e">
        <f>VLOOKUP(A13&amp;"I"&amp;$F$2,Results!$K:$M,3,FALSE)</f>
        <v>#N/A</v>
      </c>
      <c r="G13" s="229" t="str">
        <f>VLOOKUP(A13&amp;"I"&amp;$G$2,Results!$K:$M,3,FALSE)</f>
        <v>significant regulation</v>
      </c>
      <c r="H13" s="228" t="e">
        <f>VLOOKUP(A13&amp;"I"&amp;$H$2,Results!$K:$M,3,FALSE)</f>
        <v>#N/A</v>
      </c>
      <c r="I13" s="228" t="str">
        <f>VLOOKUP(A13&amp;"I"&amp;$I$2,Results!$J:$M,4,FALSE)</f>
        <v>regulation not significant</v>
      </c>
      <c r="J13" s="229" t="e">
        <f>VLOOKUP(A13&amp;"I"&amp;$J$2,Results!$J:$M,4,FALSE)</f>
        <v>#N/A</v>
      </c>
      <c r="K13" s="228" t="e">
        <f>VLOOKUP(A13&amp;"I"&amp;$K$2,Results!$K:$M,3,FALSE)</f>
        <v>#N/A</v>
      </c>
      <c r="L13" s="228" t="s">
        <v>450</v>
      </c>
      <c r="M13" s="228" t="e">
        <f>VLOOKUP(A13&amp;"I"&amp;$M$2,Results!$K:$M,3,FALSE)</f>
        <v>#N/A</v>
      </c>
      <c r="N13" s="228" t="e">
        <f>VLOOKUP(A13&amp;"I"&amp;$N$2,Results!$K:$M,3,FALSE)</f>
        <v>#N/A</v>
      </c>
      <c r="O13" s="228" t="str">
        <f>VLOOKUP(A13&amp;"I"&amp;$O$2,Results!$K:$M,3,FALSE)</f>
        <v>significant regulation</v>
      </c>
      <c r="P13" s="228" t="e">
        <f>VLOOKUP(A13&amp;"I"&amp;$P$2,Results!$K:$M,3,FALSE)</f>
        <v>#N/A</v>
      </c>
      <c r="Q13" s="228" t="e">
        <f>VLOOKUP(A13&amp;"I"&amp;$Q$2,Results!$K:$M,3,FALSE)</f>
        <v>#N/A</v>
      </c>
      <c r="R13" s="228" t="e">
        <f>VLOOKUP(A13&amp;"I"&amp;$Q$2,Results!$K:$M,3,FALSE)</f>
        <v>#N/A</v>
      </c>
      <c r="S13" s="228" t="e">
        <f>VLOOKUP($A13&amp;"I"&amp;$S$2,Results!$K:$M,3,FALSE)</f>
        <v>#N/A</v>
      </c>
      <c r="T13" s="228" t="e">
        <f>VLOOKUP($A13&amp;"I"&amp;$T$2,Results!$K:$M,3,FALSE)</f>
        <v>#N/A</v>
      </c>
      <c r="U13" s="228" t="str">
        <f>VLOOKUP($A13&amp;"I"&amp;$U$2,Results!$J:$M,4,FALSE)</f>
        <v>significant regulation</v>
      </c>
      <c r="V13" s="228" t="e">
        <f>VLOOKUP($A13&amp;"I"&amp;$V11,Results!$J:$M,4,FALSE)</f>
        <v>#N/A</v>
      </c>
      <c r="W13" s="228" t="e">
        <f>VLOOKUP($A13&amp;"I"&amp;$W$2,Results!$K:$M,3,FALSE)</f>
        <v>#N/A</v>
      </c>
      <c r="X13" s="228" t="e">
        <f>VLOOKUP($A13&amp;"I"&amp;$X$2,Results!$K:$M,3,FALSE)</f>
        <v>#N/A</v>
      </c>
      <c r="Y13" s="228" t="str">
        <f>VLOOKUP($A13&amp;"I"&amp;$Y$2,Results!$J:$M,4,FALSE)</f>
        <v>regulation not significant</v>
      </c>
      <c r="Z13" s="228" t="str">
        <f>VLOOKUP($A13&amp;"I"&amp;$Z$2,Results!$J:$M,4,FALSE)</f>
        <v>regulation not significant</v>
      </c>
      <c r="AA13" s="230" t="str">
        <f>VLOOKUP($A13&amp;"I"&amp;$AA$2,Results!$J:$M,4,FALSE)</f>
        <v>significant regulation</v>
      </c>
      <c r="AB13" s="142"/>
      <c r="AC13" s="142"/>
    </row>
    <row r="14" spans="1:29" ht="18" x14ac:dyDescent="0.2">
      <c r="A14" s="227" t="s">
        <v>232</v>
      </c>
      <c r="B14" s="228" t="str">
        <f>VLOOKUP(A14&amp;"I"&amp;$B$2,Results!$J:$M,4,FALSE)</f>
        <v>regulation not significant</v>
      </c>
      <c r="C14" s="228" t="str">
        <f>VLOOKUP(A14&amp;"I"&amp;$C$2,Results!$J:$M,4,FALSE)</f>
        <v>regulation not significant</v>
      </c>
      <c r="D14" s="229" t="str">
        <f>VLOOKUP(A14&amp;"I"&amp;$D$2,Results!$J:$M,4,FALSE)</f>
        <v>significant regulation</v>
      </c>
      <c r="E14" s="229" t="str">
        <f>VLOOKUP(A14&amp;"I"&amp;$E$2,Results!$J:$M,4,FALSE)</f>
        <v>significant regulation</v>
      </c>
      <c r="F14" s="228" t="str">
        <f>VLOOKUP(A14&amp;"I"&amp;$F$2,Results!$J:$M,4,FALSE)</f>
        <v>significant regulation</v>
      </c>
      <c r="G14" s="229" t="str">
        <f>VLOOKUP(A14&amp;"I"&amp;$G$2,Results!$J:$M,4,FALSE)</f>
        <v>regulation not significant</v>
      </c>
      <c r="H14" s="228" t="str">
        <f>VLOOKUP(A14&amp;"I"&amp;$H$2,Results!$J:$M,4,FALSE)</f>
        <v>significant regulation</v>
      </c>
      <c r="I14" s="228" t="str">
        <f>VLOOKUP(A14&amp;"I"&amp;$I$2,Results!$J:$M,4,FALSE)</f>
        <v>significant regulation</v>
      </c>
      <c r="J14" s="229" t="str">
        <f>VLOOKUP(A14&amp;"I"&amp;$J$2,Results!$J:$M,4,FALSE)</f>
        <v>significant regulation</v>
      </c>
      <c r="K14" s="228" t="str">
        <f>VLOOKUP(A14&amp;"I"&amp;$K$2,Results!$J:$M,4,FALSE)</f>
        <v>significant regulation</v>
      </c>
      <c r="L14" s="228" t="s">
        <v>450</v>
      </c>
      <c r="M14" s="228" t="str">
        <f>VLOOKUP(A14&amp;"I"&amp;$M$2,Results!$J:$M,4,FALSE)</f>
        <v>significant regulation</v>
      </c>
      <c r="N14" s="228" t="str">
        <f>VLOOKUP(A14&amp;"I"&amp;$N$2,Results!$J:$M,4,FALSE)</f>
        <v>significant regulation</v>
      </c>
      <c r="O14" s="228" t="str">
        <f>VLOOKUP(A14&amp;"I"&amp;$O$2,Results!$J:$M,4,FALSE)</f>
        <v>significant regulation</v>
      </c>
      <c r="P14" s="228" t="str">
        <f>VLOOKUP(A14&amp;"I"&amp;$P$2,Results!$J:$M,4,FALSE)</f>
        <v>significant regulation</v>
      </c>
      <c r="Q14" s="228" t="str">
        <f>VLOOKUP(A14&amp;"I"&amp;$Q$2,Results!$J:$M,4,FALSE)</f>
        <v>significant regulation</v>
      </c>
      <c r="R14" s="228" t="str">
        <f>VLOOKUP(A14&amp;"I"&amp;$Q$2,Results!$J:$M,4,FALSE)</f>
        <v>significant regulation</v>
      </c>
      <c r="S14" s="228" t="str">
        <f>VLOOKUP($A14&amp;"I"&amp;$S$2,Results!$J:$M,4,FALSE)</f>
        <v>regulation not significant</v>
      </c>
      <c r="T14" s="228" t="str">
        <f>VLOOKUP($A14&amp;"I"&amp;$T$2,Results!$J:$M,4,FALSE)</f>
        <v>regulation not significant</v>
      </c>
      <c r="U14" s="228" t="str">
        <f>VLOOKUP($A14&amp;"I"&amp;$U$2,Results!$J:$M,4,FALSE)</f>
        <v>significant regulation</v>
      </c>
      <c r="V14" s="228" t="e">
        <f>VLOOKUP($A14&amp;"I"&amp;$V12,Results!$J:$M,4,FALSE)</f>
        <v>#REF!</v>
      </c>
      <c r="W14" s="228" t="str">
        <f>VLOOKUP($A14&amp;"I"&amp;$W$2,Results!$J:$M,4,FALSE)</f>
        <v>significant regulation</v>
      </c>
      <c r="X14" s="228" t="str">
        <f>VLOOKUP($A14&amp;"I"&amp;$X$2,Results!$J:$M,4,FALSE)</f>
        <v>significant regulation</v>
      </c>
      <c r="Y14" s="228" t="str">
        <f>VLOOKUP($A14&amp;"I"&amp;$Y$2,Results!$J:$M,4,FALSE)</f>
        <v>regulation not significant</v>
      </c>
      <c r="Z14" s="228" t="str">
        <f>VLOOKUP($A14&amp;"I"&amp;$Z$2,Results!$J:$M,4,FALSE)</f>
        <v>regulation not significant</v>
      </c>
      <c r="AA14" s="230" t="str">
        <f>VLOOKUP($A14&amp;"I"&amp;$AA$2,Results!$J:$M,4,FALSE)</f>
        <v>significant regulation</v>
      </c>
      <c r="AB14" s="142"/>
      <c r="AC14" s="142"/>
    </row>
    <row r="15" spans="1:29" ht="18" x14ac:dyDescent="0.2">
      <c r="A15" s="226" t="s">
        <v>241</v>
      </c>
      <c r="B15" s="228" t="e">
        <f>VLOOKUP(A15&amp;"I"&amp;$B$2,Results!$J:$M,4,FALSE)</f>
        <v>#N/A</v>
      </c>
      <c r="C15" s="228" t="e">
        <f>VLOOKUP(A15&amp;"I"&amp;$C$2,Results!$K:$M,3,FALSE)</f>
        <v>#N/A</v>
      </c>
      <c r="D15" s="229" t="e">
        <f>VLOOKUP(A15&amp;"I"&amp;$D$2,Results!$K:$M,3,FALSE)</f>
        <v>#N/A</v>
      </c>
      <c r="E15" s="229" t="e">
        <f>VLOOKUP(A15&amp;"I"&amp;$E$2,Results!$K:$M,3,FALSE)</f>
        <v>#N/A</v>
      </c>
      <c r="F15" s="228" t="e">
        <f>VLOOKUP(A15&amp;"I"&amp;$F$2,Results!$K:$M,3,FALSE)</f>
        <v>#N/A</v>
      </c>
      <c r="G15" s="229" t="e">
        <f>VLOOKUP(A15&amp;"I"&amp;$G$2,Results!$K:$M,3,FALSE)</f>
        <v>#N/A</v>
      </c>
      <c r="H15" s="228" t="e">
        <f>VLOOKUP(A15&amp;"I"&amp;$H$2,Results!$K:$M,3,FALSE)</f>
        <v>#N/A</v>
      </c>
      <c r="I15" s="228" t="str">
        <f>VLOOKUP(A15&amp;"I"&amp;$I$2,Results!$J:$M,4,FALSE)</f>
        <v>significant regulation</v>
      </c>
      <c r="J15" s="229" t="e">
        <f>VLOOKUP(A15&amp;"I"&amp;$J$2,Results!$K:$M,3,FALSE)</f>
        <v>#N/A</v>
      </c>
      <c r="K15" s="228" t="e">
        <f>VLOOKUP(A15&amp;"I"&amp;$K$2,Results!$K:$M,3,FALSE)</f>
        <v>#N/A</v>
      </c>
      <c r="L15" s="228"/>
      <c r="M15" s="228" t="e">
        <f>VLOOKUP(A15&amp;"I"&amp;$M$2,Results!$K:$M,3,FALSE)</f>
        <v>#N/A</v>
      </c>
      <c r="N15" s="228" t="e">
        <f>VLOOKUP(A15&amp;"I"&amp;$N$2,Results!$K:$M,3,FALSE)</f>
        <v>#N/A</v>
      </c>
      <c r="O15" s="228" t="e">
        <f>VLOOKUP(A15&amp;"I"&amp;$O$2,Results!$K:$M,3,FALSE)</f>
        <v>#N/A</v>
      </c>
      <c r="P15" s="228" t="e">
        <f>VLOOKUP(A15&amp;"I"&amp;$P$2,Results!$K:$M,3,FALSE)</f>
        <v>#N/A</v>
      </c>
      <c r="Q15" s="228" t="e">
        <f>VLOOKUP(A15&amp;"I"&amp;$Q$2,Results!$K:$M,3,FALSE)</f>
        <v>#N/A</v>
      </c>
      <c r="R15" s="228" t="e">
        <f>VLOOKUP(A15&amp;"I"&amp;$Q$2,Results!$K:$M,3,FALSE)</f>
        <v>#N/A</v>
      </c>
      <c r="S15" s="228" t="e">
        <f>VLOOKUP($A15&amp;"I"&amp;$S$2,Results!$K:$M,3,FALSE)</f>
        <v>#N/A</v>
      </c>
      <c r="T15" s="228" t="e">
        <f>VLOOKUP($A15&amp;"I"&amp;$T$2,Results!$K:$M,3,FALSE)</f>
        <v>#N/A</v>
      </c>
      <c r="U15" s="228" t="e">
        <f>VLOOKUP($A15&amp;"I"&amp;$U$2,Results!$K:$M,3,FALSE)</f>
        <v>#N/A</v>
      </c>
      <c r="V15" s="228" t="e">
        <f>VLOOKUP($A15&amp;"I"&amp;$V13,Results!$J:$M,4,FALSE)</f>
        <v>#N/A</v>
      </c>
      <c r="W15" s="228" t="e">
        <f>VLOOKUP($A15&amp;"I"&amp;$W$2,Results!$K:$M,3,FALSE)</f>
        <v>#N/A</v>
      </c>
      <c r="X15" s="228" t="e">
        <f>VLOOKUP($A15&amp;"I"&amp;$X$2,Results!$K:$M,3,FALSE)</f>
        <v>#N/A</v>
      </c>
      <c r="Y15" s="228" t="e">
        <f>VLOOKUP($A15&amp;"I"&amp;$Y$2,Results!$K:$M,3,FALSE)</f>
        <v>#N/A</v>
      </c>
      <c r="Z15" s="228" t="e">
        <f>VLOOKUP($A15&amp;"I"&amp;$Z$2,Results!$K:$M,3,FALSE)</f>
        <v>#N/A</v>
      </c>
      <c r="AA15" s="230" t="e">
        <f>VLOOKUP($A15&amp;"I"&amp;$AA$2,Results!$K:$M,3,FALSE)</f>
        <v>#N/A</v>
      </c>
      <c r="AB15" s="142"/>
      <c r="AC15" s="142"/>
    </row>
    <row r="16" spans="1:29" ht="18" x14ac:dyDescent="0.2">
      <c r="A16" s="226" t="s">
        <v>242</v>
      </c>
      <c r="B16" s="228" t="e">
        <f>VLOOKUP(A16&amp;"I"&amp;$B$2,Results!$J:$M,4,FALSE)</f>
        <v>#N/A</v>
      </c>
      <c r="C16" s="228" t="str">
        <f>VLOOKUP(A16&amp;"I"&amp;$C$2,Results!$K:$M,3,FALSE)</f>
        <v>regulation not significant</v>
      </c>
      <c r="D16" s="229" t="str">
        <f>VLOOKUP(A16&amp;"I"&amp;$D$2,Results!$K:$M,3,FALSE)</f>
        <v>significant regulation</v>
      </c>
      <c r="E16" s="229" t="str">
        <f>VLOOKUP(A16&amp;"I"&amp;$E$2,Results!$K:$M,3,FALSE)</f>
        <v>regulation not significant</v>
      </c>
      <c r="F16" s="228" t="str">
        <f>VLOOKUP(A16&amp;"I"&amp;$F$2,Results!$K:$M,3,FALSE)</f>
        <v>regulation not significant</v>
      </c>
      <c r="G16" s="229" t="str">
        <f>VLOOKUP(A16&amp;"I"&amp;$G$2,Results!$K:$M,3,FALSE)</f>
        <v>regulation not significant</v>
      </c>
      <c r="H16" s="228" t="str">
        <f>VLOOKUP(A16&amp;"I"&amp;$H$2,Results!$K:$M,3,FALSE)</f>
        <v>regulation not significant</v>
      </c>
      <c r="I16" s="228" t="str">
        <f>VLOOKUP(A16&amp;"I"&amp;$I$2,Results!$K:$M,3,FALSE)</f>
        <v>significant regulation</v>
      </c>
      <c r="J16" s="229" t="str">
        <f>VLOOKUP(A16&amp;"I"&amp;$J$2,Results!$K:$M,3,FALSE)</f>
        <v>significant regulation</v>
      </c>
      <c r="K16" s="228" t="str">
        <f>VLOOKUP(A16&amp;"I"&amp;$K$2,Results!$K:$M,3,FALSE)</f>
        <v>significant regulation</v>
      </c>
      <c r="L16" s="228" t="s">
        <v>450</v>
      </c>
      <c r="M16" s="228" t="str">
        <f>VLOOKUP(A16&amp;"I"&amp;$M$2,Results!$K:$M,3,FALSE)</f>
        <v>significant regulation</v>
      </c>
      <c r="N16" s="228" t="str">
        <f>VLOOKUP(A16&amp;"I"&amp;$N$2,Results!$K:$M,3,FALSE)</f>
        <v>regulation not significant</v>
      </c>
      <c r="O16" s="228" t="str">
        <f>VLOOKUP(A16&amp;"I"&amp;$O$2,Results!$K:$M,3,FALSE)</f>
        <v>significant regulation</v>
      </c>
      <c r="P16" s="228" t="str">
        <f>VLOOKUP(A16&amp;"I"&amp;$P$2,Results!$K:$M,3,FALSE)</f>
        <v>significant regulation</v>
      </c>
      <c r="Q16" s="228" t="str">
        <f>VLOOKUP(A16&amp;"I"&amp;$Q$2,Results!$K:$M,3,FALSE)</f>
        <v>regulation not significant</v>
      </c>
      <c r="R16" s="228" t="str">
        <f>VLOOKUP(A16&amp;"I"&amp;$Q$2,Results!$K:$M,3,FALSE)</f>
        <v>regulation not significant</v>
      </c>
      <c r="S16" s="228" t="str">
        <f>VLOOKUP($A16&amp;"I"&amp;$S$2,Results!$K:$M,3,FALSE)</f>
        <v>regulation not significant</v>
      </c>
      <c r="T16" s="228" t="e">
        <f>VLOOKUP($A16&amp;"I"&amp;$T$2,Results!$K:$M,3,FALSE)</f>
        <v>#N/A</v>
      </c>
      <c r="U16" s="228" t="str">
        <f>VLOOKUP($A16&amp;"I"&amp;$U$2,Results!$K:$M,3,FALSE)</f>
        <v>significant regulation</v>
      </c>
      <c r="V16" s="228" t="e">
        <f>VLOOKUP($A16&amp;"I"&amp;$V14,Results!$J:$M,4,FALSE)</f>
        <v>#REF!</v>
      </c>
      <c r="W16" s="228" t="str">
        <f>VLOOKUP($A16&amp;"I"&amp;$W$2,Results!$K:$M,3,FALSE)</f>
        <v>significant regulation</v>
      </c>
      <c r="X16" s="228" t="str">
        <f>VLOOKUP($A16&amp;"I"&amp;$X$2,Results!$K:$M,3,FALSE)</f>
        <v>significant regulation</v>
      </c>
      <c r="Y16" s="228" t="str">
        <f>VLOOKUP($A16&amp;"I"&amp;$Y$2,Results!$K:$M,3,FALSE)</f>
        <v>significant regulation</v>
      </c>
      <c r="Z16" s="228" t="str">
        <f>VLOOKUP($A16&amp;"I"&amp;$Z$2,Results!$K:$M,3,FALSE)</f>
        <v>significant regulation</v>
      </c>
      <c r="AA16" s="230" t="str">
        <f>VLOOKUP($A16&amp;"I"&amp;$AA$2,Results!$K:$M,3,FALSE)</f>
        <v>significant regulation</v>
      </c>
      <c r="AB16" s="142"/>
      <c r="AC16" s="142"/>
    </row>
    <row r="17" spans="1:29" ht="18" x14ac:dyDescent="0.2">
      <c r="A17" s="226" t="s">
        <v>243</v>
      </c>
      <c r="B17" s="228" t="e">
        <f>VLOOKUP(A17&amp;"I"&amp;$B$2,Results!$J:$M,4,FALSE)</f>
        <v>#N/A</v>
      </c>
      <c r="C17" s="228" t="e">
        <f>VLOOKUP(A17&amp;"I"&amp;$C$2,Results!$K:$M,3,FALSE)</f>
        <v>#N/A</v>
      </c>
      <c r="D17" s="229" t="e">
        <f>VLOOKUP(A17&amp;"I"&amp;$D$2,Results!$K:$M,3,FALSE)</f>
        <v>#N/A</v>
      </c>
      <c r="E17" s="229" t="str">
        <f>VLOOKUP(A17&amp;"I"&amp;$E$2,Results!$K:$M,3,FALSE)</f>
        <v>regulation not significant</v>
      </c>
      <c r="F17" s="228" t="e">
        <f>VLOOKUP(A17&amp;"I"&amp;$F$2,Results!$K:$M,3,FALSE)</f>
        <v>#N/A</v>
      </c>
      <c r="G17" s="229" t="str">
        <f>VLOOKUP(A17&amp;"I"&amp;$G$2,Results!$K:$M,3,FALSE)</f>
        <v>regulation not significant</v>
      </c>
      <c r="H17" s="228" t="e">
        <f>VLOOKUP(A17&amp;"I"&amp;$H$2,Results!$K:$M,3,FALSE)</f>
        <v>#N/A</v>
      </c>
      <c r="I17" s="228" t="str">
        <f>VLOOKUP(A17&amp;"I"&amp;$I$2,Results!$K:$M,3,FALSE)</f>
        <v>significant regulation</v>
      </c>
      <c r="J17" s="229" t="str">
        <f>VLOOKUP(A17&amp;"I"&amp;$J$2,Results!$K:$M,3,FALSE)</f>
        <v>regulation not significant</v>
      </c>
      <c r="K17" s="228" t="e">
        <f>VLOOKUP(A17&amp;"I"&amp;$K$2,Results!$K:$M,3,FALSE)</f>
        <v>#N/A</v>
      </c>
      <c r="L17" s="228" t="e">
        <f>VLOOKUP(B17&amp;"I"&amp;$K$2,Results!$K:$M,3,FALSE)</f>
        <v>#N/A</v>
      </c>
      <c r="M17" s="228" t="e">
        <f>VLOOKUP(A17&amp;"I"&amp;$M$2,Results!$K:$M,3,FALSE)</f>
        <v>#N/A</v>
      </c>
      <c r="N17" s="228" t="e">
        <f>VLOOKUP(A17&amp;"I"&amp;$N$2,Results!$K:$M,3,FALSE)</f>
        <v>#N/A</v>
      </c>
      <c r="O17" s="228" t="str">
        <f>VLOOKUP(A17&amp;"I"&amp;$O$2,Results!$K:$M,3,FALSE)</f>
        <v>regulation not significant</v>
      </c>
      <c r="P17" s="228" t="str">
        <f>VLOOKUP(A17&amp;"I"&amp;$P$2,Results!$K:$M,3,FALSE)</f>
        <v>significant regulation</v>
      </c>
      <c r="Q17" s="228" t="str">
        <f>VLOOKUP(A17&amp;"I"&amp;$Q$2,Results!$K:$M,3,FALSE)</f>
        <v>regulation not significant</v>
      </c>
      <c r="R17" s="228" t="str">
        <f>VLOOKUP(A17&amp;"I"&amp;$Q$2,Results!$K:$M,3,FALSE)</f>
        <v>regulation not significant</v>
      </c>
      <c r="S17" s="228" t="e">
        <f>VLOOKUP($A17&amp;"I"&amp;$S$2,Results!$K:$M,3,FALSE)</f>
        <v>#N/A</v>
      </c>
      <c r="T17" s="228" t="e">
        <f>VLOOKUP($A17&amp;"I"&amp;$T$2,Results!$K:$M,3,FALSE)</f>
        <v>#N/A</v>
      </c>
      <c r="U17" s="228" t="e">
        <f>VLOOKUP($A17&amp;"I"&amp;$U$2,Results!$K:$M,3,FALSE)</f>
        <v>#N/A</v>
      </c>
      <c r="V17" s="228" t="e">
        <f>VLOOKUP($A17&amp;"I"&amp;$V15,Results!$J:$M,4,FALSE)</f>
        <v>#N/A</v>
      </c>
      <c r="W17" s="228" t="e">
        <f>VLOOKUP($A17&amp;"I"&amp;$W$2,Results!$K:$M,3,FALSE)</f>
        <v>#N/A</v>
      </c>
      <c r="X17" s="228" t="str">
        <f>VLOOKUP($A17&amp;"I"&amp;$X$2,Results!$K:$M,3,FALSE)</f>
        <v>regulation not significant</v>
      </c>
      <c r="Y17" s="228" t="e">
        <f>VLOOKUP($A17&amp;"I"&amp;$Y$2,Results!$K:$M,3,FALSE)</f>
        <v>#N/A</v>
      </c>
      <c r="Z17" s="228" t="e">
        <f>VLOOKUP($A17&amp;"I"&amp;$Z$2,Results!$K:$M,3,FALSE)</f>
        <v>#N/A</v>
      </c>
      <c r="AA17" s="230" t="str">
        <f>VLOOKUP($A17&amp;"I"&amp;$AA$2,Results!$K:$M,3,FALSE)</f>
        <v>regulation not significant</v>
      </c>
      <c r="AB17" s="142"/>
      <c r="AC17" s="142"/>
    </row>
    <row r="18" spans="1:29" ht="18" x14ac:dyDescent="0.2">
      <c r="A18" s="226" t="s">
        <v>244</v>
      </c>
      <c r="B18" s="228" t="e">
        <f>VLOOKUP(A18&amp;"I"&amp;$B$2,Results!$J:$M,4,FALSE)</f>
        <v>#N/A</v>
      </c>
      <c r="C18" s="228" t="e">
        <f>VLOOKUP(A18&amp;"I"&amp;$C$2,Results!$K:$M,3,FALSE)</f>
        <v>#N/A</v>
      </c>
      <c r="D18" s="229" t="e">
        <f>VLOOKUP(A18&amp;"I"&amp;$D$2,Results!$K:$M,3,FALSE)</f>
        <v>#N/A</v>
      </c>
      <c r="E18" s="229" t="str">
        <f>VLOOKUP(A18&amp;"I"&amp;$E$2,Results!$K:$M,3,FALSE)</f>
        <v>regulation not significant</v>
      </c>
      <c r="F18" s="228" t="str">
        <f>VLOOKUP(A18&amp;"I"&amp;$F$2,Results!$K:$M,3,FALSE)</f>
        <v>regulation not significant</v>
      </c>
      <c r="G18" s="229" t="str">
        <f>VLOOKUP(A18&amp;"I"&amp;$G$2,Results!$K:$M,3,FALSE)</f>
        <v>significant regulation</v>
      </c>
      <c r="H18" s="228" t="e">
        <f>VLOOKUP(A18&amp;"I"&amp;$H$2,Results!$K:$M,3,FALSE)</f>
        <v>#N/A</v>
      </c>
      <c r="I18" s="228" t="str">
        <f>VLOOKUP(A18&amp;"I"&amp;$I$2,Results!$K:$M,3,FALSE)</f>
        <v>regulation not significant</v>
      </c>
      <c r="J18" s="229" t="e">
        <f>VLOOKUP(A18&amp;"I"&amp;$J$2,Results!$K:$M,3,FALSE)</f>
        <v>#N/A</v>
      </c>
      <c r="K18" s="228" t="e">
        <f>VLOOKUP(A18&amp;"I"&amp;$K$2,Results!$K:$M,3,FALSE)</f>
        <v>#N/A</v>
      </c>
      <c r="L18" s="228" t="e">
        <f>VLOOKUP(B18&amp;"I"&amp;$K$2,Results!$K:$M,3,FALSE)</f>
        <v>#N/A</v>
      </c>
      <c r="M18" s="228" t="e">
        <f>VLOOKUP(A18&amp;"I"&amp;$M$2,Results!$K:$M,3,FALSE)</f>
        <v>#N/A</v>
      </c>
      <c r="N18" s="228" t="e">
        <f>VLOOKUP(A18&amp;"I"&amp;$N$2,Results!$K:$M,3,FALSE)</f>
        <v>#N/A</v>
      </c>
      <c r="O18" s="228" t="str">
        <f>VLOOKUP(A18&amp;"I"&amp;$O$2,Results!$K:$M,3,FALSE)</f>
        <v>significant regulation</v>
      </c>
      <c r="P18" s="228" t="str">
        <f>VLOOKUP(A18&amp;"I"&amp;$P$2,Results!$K:$M,3,FALSE)</f>
        <v>regulation not significant</v>
      </c>
      <c r="Q18" s="228" t="str">
        <f>VLOOKUP(A18&amp;"I"&amp;$Q$2,Results!$K:$M,3,FALSE)</f>
        <v>regulation not significant</v>
      </c>
      <c r="R18" s="228" t="str">
        <f>VLOOKUP(A18&amp;"I"&amp;$Q$2,Results!$K:$M,3,FALSE)</f>
        <v>regulation not significant</v>
      </c>
      <c r="S18" s="228" t="e">
        <f>VLOOKUP($A18&amp;"I"&amp;$S$2,Results!$K:$M,3,FALSE)</f>
        <v>#N/A</v>
      </c>
      <c r="T18" s="228" t="e">
        <f>VLOOKUP($A18&amp;"I"&amp;$T$2,Results!$K:$M,3,FALSE)</f>
        <v>#N/A</v>
      </c>
      <c r="U18" s="228" t="e">
        <f>VLOOKUP($A18&amp;"I"&amp;$U$2,Results!$K:$M,3,FALSE)</f>
        <v>#N/A</v>
      </c>
      <c r="V18" s="228" t="e">
        <f>VLOOKUP($A18&amp;"I"&amp;$V16,Results!$J:$M,4,FALSE)</f>
        <v>#REF!</v>
      </c>
      <c r="W18" s="228" t="e">
        <f>VLOOKUP($A18&amp;"I"&amp;$W$2,Results!$K:$M,3,FALSE)</f>
        <v>#N/A</v>
      </c>
      <c r="X18" s="228" t="str">
        <f>VLOOKUP($A18&amp;"I"&amp;$X$2,Results!$K:$M,3,FALSE)</f>
        <v>significant regulation</v>
      </c>
      <c r="Y18" s="228" t="e">
        <f>VLOOKUP($A18&amp;"I"&amp;$Y$2,Results!$K:$M,3,FALSE)</f>
        <v>#N/A</v>
      </c>
      <c r="Z18" s="228" t="e">
        <f>VLOOKUP($A18&amp;"I"&amp;$Z$2,Results!$K:$M,3,FALSE)</f>
        <v>#N/A</v>
      </c>
      <c r="AA18" s="230" t="str">
        <f>VLOOKUP($A18&amp;"I"&amp;$AA$2,Results!$K:$M,3,FALSE)</f>
        <v>significant regulation</v>
      </c>
      <c r="AB18" s="142"/>
      <c r="AC18" s="142"/>
    </row>
    <row r="19" spans="1:29" ht="18" x14ac:dyDescent="0.2">
      <c r="A19" s="226" t="s">
        <v>245</v>
      </c>
      <c r="B19" s="228" t="e">
        <f>VLOOKUP(A19&amp;"I"&amp;$B$2,Results!$J:$M,4,FALSE)</f>
        <v>#N/A</v>
      </c>
      <c r="C19" s="228" t="e">
        <f>VLOOKUP(A19&amp;"I"&amp;$C$2,Results!$K:$M,3,FALSE)</f>
        <v>#N/A</v>
      </c>
      <c r="D19" s="229" t="e">
        <f>VLOOKUP(A19&amp;"I"&amp;$D$2,Results!$K:$M,3,FALSE)</f>
        <v>#N/A</v>
      </c>
      <c r="E19" s="229" t="e">
        <f>VLOOKUP(A19&amp;"I"&amp;$E$2,Results!$K:$M,3,FALSE)</f>
        <v>#N/A</v>
      </c>
      <c r="F19" s="228" t="e">
        <f>VLOOKUP(A19&amp;"I"&amp;$F$2,Results!$K:$M,3,FALSE)</f>
        <v>#N/A</v>
      </c>
      <c r="G19" s="229" t="e">
        <f>VLOOKUP(A19&amp;"I"&amp;$G$2,Results!$K:$M,3,FALSE)</f>
        <v>#N/A</v>
      </c>
      <c r="H19" s="228" t="e">
        <f>VLOOKUP(A19&amp;"I"&amp;$H$2,Results!$K:$M,3,FALSE)</f>
        <v>#N/A</v>
      </c>
      <c r="I19" s="228" t="str">
        <f>VLOOKUP(A19&amp;"I"&amp;$I$2,Results!$K:$M,3,FALSE)</f>
        <v>significant regulation</v>
      </c>
      <c r="J19" s="229" t="e">
        <f>VLOOKUP(A19&amp;"I"&amp;$J$2,Results!$K:$M,3,FALSE)</f>
        <v>#N/A</v>
      </c>
      <c r="K19" s="228" t="e">
        <f>VLOOKUP(A19&amp;"I"&amp;$K$2,Results!$K:$M,3,FALSE)</f>
        <v>#N/A</v>
      </c>
      <c r="L19" s="228" t="e">
        <f>VLOOKUP(B19&amp;"I"&amp;$K$2,Results!$K:$M,3,FALSE)</f>
        <v>#N/A</v>
      </c>
      <c r="M19" s="228" t="e">
        <f>VLOOKUP(A19&amp;"I"&amp;$M$2,Results!$K:$M,3,FALSE)</f>
        <v>#N/A</v>
      </c>
      <c r="N19" s="228" t="e">
        <f>VLOOKUP(A19&amp;"I"&amp;$N$2,Results!$K:$M,3,FALSE)</f>
        <v>#N/A</v>
      </c>
      <c r="O19" s="228" t="e">
        <f>VLOOKUP(A19&amp;"I"&amp;$O$2,Results!$K:$M,3,FALSE)</f>
        <v>#N/A</v>
      </c>
      <c r="P19" s="228" t="e">
        <f>VLOOKUP(A19&amp;"I"&amp;$P$2,Results!$K:$M,3,FALSE)</f>
        <v>#N/A</v>
      </c>
      <c r="Q19" s="228" t="e">
        <f>VLOOKUP(A19&amp;"I"&amp;$Q$2,Results!$K:$M,3,FALSE)</f>
        <v>#N/A</v>
      </c>
      <c r="R19" s="228" t="e">
        <f>VLOOKUP(A19&amp;"I"&amp;$Q$2,Results!$K:$M,3,FALSE)</f>
        <v>#N/A</v>
      </c>
      <c r="S19" s="228" t="str">
        <f>VLOOKUP($A19&amp;"I"&amp;$S$2,Results!$J:$M,4,FALSE)</f>
        <v>significant regulation</v>
      </c>
      <c r="T19" s="228" t="e">
        <f>VLOOKUP($A19&amp;"I"&amp;$T$2,Results!$K:$M,3,FALSE)</f>
        <v>#N/A</v>
      </c>
      <c r="U19" s="228" t="e">
        <f>VLOOKUP($A19&amp;"I"&amp;$U$2,Results!$K:$M,3,FALSE)</f>
        <v>#N/A</v>
      </c>
      <c r="V19" s="228" t="e">
        <f>VLOOKUP($A19&amp;"I"&amp;$V17,Results!$J:$M,4,FALSE)</f>
        <v>#N/A</v>
      </c>
      <c r="W19" s="228" t="e">
        <f>VLOOKUP($A19&amp;"I"&amp;$W$2,Results!$K:$M,3,FALSE)</f>
        <v>#N/A</v>
      </c>
      <c r="X19" s="228" t="e">
        <f>VLOOKUP($A19&amp;"I"&amp;$X$2,Results!$K:$M,3,FALSE)</f>
        <v>#N/A</v>
      </c>
      <c r="Y19" s="228" t="e">
        <f>VLOOKUP($A19&amp;"I"&amp;$Y$2,Results!$K:$M,3,FALSE)</f>
        <v>#N/A</v>
      </c>
      <c r="Z19" s="228" t="e">
        <f>VLOOKUP($A19&amp;"I"&amp;$Z$2,Results!$K:$M,3,FALSE)</f>
        <v>#N/A</v>
      </c>
      <c r="AA19" s="230" t="str">
        <f>VLOOKUP($A19&amp;"I"&amp;$AA$2,Results!$J:$M,4,FALSE)</f>
        <v>significant regulation</v>
      </c>
      <c r="AB19" s="142"/>
      <c r="AC19" s="142"/>
    </row>
    <row r="20" spans="1:29" s="12" customFormat="1" ht="18" x14ac:dyDescent="0.2">
      <c r="A20" s="226" t="s">
        <v>220</v>
      </c>
      <c r="B20" s="228" t="e">
        <f>VLOOKUP(A20&amp;"I"&amp;$B$2,Results!$J:$M,4,FALSE)</f>
        <v>#N/A</v>
      </c>
      <c r="C20" s="228" t="str">
        <f>VLOOKUP(A20&amp;"I"&amp;$C$2,Results!$K:$M,3,FALSE)</f>
        <v>significant regulation</v>
      </c>
      <c r="D20" s="229" t="str">
        <f>VLOOKUP(A20&amp;"I"&amp;$D$2,Results!$K:$M,3,FALSE)</f>
        <v>significant regulation</v>
      </c>
      <c r="E20" s="229" t="str">
        <f>VLOOKUP(A20&amp;"I"&amp;$E$2,Results!$K:$M,3,FALSE)</f>
        <v>significant regulation</v>
      </c>
      <c r="F20" s="228" t="str">
        <f>VLOOKUP(A20&amp;"I"&amp;$F$2,Results!$K:$M,3,FALSE)</f>
        <v>significant regulation</v>
      </c>
      <c r="G20" s="229" t="str">
        <f>VLOOKUP(A20&amp;"I"&amp;$G$2,Results!$K:$M,3,FALSE)</f>
        <v>significant regulation</v>
      </c>
      <c r="H20" s="228" t="str">
        <f>VLOOKUP(A20&amp;"I"&amp;$H$2,Results!$K:$M,3,FALSE)</f>
        <v>significant regulation</v>
      </c>
      <c r="I20" s="228" t="str">
        <f>VLOOKUP(A20&amp;"I"&amp;$I$2,Results!$K:$M,3,FALSE)</f>
        <v>significant regulation</v>
      </c>
      <c r="J20" s="229" t="str">
        <f>VLOOKUP(A20&amp;"I"&amp;$J$2,Results!$K:$M,3,FALSE)</f>
        <v>significant regulation</v>
      </c>
      <c r="K20" s="228" t="str">
        <f>VLOOKUP(A20&amp;"I"&amp;$K$2,Results!$K:$M,3,FALSE)</f>
        <v>significant regulation</v>
      </c>
      <c r="L20" s="228" t="s">
        <v>450</v>
      </c>
      <c r="M20" s="228" t="str">
        <f>VLOOKUP(A20&amp;"I"&amp;$M$2,Results!$K:$M,3,FALSE)</f>
        <v>significant regulation</v>
      </c>
      <c r="N20" s="228" t="str">
        <f>VLOOKUP(A20&amp;"I"&amp;$N$2,Results!$K:$M,3,FALSE)</f>
        <v>significant regulation</v>
      </c>
      <c r="O20" s="228" t="str">
        <f>VLOOKUP(A20&amp;"I"&amp;$O$2,Results!$K:$M,3,FALSE)</f>
        <v>regulation not significant</v>
      </c>
      <c r="P20" s="228" t="str">
        <f>VLOOKUP(A20&amp;"I"&amp;$P$2,Results!$K:$M,3,FALSE)</f>
        <v>significant regulation</v>
      </c>
      <c r="Q20" s="228" t="str">
        <f>VLOOKUP(A20&amp;"I"&amp;$Q$2,Results!$K:$M,3,FALSE)</f>
        <v>significant regulation</v>
      </c>
      <c r="R20" s="228" t="str">
        <f>VLOOKUP(A20&amp;"I"&amp;$Q$2,Results!$K:$M,3,FALSE)</f>
        <v>significant regulation</v>
      </c>
      <c r="S20" s="228" t="str">
        <f>VLOOKUP($A20&amp;"I"&amp;$S$2,Results!$K:$M,3,FALSE)</f>
        <v>significant regulation</v>
      </c>
      <c r="T20" s="228" t="str">
        <f>VLOOKUP($A20&amp;"I"&amp;$T$2,Results!$K:$M,3,FALSE)</f>
        <v>regulation not significant</v>
      </c>
      <c r="U20" s="228" t="str">
        <f>VLOOKUP($A20&amp;"I"&amp;$U$2,Results!$K:$M,3,FALSE)</f>
        <v>significant regulation</v>
      </c>
      <c r="V20" s="228" t="e">
        <f>VLOOKUP($A20&amp;"I"&amp;$V18,Results!$J:$M,4,FALSE)</f>
        <v>#REF!</v>
      </c>
      <c r="W20" s="228" t="str">
        <f>VLOOKUP($A20&amp;"I"&amp;$W$2,Results!$K:$M,3,FALSE)</f>
        <v>significant regulation</v>
      </c>
      <c r="X20" s="228" t="str">
        <f>VLOOKUP($A20&amp;"I"&amp;$X$2,Results!$K:$M,3,FALSE)</f>
        <v>significant regulation</v>
      </c>
      <c r="Y20" s="228" t="str">
        <f>VLOOKUP($A20&amp;"I"&amp;$Y$2,Results!$K:$M,3,FALSE)</f>
        <v>significant regulation</v>
      </c>
      <c r="Z20" s="228" t="str">
        <f>VLOOKUP($A20&amp;"I"&amp;$Z$2,Results!$K:$M,3,FALSE)</f>
        <v>significant regulation</v>
      </c>
      <c r="AA20" s="230" t="str">
        <f>VLOOKUP($A20&amp;"I"&amp;$AA$2,Results!$K:$M,3,FALSE)</f>
        <v>significant regulation</v>
      </c>
      <c r="AB20" s="225"/>
      <c r="AC20" s="225"/>
    </row>
    <row r="21" spans="1:29" s="12" customFormat="1" ht="18" x14ac:dyDescent="0.2">
      <c r="A21" s="226" t="s">
        <v>250</v>
      </c>
      <c r="B21" s="228" t="e">
        <f>VLOOKUP(A21&amp;"I"&amp;$B$2,Results!$J:$M,4,FALSE)</f>
        <v>#N/A</v>
      </c>
      <c r="C21" s="228" t="e">
        <f>VLOOKUP(A21&amp;"I"&amp;$C$2,Results!$K:$M,3,FALSE)</f>
        <v>#N/A</v>
      </c>
      <c r="D21" s="229" t="e">
        <f>VLOOKUP(A21&amp;"I"&amp;$D$2,Results!$K:$M,3,FALSE)</f>
        <v>#N/A</v>
      </c>
      <c r="E21" s="229" t="e">
        <f>VLOOKUP(A21&amp;"I"&amp;$E$2,Results!$K:$M,3,FALSE)</f>
        <v>#N/A</v>
      </c>
      <c r="F21" s="228" t="e">
        <f>VLOOKUP(A21&amp;"I"&amp;$F$2,Results!$K:$M,3,FALSE)</f>
        <v>#N/A</v>
      </c>
      <c r="G21" s="229"/>
      <c r="H21" s="228" t="e">
        <f>VLOOKUP(A21&amp;"I"&amp;$H$2,Results!$K:$M,3,FALSE)</f>
        <v>#N/A</v>
      </c>
      <c r="I21" s="228" t="e">
        <f>VLOOKUP(A21&amp;"I"&amp;$I$2,Results!$K:$M,3,FALSE)</f>
        <v>#N/A</v>
      </c>
      <c r="J21" s="229" t="str">
        <f>VLOOKUP(A21&amp;"I"&amp;$J$2,Results!$J:$M,4,FALSE)</f>
        <v>regulation not significant</v>
      </c>
      <c r="K21" s="228" t="e">
        <f>VLOOKUP(A21&amp;"I"&amp;$K$2,Results!$K:$M,3,FALSE)</f>
        <v>#N/A</v>
      </c>
      <c r="L21" s="228" t="s">
        <v>450</v>
      </c>
      <c r="M21" s="228" t="e">
        <f>VLOOKUP(A21&amp;"I"&amp;$M$2,Results!$K:$M,3,FALSE)</f>
        <v>#N/A</v>
      </c>
      <c r="N21" s="228" t="e">
        <f>VLOOKUP(A21&amp;"I"&amp;$N$2,Results!$K:$M,3,FALSE)</f>
        <v>#N/A</v>
      </c>
      <c r="O21" s="228" t="e">
        <f>VLOOKUP(A21&amp;"I"&amp;$O$2,Results!$K:$M,3,FALSE)</f>
        <v>#N/A</v>
      </c>
      <c r="P21" s="228" t="e">
        <f>VLOOKUP(A21&amp;"I"&amp;$P$2,Results!$K:$M,3,FALSE)</f>
        <v>#N/A</v>
      </c>
      <c r="Q21" s="228" t="e">
        <f>VLOOKUP(A21&amp;"I"&amp;$Q$2,Results!$K:$M,3,FALSE)</f>
        <v>#N/A</v>
      </c>
      <c r="R21" s="228" t="e">
        <f>VLOOKUP(A21&amp;"I"&amp;$Q$2,Results!$K:$M,3,FALSE)</f>
        <v>#N/A</v>
      </c>
      <c r="S21" s="228" t="e">
        <f>VLOOKUP($A21&amp;"I"&amp;$S$2,Results!$K:$M,3,FALSE)</f>
        <v>#N/A</v>
      </c>
      <c r="T21" s="228" t="e">
        <f>VLOOKUP($A21&amp;"I"&amp;$T$2,Results!$K:$M,3,FALSE)</f>
        <v>#N/A</v>
      </c>
      <c r="U21" s="228" t="e">
        <f>VLOOKUP($A21&amp;"I"&amp;$U$2,Results!$K:$M,3,FALSE)</f>
        <v>#N/A</v>
      </c>
      <c r="V21" s="228" t="e">
        <f>VLOOKUP($A21&amp;"I"&amp;$V19,Results!$J:$M,4,FALSE)</f>
        <v>#N/A</v>
      </c>
      <c r="W21" s="228" t="e">
        <f>VLOOKUP($A21&amp;"I"&amp;$W$2,Results!$K:$M,3,FALSE)</f>
        <v>#N/A</v>
      </c>
      <c r="X21" s="228" t="e">
        <f>VLOOKUP($A21&amp;"I"&amp;$X$2,Results!$K:$M,3,FALSE)</f>
        <v>#N/A</v>
      </c>
      <c r="Y21" s="228" t="e">
        <f>VLOOKUP($A21&amp;"I"&amp;$Y$2,Results!$K:$M,3,FALSE)</f>
        <v>#N/A</v>
      </c>
      <c r="Z21" s="228" t="e">
        <f>VLOOKUP($A21&amp;"I"&amp;$Z$2,Results!$K:$M,3,FALSE)</f>
        <v>#N/A</v>
      </c>
      <c r="AA21" s="230" t="e">
        <f>VLOOKUP($A21&amp;"I"&amp;$AA$2,Results!$K:$M,3,FALSE)</f>
        <v>#N/A</v>
      </c>
      <c r="AB21" s="225"/>
      <c r="AC21" s="225"/>
    </row>
    <row r="22" spans="1:29" ht="18" x14ac:dyDescent="0.2">
      <c r="A22" s="226" t="s">
        <v>246</v>
      </c>
      <c r="B22" s="228" t="e">
        <f>VLOOKUP(A22&amp;"I"&amp;$B$2,Results!$J:$M,4,FALSE)</f>
        <v>#N/A</v>
      </c>
      <c r="C22" s="228" t="e">
        <f>VLOOKUP(A22&amp;"I"&amp;$C$2,Results!$K:$M,3,FALSE)</f>
        <v>#N/A</v>
      </c>
      <c r="D22" s="229" t="e">
        <f>VLOOKUP(A22&amp;"I"&amp;$D$2,Results!$K:$M,3,FALSE)</f>
        <v>#N/A</v>
      </c>
      <c r="E22" s="229" t="str">
        <f>VLOOKUP(A22&amp;"I"&amp;$E$2,Results!$K:$M,3,FALSE)</f>
        <v>significant regulation</v>
      </c>
      <c r="F22" s="228" t="e">
        <f>VLOOKUP(A22&amp;"I"&amp;$F$2,Results!$K:$M,3,FALSE)</f>
        <v>#N/A</v>
      </c>
      <c r="G22" s="229" t="str">
        <f>VLOOKUP(A22&amp;"I"&amp;$G$2,Results!$K:$M,3,FALSE)</f>
        <v>significant regulation</v>
      </c>
      <c r="H22" s="228" t="e">
        <f>VLOOKUP(A22&amp;"I"&amp;$H$2,Results!$K:$M,3,FALSE)</f>
        <v>#N/A</v>
      </c>
      <c r="I22" s="228" t="str">
        <f>VLOOKUP(A22&amp;"I"&amp;$I$2,Results!$K:$M,3,FALSE)</f>
        <v>regulation not significant</v>
      </c>
      <c r="J22" s="229" t="str">
        <f>VLOOKUP(A22&amp;"I"&amp;$J$2,Results!$K:$M,3,FALSE)</f>
        <v>significant regulation</v>
      </c>
      <c r="K22" s="228" t="e">
        <f>VLOOKUP(A22&amp;"I"&amp;$K$2,Results!$K:$M,3,FALSE)</f>
        <v>#N/A</v>
      </c>
      <c r="L22" s="228" t="e">
        <f>VLOOKUP(B22&amp;"I"&amp;$K$2,Results!$K:$M,3,FALSE)</f>
        <v>#N/A</v>
      </c>
      <c r="M22" s="228" t="e">
        <f>VLOOKUP(A22&amp;"I"&amp;$M$2,Results!$K:$M,3,FALSE)</f>
        <v>#N/A</v>
      </c>
      <c r="N22" s="228" t="e">
        <f>VLOOKUP(A22&amp;"I"&amp;$N$2,Results!$K:$M,3,FALSE)</f>
        <v>#N/A</v>
      </c>
      <c r="O22" s="228" t="e">
        <f>VLOOKUP(A22&amp;"I"&amp;$O$2,Results!$K:$M,3,FALSE)</f>
        <v>#N/A</v>
      </c>
      <c r="P22" s="228" t="e">
        <f>VLOOKUP(A22&amp;"I"&amp;$P$2,Results!$K:$M,3,FALSE)</f>
        <v>#N/A</v>
      </c>
      <c r="Q22" s="228" t="str">
        <f>VLOOKUP(A22&amp;"I"&amp;$Q$2,Results!$K:$M,3,FALSE)</f>
        <v>regulation not significant</v>
      </c>
      <c r="R22" s="228" t="str">
        <f>VLOOKUP(A22&amp;"I"&amp;$Q$2,Results!$K:$M,3,FALSE)</f>
        <v>regulation not significant</v>
      </c>
      <c r="S22" s="228" t="e">
        <f>VLOOKUP($A22&amp;"I"&amp;$S$2,Results!$K:$M,3,FALSE)</f>
        <v>#N/A</v>
      </c>
      <c r="T22" s="228" t="e">
        <f>VLOOKUP($A22&amp;"I"&amp;$T$2,Results!$K:$M,3,FALSE)</f>
        <v>#N/A</v>
      </c>
      <c r="U22" s="228" t="e">
        <f>VLOOKUP($A22&amp;"I"&amp;$U$2,Results!$K:$M,3,FALSE)</f>
        <v>#N/A</v>
      </c>
      <c r="V22" s="228" t="e">
        <f>VLOOKUP($A22&amp;"I"&amp;$V20,Results!$J:$M,4,FALSE)</f>
        <v>#REF!</v>
      </c>
      <c r="W22" s="228" t="e">
        <f>VLOOKUP($A22&amp;"I"&amp;$W$2,Results!$K:$M,3,FALSE)</f>
        <v>#N/A</v>
      </c>
      <c r="X22" s="228" t="str">
        <f>VLOOKUP($A22&amp;"I"&amp;$X$2,Results!$K:$M,3,FALSE)</f>
        <v>significant regulation</v>
      </c>
      <c r="Y22" s="228" t="e">
        <f>VLOOKUP($A22&amp;"I"&amp;$Y$2,Results!$K:$M,3,FALSE)</f>
        <v>#N/A</v>
      </c>
      <c r="Z22" s="228" t="e">
        <f>VLOOKUP($A22&amp;"I"&amp;$Z$2,Results!$K:$M,3,FALSE)</f>
        <v>#N/A</v>
      </c>
      <c r="AA22" s="230" t="str">
        <f>VLOOKUP($A22&amp;"I"&amp;$AA$2,Results!$K:$M,3,FALSE)</f>
        <v>regulation not significant</v>
      </c>
      <c r="AB22" s="142"/>
      <c r="AC22" s="142"/>
    </row>
    <row r="23" spans="1:29" ht="18" x14ac:dyDescent="0.2">
      <c r="A23" s="226" t="s">
        <v>252</v>
      </c>
      <c r="B23" s="228" t="e">
        <f>VLOOKUP(A23&amp;"I"&amp;$B$2,Results!$J:$M,4,FALSE)</f>
        <v>#N/A</v>
      </c>
      <c r="C23" s="228" t="e">
        <f>VLOOKUP(A23&amp;"I"&amp;$C$2,Results!$K:$M,3,FALSE)</f>
        <v>#N/A</v>
      </c>
      <c r="D23" s="229" t="e">
        <f>VLOOKUP(A23&amp;"I"&amp;$D$2,Results!$K:$M,3,FALSE)</f>
        <v>#N/A</v>
      </c>
      <c r="E23" s="229" t="e">
        <f>VLOOKUP(A23&amp;"I"&amp;$E$2,Results!$K:$M,3,FALSE)</f>
        <v>#N/A</v>
      </c>
      <c r="F23" s="228" t="e">
        <f>VLOOKUP(A23&amp;"I"&amp;$F$2,Results!$K:$M,3,FALSE)</f>
        <v>#N/A</v>
      </c>
      <c r="G23" s="229"/>
      <c r="H23" s="228" t="e">
        <f>VLOOKUP(A23&amp;"I"&amp;$H$2,Results!$K:$M,3,FALSE)</f>
        <v>#N/A</v>
      </c>
      <c r="I23" s="228" t="e">
        <f>VLOOKUP(A23&amp;"I"&amp;$I$2,Results!$K:$M,3,FALSE)</f>
        <v>#N/A</v>
      </c>
      <c r="J23" s="229" t="str">
        <f>VLOOKUP(A23&amp;"I"&amp;$J$2,Results!$J:$M,4,FALSE)</f>
        <v>regulation not significant</v>
      </c>
      <c r="K23" s="228" t="e">
        <f>VLOOKUP(A23&amp;"I"&amp;$K$2,Results!$K:$M,3,FALSE)</f>
        <v>#N/A</v>
      </c>
      <c r="L23" s="228" t="e">
        <f>VLOOKUP(B23&amp;"I"&amp;$K$2,Results!$K:$M,3,FALSE)</f>
        <v>#N/A</v>
      </c>
      <c r="M23" s="228" t="e">
        <f>VLOOKUP(A23&amp;"I"&amp;$M$2,Results!$K:$M,3,FALSE)</f>
        <v>#N/A</v>
      </c>
      <c r="N23" s="228" t="e">
        <f>VLOOKUP(A23&amp;"I"&amp;$N$2,Results!$K:$M,3,FALSE)</f>
        <v>#N/A</v>
      </c>
      <c r="O23" s="228" t="e">
        <f>VLOOKUP(A23&amp;"I"&amp;$O$2,Results!$K:$M,3,FALSE)</f>
        <v>#N/A</v>
      </c>
      <c r="P23" s="228" t="e">
        <f>VLOOKUP(A23&amp;"I"&amp;$P$2,Results!$K:$M,3,FALSE)</f>
        <v>#N/A</v>
      </c>
      <c r="Q23" s="228" t="e">
        <f>VLOOKUP(A23&amp;"I"&amp;$Q$2,Results!$K:$M,3,FALSE)</f>
        <v>#N/A</v>
      </c>
      <c r="R23" s="228" t="e">
        <f>VLOOKUP(A23&amp;"I"&amp;$Q$2,Results!$K:$M,3,FALSE)</f>
        <v>#N/A</v>
      </c>
      <c r="S23" s="228" t="e">
        <f>VLOOKUP($A23&amp;"I"&amp;$S$2,Results!$K:$M,3,FALSE)</f>
        <v>#N/A</v>
      </c>
      <c r="T23" s="228" t="e">
        <f>VLOOKUP($A23&amp;"I"&amp;$T$2,Results!$K:$M,3,FALSE)</f>
        <v>#N/A</v>
      </c>
      <c r="U23" s="228" t="e">
        <f>VLOOKUP($A23&amp;"I"&amp;$U$2,Results!$K:$M,3,FALSE)</f>
        <v>#N/A</v>
      </c>
      <c r="V23" s="228" t="e">
        <f>VLOOKUP($A23&amp;"I"&amp;$V21,Results!$J:$M,4,FALSE)</f>
        <v>#N/A</v>
      </c>
      <c r="W23" s="228" t="e">
        <f>VLOOKUP($A23&amp;"I"&amp;$W$2,Results!$K:$M,3,FALSE)</f>
        <v>#N/A</v>
      </c>
      <c r="X23" s="228" t="e">
        <f>VLOOKUP($A23&amp;"I"&amp;$X$2,Results!$K:$M,3,FALSE)</f>
        <v>#N/A</v>
      </c>
      <c r="Y23" s="228" t="e">
        <f>VLOOKUP($A23&amp;"I"&amp;$Y$2,Results!$K:$M,3,FALSE)</f>
        <v>#N/A</v>
      </c>
      <c r="Z23" s="228" t="e">
        <f>VLOOKUP($A23&amp;"I"&amp;$Z$2,Results!$K:$M,3,FALSE)</f>
        <v>#N/A</v>
      </c>
      <c r="AA23" s="230" t="e">
        <f>VLOOKUP($A23&amp;"I"&amp;$AA$2,Results!$K:$M,3,FALSE)</f>
        <v>#N/A</v>
      </c>
      <c r="AB23" s="142"/>
      <c r="AC23" s="142"/>
    </row>
    <row r="24" spans="1:29" ht="18" x14ac:dyDescent="0.2">
      <c r="A24" s="226" t="s">
        <v>251</v>
      </c>
      <c r="B24" s="228" t="e">
        <f>VLOOKUP(A24&amp;"I"&amp;$B$2,Results!$J:$M,4,FALSE)</f>
        <v>#N/A</v>
      </c>
      <c r="C24" s="228" t="e">
        <f>VLOOKUP(A24&amp;"I"&amp;$C$2,Results!$K:$M,3,FALSE)</f>
        <v>#N/A</v>
      </c>
      <c r="D24" s="229" t="str">
        <f>VLOOKUP(A24&amp;"I"&amp;$D$2,Results!$J:$M,4,FALSE)</f>
        <v>regulation not significant</v>
      </c>
      <c r="E24" s="229" t="e">
        <f>VLOOKUP(A24&amp;"I"&amp;$E$2,Results!$K:$M,3,FALSE)</f>
        <v>#N/A</v>
      </c>
      <c r="F24" s="228" t="e">
        <f>VLOOKUP(A24&amp;"I"&amp;$F$2,Results!$K:$M,3,FALSE)</f>
        <v>#N/A</v>
      </c>
      <c r="G24" s="229" t="e">
        <f>VLOOKUP(A24&amp;"I"&amp;$G$2,Results!$K:$M,3,FALSE)</f>
        <v>#N/A</v>
      </c>
      <c r="H24" s="228" t="e">
        <f>VLOOKUP(A24&amp;"I"&amp;$H$2,Results!$K:$M,3,FALSE)</f>
        <v>#N/A</v>
      </c>
      <c r="I24" s="228" t="e">
        <f>VLOOKUP(A24&amp;"I"&amp;$I$2,Results!$K:$M,3,FALSE)</f>
        <v>#N/A</v>
      </c>
      <c r="J24" s="229" t="str">
        <f>VLOOKUP(A24&amp;"I"&amp;$J$2,Results!$J:$M,4,FALSE)</f>
        <v>regulation not significant</v>
      </c>
      <c r="K24" s="228" t="e">
        <f>VLOOKUP(A24&amp;"I"&amp;$K$2,Results!$K:$M,3,FALSE)</f>
        <v>#N/A</v>
      </c>
      <c r="L24" s="228" t="e">
        <f>VLOOKUP(B24&amp;"I"&amp;$K$2,Results!$K:$M,3,FALSE)</f>
        <v>#N/A</v>
      </c>
      <c r="M24" s="228" t="str">
        <f>VLOOKUP(A24&amp;"I"&amp;$M$2,Results!$J:$M,4,FALSE)</f>
        <v>significant regulation</v>
      </c>
      <c r="N24" s="228" t="str">
        <f>VLOOKUP(A24&amp;"I"&amp;$N$2,Results!$J:$M,4,FALSE)</f>
        <v>regulation not significant</v>
      </c>
      <c r="O24" s="228" t="e">
        <f>VLOOKUP(A24&amp;"I"&amp;$O$2,Results!$K:$M,3,FALSE)</f>
        <v>#N/A</v>
      </c>
      <c r="P24" s="228" t="e">
        <f>VLOOKUP(A24&amp;"I"&amp;$P$2,Results!$K:$M,3,FALSE)</f>
        <v>#N/A</v>
      </c>
      <c r="Q24" s="228" t="str">
        <f>VLOOKUP(A24&amp;"I"&amp;$Q$2,Results!$J:$M,4,FALSE)</f>
        <v>significant regulation</v>
      </c>
      <c r="R24" s="228" t="str">
        <f>VLOOKUP(A24&amp;"I"&amp;$Q$2,Results!$J:$M,4,FALSE)</f>
        <v>significant regulation</v>
      </c>
      <c r="S24" s="228" t="e">
        <f>VLOOKUP($A24&amp;"I"&amp;$S$2,Results!$K:$M,3,FALSE)</f>
        <v>#N/A</v>
      </c>
      <c r="T24" s="228" t="e">
        <f>VLOOKUP($A24&amp;"I"&amp;$T$2,Results!$K:$M,3,FALSE)</f>
        <v>#N/A</v>
      </c>
      <c r="U24" s="228" t="e">
        <f>VLOOKUP($A24&amp;"I"&amp;$U$2,Results!$K:$M,3,FALSE)</f>
        <v>#N/A</v>
      </c>
      <c r="V24" s="228" t="e">
        <f>VLOOKUP($A24&amp;"I"&amp;$V22,Results!$J:$M,4,FALSE)</f>
        <v>#REF!</v>
      </c>
      <c r="W24" s="228" t="e">
        <f>VLOOKUP($A24&amp;"I"&amp;$W$2,Results!$K:$M,3,FALSE)</f>
        <v>#N/A</v>
      </c>
      <c r="X24" s="228" t="e">
        <f>VLOOKUP($A24&amp;"I"&amp;$X$2,Results!$K:$M,3,FALSE)</f>
        <v>#N/A</v>
      </c>
      <c r="Y24" s="228" t="e">
        <f>VLOOKUP($A24&amp;"I"&amp;$Y$2,Results!$K:$M,3,FALSE)</f>
        <v>#N/A</v>
      </c>
      <c r="Z24" s="228" t="str">
        <f>VLOOKUP($A24&amp;"I"&amp;$Z$2,Results!$J:$M,4,FALSE)</f>
        <v>regulation not significant</v>
      </c>
      <c r="AA24" s="230" t="e">
        <f>VLOOKUP($A24&amp;"I"&amp;$AA$2,Results!$K:$M,3,FALSE)</f>
        <v>#N/A</v>
      </c>
      <c r="AB24" s="142"/>
      <c r="AC24" s="142"/>
    </row>
    <row r="25" spans="1:29" ht="18" x14ac:dyDescent="0.2">
      <c r="A25" s="226" t="s">
        <v>253</v>
      </c>
      <c r="B25" s="228" t="e">
        <f>VLOOKUP(A25&amp;"I"&amp;$B$2,Results!$J:$M,4,FALSE)</f>
        <v>#N/A</v>
      </c>
      <c r="C25" s="228" t="e">
        <f>VLOOKUP(A25&amp;"I"&amp;$C$2,Results!$K:$M,3,FALSE)</f>
        <v>#N/A</v>
      </c>
      <c r="D25" s="229" t="str">
        <f>VLOOKUP(A25&amp;"I"&amp;$D$2,Results!$K:$M,3,FALSE)</f>
        <v>significant regulation</v>
      </c>
      <c r="E25" s="229" t="str">
        <f>VLOOKUP(A25&amp;"I"&amp;$E$2,Results!$J:$M,4,FALSE)</f>
        <v>regulation not significant</v>
      </c>
      <c r="F25" s="228" t="e">
        <f>VLOOKUP(A25&amp;"I"&amp;$F$2,Results!$K:$M,3,FALSE)</f>
        <v>#N/A</v>
      </c>
      <c r="G25" s="229" t="str">
        <f>VLOOKUP(A25&amp;"I"&amp;$G$2,Results!$J:$M,4,FALSE)</f>
        <v>regulation not significant</v>
      </c>
      <c r="H25" s="228" t="str">
        <f>VLOOKUP(A25&amp;"I"&amp;$H$2,Results!$J:$M,4,FALSE)</f>
        <v>significant regulation</v>
      </c>
      <c r="I25" s="228" t="e">
        <f>VLOOKUP(A25&amp;"I"&amp;$I$2,Results!$K:$M,3,FALSE)</f>
        <v>#N/A</v>
      </c>
      <c r="J25" s="229" t="e">
        <f>VLOOKUP(A25&amp;"I"&amp;$J$2,Results!$K:$M,3,FALSE)</f>
        <v>#N/A</v>
      </c>
      <c r="K25" s="228" t="e">
        <f>VLOOKUP(A25&amp;"I"&amp;$K$2,Results!$K:$M,3,FALSE)</f>
        <v>#N/A</v>
      </c>
      <c r="L25" s="228" t="e">
        <f>VLOOKUP(A25&amp;"I"&amp;L23,Results!$J:$L,3,FALSE)</f>
        <v>#N/A</v>
      </c>
      <c r="M25" s="228" t="e">
        <f>VLOOKUP(A25&amp;"I"&amp;$M$2,Results!$K:$M,3,FALSE)</f>
        <v>#N/A</v>
      </c>
      <c r="N25" s="228" t="str">
        <f>VLOOKUP(A25&amp;"I"&amp;$N$2,Results!$J:$M,4,FALSE)</f>
        <v>regulation not significant</v>
      </c>
      <c r="O25" s="228" t="str">
        <f>VLOOKUP(A25&amp;"I"&amp;$O$2,Results!$J:$M,4,FALSE)</f>
        <v>regulation not significant</v>
      </c>
      <c r="P25" s="228" t="e">
        <f>VLOOKUP(A25&amp;"I"&amp;$P$2,Results!$K:$M,3,FALSE)</f>
        <v>#N/A</v>
      </c>
      <c r="Q25" s="228" t="e">
        <f>VLOOKUP(A25&amp;"I"&amp;$Q$2,Results!$K:$M,3,FALSE)</f>
        <v>#N/A</v>
      </c>
      <c r="R25" s="228" t="e">
        <f>VLOOKUP(A25&amp;"I"&amp;$Q$2,Results!$K:$M,3,FALSE)</f>
        <v>#N/A</v>
      </c>
      <c r="S25" s="228" t="e">
        <f>VLOOKUP($A25&amp;"I"&amp;$S$2,Results!$K:$M,3,FALSE)</f>
        <v>#N/A</v>
      </c>
      <c r="T25" s="228" t="e">
        <f>VLOOKUP($A25&amp;"I"&amp;$T$2,Results!$K:$M,3,FALSE)</f>
        <v>#N/A</v>
      </c>
      <c r="U25" s="228" t="str">
        <f>VLOOKUP($A25&amp;"I"&amp;$U$2,Results!$J:$M,4,FALSE)</f>
        <v>significant regulation</v>
      </c>
      <c r="V25" s="228" t="e">
        <f>VLOOKUP($A25&amp;"I"&amp;$V23,Results!$J:$M,4,FALSE)</f>
        <v>#N/A</v>
      </c>
      <c r="W25" s="228" t="e">
        <f>VLOOKUP($A25&amp;"I"&amp;$W$2,Results!$K:$M,3,FALSE)</f>
        <v>#N/A</v>
      </c>
      <c r="X25" s="228" t="e">
        <f>VLOOKUP($A25&amp;"I"&amp;$X$2,Results!$K:$M,3,FALSE)</f>
        <v>#N/A</v>
      </c>
      <c r="Y25" s="228" t="e">
        <f>VLOOKUP($A25&amp;"I"&amp;$Y$2,Results!$K:$M,3,FALSE)</f>
        <v>#N/A</v>
      </c>
      <c r="Z25" s="228" t="e">
        <f>VLOOKUP($A25&amp;"I"&amp;$Z$2,Results!$K:$M,3,FALSE)</f>
        <v>#N/A</v>
      </c>
      <c r="AA25" s="230" t="str">
        <f>VLOOKUP($A25&amp;"I"&amp;$AA$2,Results!$J:$M,4,FALSE)</f>
        <v>significant regulation</v>
      </c>
      <c r="AB25" s="142"/>
      <c r="AC25" s="142"/>
    </row>
    <row r="26" spans="1:29" ht="18" x14ac:dyDescent="0.2">
      <c r="A26" s="226" t="s">
        <v>254</v>
      </c>
      <c r="B26" s="228" t="e">
        <f>VLOOKUP(A26&amp;"I"&amp;$B$2,Results!$J:$M,4,FALSE)</f>
        <v>#N/A</v>
      </c>
      <c r="C26" s="228" t="str">
        <f>VLOOKUP(A26&amp;"I"&amp;$C$2,Results!$J:$M,4,FALSE)</f>
        <v>regulation not significant</v>
      </c>
      <c r="D26" s="229" t="e">
        <f>VLOOKUP(A26&amp;"I"&amp;$D$2,Results!$K:$M,3,FALSE)</f>
        <v>#N/A</v>
      </c>
      <c r="E26" s="229" t="str">
        <f>VLOOKUP(A26&amp;"I"&amp;$E$2,Results!$J:$M,4,FALSE)</f>
        <v>regulation not significant</v>
      </c>
      <c r="F26" s="228" t="str">
        <f>VLOOKUP(A26&amp;"I"&amp;$F$2,Results!$J:$M,4,FALSE)</f>
        <v>significant regulation</v>
      </c>
      <c r="G26" s="229" t="str">
        <f>VLOOKUP(A26&amp;"I"&amp;$G$2,Results!$J:$M,4,FALSE)</f>
        <v>significant regulation</v>
      </c>
      <c r="H26" s="228" t="str">
        <f>VLOOKUP(A26&amp;"I"&amp;$H$2,Results!$J:$M,4,FALSE)</f>
        <v>significant regulation</v>
      </c>
      <c r="I26" s="228" t="e">
        <f>VLOOKUP(A26&amp;"I"&amp;$I$2,Results!$K:$M,3,FALSE)</f>
        <v>#N/A</v>
      </c>
      <c r="J26" s="229" t="str">
        <f>VLOOKUP(A26&amp;"I"&amp;$J$2,Results!$J:$M,4,FALSE)</f>
        <v>regulation not significant</v>
      </c>
      <c r="K26" s="228" t="str">
        <f>VLOOKUP(A26&amp;"I"&amp;$K$2,Results!$J:$M,4,FALSE)</f>
        <v>significant regulation</v>
      </c>
      <c r="L26" s="228" t="s">
        <v>450</v>
      </c>
      <c r="M26" s="228" t="e">
        <f>VLOOKUP(A26&amp;"I"&amp;$M$2,Results!$K:$M,3,FALSE)</f>
        <v>#N/A</v>
      </c>
      <c r="N26" s="228" t="str">
        <f>VLOOKUP(A26&amp;"I"&amp;$N$2,Results!$J:$M,4,FALSE)</f>
        <v>significant regulation</v>
      </c>
      <c r="O26" s="228" t="e">
        <f>VLOOKUP(A26&amp;"I"&amp;$O$2,Results!$K:$M,3,FALSE)</f>
        <v>#N/A</v>
      </c>
      <c r="P26" s="228" t="str">
        <f>VLOOKUP(A26&amp;"I"&amp;$P$2,Results!$J:$M,4,FALSE)</f>
        <v>significant regulation</v>
      </c>
      <c r="Q26" s="228" t="str">
        <f>VLOOKUP(A26&amp;"I"&amp;$Q$2,Results!$J:$M,4,FALSE)</f>
        <v>regulation not significant</v>
      </c>
      <c r="R26" s="228" t="str">
        <f>VLOOKUP(A26&amp;"I"&amp;$Q$2,Results!$J:$M,4,FALSE)</f>
        <v>regulation not significant</v>
      </c>
      <c r="S26" s="228" t="str">
        <f>VLOOKUP($A26&amp;"I"&amp;$S$2,Results!$J:$M,4,FALSE)</f>
        <v>significant regulation</v>
      </c>
      <c r="T26" s="228" t="e">
        <f>VLOOKUP($A26&amp;"I"&amp;$T$2,Results!$K:$M,3,FALSE)</f>
        <v>#N/A</v>
      </c>
      <c r="U26" s="228" t="str">
        <f>VLOOKUP($A26&amp;"I"&amp;$U$2,Results!$J:$M,4,FALSE)</f>
        <v>significant regulation</v>
      </c>
      <c r="V26" s="228" t="e">
        <f>VLOOKUP($A26&amp;"I"&amp;$V24,Results!$J:$M,4,FALSE)</f>
        <v>#REF!</v>
      </c>
      <c r="W26" s="228" t="e">
        <f>VLOOKUP($A26&amp;"I"&amp;$W$2,Results!$K:$M,3,FALSE)</f>
        <v>#N/A</v>
      </c>
      <c r="X26" s="228" t="str">
        <f>VLOOKUP($A26&amp;"I"&amp;$X$2,Results!$J:$M,4,FALSE)</f>
        <v>significant regulation</v>
      </c>
      <c r="Y26" s="228" t="e">
        <f>VLOOKUP($A26&amp;"I"&amp;$Y$2,Results!$K:$M,3,FALSE)</f>
        <v>#N/A</v>
      </c>
      <c r="Z26" s="228" t="str">
        <f>VLOOKUP($A26&amp;"I"&amp;$Z$2,Results!$J:$M,4,FALSE)</f>
        <v>significant regulation</v>
      </c>
      <c r="AA26" s="230" t="str">
        <f>VLOOKUP($A26&amp;"I"&amp;$AA$2,Results!$J:$M,4,FALSE)</f>
        <v>significant regulation</v>
      </c>
      <c r="AB26" s="142"/>
      <c r="AC26" s="142"/>
    </row>
    <row r="27" spans="1:29" ht="18" x14ac:dyDescent="0.2">
      <c r="A27" s="226" t="s">
        <v>255</v>
      </c>
      <c r="B27" s="228" t="e">
        <f>VLOOKUP(A27&amp;"I"&amp;$B$2,Results!$J:$M,4,FALSE)</f>
        <v>#N/A</v>
      </c>
      <c r="C27" s="228" t="e">
        <f>VLOOKUP(A27&amp;"I"&amp;$C$2,Results!$K:$M,3,FALSE)</f>
        <v>#N/A</v>
      </c>
      <c r="D27" s="229" t="e">
        <f>VLOOKUP(A27&amp;"I"&amp;$D$2,Results!$K:$M,3,FALSE)</f>
        <v>#N/A</v>
      </c>
      <c r="E27" s="229" t="str">
        <f>VLOOKUP(A27&amp;"I"&amp;$E$2,Results!$J:$M,4,FALSE)</f>
        <v>regulation not significant</v>
      </c>
      <c r="F27" s="228" t="str">
        <f>VLOOKUP(A27&amp;"I"&amp;$F$2,Results!$J:$M,4,FALSE)</f>
        <v>regulation not significant</v>
      </c>
      <c r="G27" s="229" t="str">
        <f>VLOOKUP(A27&amp;"I"&amp;$G$2,Results!$J:$M,4,FALSE)</f>
        <v>significant regulation</v>
      </c>
      <c r="H27" s="228" t="str">
        <f>VLOOKUP(A27&amp;"I"&amp;$H$2,Results!$J:$M,4,FALSE)</f>
        <v>significant regulation</v>
      </c>
      <c r="I27" s="228" t="e">
        <f>VLOOKUP(A27&amp;"I"&amp;$I$2,Results!$K:$M,3,FALSE)</f>
        <v>#N/A</v>
      </c>
      <c r="J27" s="229" t="str">
        <f>VLOOKUP(A27&amp;"I"&amp;$J$2,Results!$J:$M,4,FALSE)</f>
        <v>regulation not significant</v>
      </c>
      <c r="K27" s="228" t="str">
        <f>VLOOKUP(A27&amp;"I"&amp;$K$2,Results!$J:$M,4,FALSE)</f>
        <v>significant regulation</v>
      </c>
      <c r="L27" s="228" t="e">
        <f>VLOOKUP(A27&amp;"I"&amp;L25,Results!$J:$L,3,FALSE)</f>
        <v>#N/A</v>
      </c>
      <c r="M27" s="228" t="e">
        <f>VLOOKUP(A27&amp;"I"&amp;$M$2,Results!$K:$M,3,FALSE)</f>
        <v>#N/A</v>
      </c>
      <c r="N27" s="228" t="str">
        <f>VLOOKUP(A27&amp;"I"&amp;$N$2,Results!$J:$M,4,FALSE)</f>
        <v>significant regulation</v>
      </c>
      <c r="O27" s="228" t="str">
        <f>VLOOKUP(A27&amp;"I"&amp;$O$2,Results!$J:$M,4,FALSE)</f>
        <v>significant regulation</v>
      </c>
      <c r="P27" s="228" t="e">
        <f>VLOOKUP(A27&amp;"I"&amp;$P$2,Results!$J:$M,4,FALSE)</f>
        <v>#N/A</v>
      </c>
      <c r="Q27" s="228" t="str">
        <f>VLOOKUP(A27&amp;"I"&amp;$Q$2,Results!$J:$M,4,FALSE)</f>
        <v>significant regulation</v>
      </c>
      <c r="R27" s="228" t="str">
        <f>VLOOKUP(A27&amp;"I"&amp;$Q$2,Results!$J:$M,4,FALSE)</f>
        <v>significant regulation</v>
      </c>
      <c r="S27" s="228" t="e">
        <f>VLOOKUP($A27&amp;"I"&amp;$S$2,Results!$K:$M,3,FALSE)</f>
        <v>#N/A</v>
      </c>
      <c r="T27" s="228" t="e">
        <f>VLOOKUP($A27&amp;"I"&amp;$T$2,Results!$K:$M,3,FALSE)</f>
        <v>#N/A</v>
      </c>
      <c r="U27" s="228" t="str">
        <f>VLOOKUP($A27&amp;"I"&amp;$U$2,Results!$J:$M,4,FALSE)</f>
        <v>regulation not significant</v>
      </c>
      <c r="V27" s="228" t="e">
        <f>VLOOKUP($A27&amp;"I"&amp;$V25,Results!$J:$M,4,FALSE)</f>
        <v>#N/A</v>
      </c>
      <c r="W27" s="228" t="e">
        <f>VLOOKUP($A27&amp;"I"&amp;$W$2,Results!$K:$M,3,FALSE)</f>
        <v>#N/A</v>
      </c>
      <c r="X27" s="228" t="str">
        <f>VLOOKUP($A27&amp;"I"&amp;$X$2,Results!$J:$M,4,FALSE)</f>
        <v>significant regulation</v>
      </c>
      <c r="Y27" s="228" t="str">
        <f>VLOOKUP($A27&amp;"I"&amp;$Y$2,Results!$J:$M,4,FALSE)</f>
        <v>significant regulation</v>
      </c>
      <c r="Z27" s="228" t="str">
        <f>VLOOKUP($A27&amp;"I"&amp;$Z$2,Results!$J:$M,4,FALSE)</f>
        <v>significant regulation</v>
      </c>
      <c r="AA27" s="230" t="str">
        <f>VLOOKUP($A27&amp;"I"&amp;$AA$2,Results!$J:$M,4,FALSE)</f>
        <v>significant regulation</v>
      </c>
      <c r="AB27" s="142"/>
      <c r="AC27" s="142"/>
    </row>
    <row r="28" spans="1:29" ht="18" x14ac:dyDescent="0.2">
      <c r="A28" s="226" t="s">
        <v>416</v>
      </c>
      <c r="B28" s="228" t="e">
        <f>VLOOKUP(A28&amp;"I"&amp;$B$2,Results!$J:$M,4,FALSE)</f>
        <v>#N/A</v>
      </c>
      <c r="C28" s="228" t="e">
        <f>VLOOKUP(A28&amp;"I"&amp;$C$2,Results!$K:$M,3,FALSE)</f>
        <v>#N/A</v>
      </c>
      <c r="D28" s="229" t="str">
        <f>VLOOKUP(A28&amp;"I"&amp;$D$2,Results!$K:$M,3,FALSE)</f>
        <v>significant regulation</v>
      </c>
      <c r="E28" s="229" t="str">
        <f>VLOOKUP(A28&amp;"I"&amp;$E$2,Results!$K:$M,3,FALSE)</f>
        <v>significant regulation</v>
      </c>
      <c r="F28" s="228" t="e">
        <f>VLOOKUP(A28&amp;"I"&amp;$F$2,Results!$K:$M,3,FALSE)</f>
        <v>#N/A</v>
      </c>
      <c r="G28" s="229" t="str">
        <f>VLOOKUP(A28&amp;"I"&amp;$G$2,Results!$K:$M,3,FALSE)</f>
        <v>significant regulation</v>
      </c>
      <c r="H28" s="228" t="e">
        <f>VLOOKUP(A28&amp;"I"&amp;$H$2,Results!$K:$M,3,FALSE)</f>
        <v>#N/A</v>
      </c>
      <c r="I28" s="228" t="e">
        <f>VLOOKUP(A28&amp;"I"&amp;$I$2,Results!$K:$M,3,FALSE)</f>
        <v>#N/A</v>
      </c>
      <c r="J28" s="229" t="e">
        <f>VLOOKUP(A28&amp;"I"&amp;$J$2,Results!$K:$M,3,FALSE)</f>
        <v>#N/A</v>
      </c>
      <c r="K28" s="228" t="e">
        <f>VLOOKUP(A28&amp;"I"&amp;$K$2,Results!$K:$M,3,FALSE)</f>
        <v>#N/A</v>
      </c>
      <c r="L28" s="228" t="s">
        <v>450</v>
      </c>
      <c r="M28" s="228" t="e">
        <f>VLOOKUP(A28&amp;"I"&amp;$M$2,Results!$K:$M,3,FALSE)</f>
        <v>#N/A</v>
      </c>
      <c r="N28" s="228" t="e">
        <f>VLOOKUP(A28&amp;"I"&amp;$N$2,Results!$K:$M,3,FALSE)</f>
        <v>#N/A</v>
      </c>
      <c r="O28" s="228" t="e">
        <f>VLOOKUP(A28&amp;"I"&amp;$O$2,Results!$K:$M,3,FALSE)</f>
        <v>#N/A</v>
      </c>
      <c r="P28" s="228" t="e">
        <f>VLOOKUP(A28&amp;"I"&amp;$P$2,Results!$J:$M,4,FALSE)</f>
        <v>#N/A</v>
      </c>
      <c r="Q28" s="228" t="e">
        <f>VLOOKUP(A28&amp;"I"&amp;$Q$2,Results!$K:$M,3,FALSE)</f>
        <v>#N/A</v>
      </c>
      <c r="R28" s="228" t="e">
        <f>VLOOKUP(A28&amp;"I"&amp;$Q$2,Results!$K:$M,3,FALSE)</f>
        <v>#N/A</v>
      </c>
      <c r="S28" s="228" t="e">
        <f>VLOOKUP($A28&amp;"I"&amp;$S$2,Results!$K:$M,3,FALSE)</f>
        <v>#N/A</v>
      </c>
      <c r="T28" s="228" t="e">
        <f>VLOOKUP($A28&amp;"I"&amp;$T$2,Results!$K:$M,3,FALSE)</f>
        <v>#N/A</v>
      </c>
      <c r="U28" s="228" t="str">
        <f>VLOOKUP($A28&amp;"I"&amp;$U$2,Results!$J:$M,4,FALSE)</f>
        <v>regulation not significant</v>
      </c>
      <c r="V28" s="228" t="e">
        <f>VLOOKUP($A28&amp;"I"&amp;$V26,Results!$J:$M,4,FALSE)</f>
        <v>#REF!</v>
      </c>
      <c r="W28" s="228" t="e">
        <f>VLOOKUP($A28&amp;"I"&amp;$W$2,Results!$K:$M,3,FALSE)</f>
        <v>#N/A</v>
      </c>
      <c r="X28" s="228" t="e">
        <f>VLOOKUP($A28&amp;"I"&amp;$X$2,Results!$K:$M,3,FALSE)</f>
        <v>#N/A</v>
      </c>
      <c r="Y28" s="228" t="e">
        <f>VLOOKUP($A28&amp;"I"&amp;$Y$2,Results!$K:$M,3,FALSE)</f>
        <v>#N/A</v>
      </c>
      <c r="Z28" s="228" t="str">
        <f>VLOOKUP($A28&amp;"I"&amp;$Z$2,Results!$J:$M,4,FALSE)</f>
        <v>regulation not significant</v>
      </c>
      <c r="AA28" s="230" t="str">
        <f>VLOOKUP($A28&amp;"I"&amp;$AA$2,Results!$K:$M,3,FALSE)</f>
        <v>regulation not significant</v>
      </c>
      <c r="AB28" s="142"/>
      <c r="AC28" s="142"/>
    </row>
    <row r="29" spans="1:29" ht="18" x14ac:dyDescent="0.2">
      <c r="A29" s="226" t="s">
        <v>256</v>
      </c>
      <c r="B29" s="228" t="e">
        <f>VLOOKUP(A29&amp;"I"&amp;$B$2,Results!$J:$M,4,FALSE)</f>
        <v>#N/A</v>
      </c>
      <c r="C29" s="228" t="e">
        <f>VLOOKUP(A29&amp;"I"&amp;$C$2,Results!$K:$M,3,FALSE)</f>
        <v>#N/A</v>
      </c>
      <c r="D29" s="229" t="str">
        <f>VLOOKUP(A29&amp;"I"&amp;$D$2,Results!$K:$M,3,FALSE)</f>
        <v>regulation not significant</v>
      </c>
      <c r="E29" s="229" t="e">
        <f>VLOOKUP(A29&amp;"I"&amp;$E$2,Results!$K:$M,3,FALSE)</f>
        <v>#N/A</v>
      </c>
      <c r="F29" s="228" t="e">
        <f>VLOOKUP(A29&amp;"I"&amp;$F$2,Results!$K:$M,3,FALSE)</f>
        <v>#N/A</v>
      </c>
      <c r="G29" s="229" t="e">
        <f>VLOOKUP(A29&amp;"I"&amp;$G$2,Results!$K:$M,3,FALSE)</f>
        <v>#N/A</v>
      </c>
      <c r="H29" s="228" t="e">
        <f>VLOOKUP(A29&amp;"I"&amp;$H$2,Results!$K:$M,3,FALSE)</f>
        <v>#N/A</v>
      </c>
      <c r="I29" s="228" t="e">
        <f>VLOOKUP(A29&amp;"I"&amp;$I$2,Results!$K:$M,3,FALSE)</f>
        <v>#N/A</v>
      </c>
      <c r="J29" s="229" t="str">
        <f>VLOOKUP(A29&amp;"I"&amp;$J$2,Results!$K:$M,3,FALSE)</f>
        <v>regulation not significant</v>
      </c>
      <c r="K29" s="228" t="e">
        <f>VLOOKUP(A29&amp;"I"&amp;$K$2,Results!$K:$M,3,FALSE)</f>
        <v>#N/A</v>
      </c>
      <c r="L29" s="228" t="e">
        <f>VLOOKUP(A29&amp;"I"&amp;L27,Results!$J:$L,3,FALSE)</f>
        <v>#N/A</v>
      </c>
      <c r="M29" s="228" t="str">
        <f>VLOOKUP(A29&amp;"I"&amp;$M$2,Results!$K:$M,3,FALSE)</f>
        <v>significant regulation</v>
      </c>
      <c r="N29" s="228" t="str">
        <f>VLOOKUP(A29&amp;"I"&amp;$N$2,Results!$K:$M,3,FALSE)</f>
        <v>regulation not significant</v>
      </c>
      <c r="O29" s="228" t="e">
        <f>VLOOKUP(A29&amp;"I"&amp;$O$2,Results!$K:$M,3,FALSE)</f>
        <v>#N/A</v>
      </c>
      <c r="P29" s="228" t="e">
        <f>VLOOKUP(A29&amp;"I"&amp;$P$2,Results!$J:$M,4,FALSE)</f>
        <v>#N/A</v>
      </c>
      <c r="Q29" s="228" t="str">
        <f>VLOOKUP(A29&amp;"I"&amp;$Q$2,Results!$K:$M,3,FALSE)</f>
        <v>significant regulation</v>
      </c>
      <c r="R29" s="228" t="str">
        <f>VLOOKUP(A29&amp;"I"&amp;$Q$2,Results!$K:$M,3,FALSE)</f>
        <v>significant regulation</v>
      </c>
      <c r="S29" s="228" t="e">
        <f>VLOOKUP($A29&amp;"I"&amp;$S$2,Results!$K:$M,3,FALSE)</f>
        <v>#N/A</v>
      </c>
      <c r="T29" s="228" t="e">
        <f>VLOOKUP($A29&amp;"I"&amp;$T$2,Results!$K:$M,3,FALSE)</f>
        <v>#N/A</v>
      </c>
      <c r="U29" s="228" t="e">
        <f>VLOOKUP($A29&amp;"I"&amp;$U$2,Results!$K:$M,3,FALSE)</f>
        <v>#N/A</v>
      </c>
      <c r="V29" s="228" t="e">
        <f>VLOOKUP($A29&amp;"I"&amp;$V27,Results!$J:$M,4,FALSE)</f>
        <v>#N/A</v>
      </c>
      <c r="W29" s="228" t="e">
        <f>VLOOKUP($A29&amp;"I"&amp;$W$2,Results!$K:$M,3,FALSE)</f>
        <v>#N/A</v>
      </c>
      <c r="X29" s="228" t="e">
        <f>VLOOKUP($A29&amp;"I"&amp;$X$2,Results!$K:$M,3,FALSE)</f>
        <v>#N/A</v>
      </c>
      <c r="Y29" s="228" t="e">
        <f>VLOOKUP($A29&amp;"I"&amp;$Y$2,Results!$K:$M,3,FALSE)</f>
        <v>#N/A</v>
      </c>
      <c r="Z29" s="228" t="str">
        <f>VLOOKUP($A29&amp;"I"&amp;$Z$2,Results!$K:$M,3,FALSE)</f>
        <v>regulation not significant</v>
      </c>
      <c r="AA29" s="230" t="e">
        <f>VLOOKUP($A29&amp;"I"&amp;$AA$2,Results!$K:$M,3,FALSE)</f>
        <v>#N/A</v>
      </c>
      <c r="AB29" s="142"/>
      <c r="AC29" s="142"/>
    </row>
    <row r="30" spans="1:29" ht="18" x14ac:dyDescent="0.2">
      <c r="A30" s="226" t="s">
        <v>257</v>
      </c>
      <c r="B30" s="228" t="e">
        <f>VLOOKUP(A30&amp;"I"&amp;$B$2,Results!$J:$M,4,FALSE)</f>
        <v>#N/A</v>
      </c>
      <c r="C30" s="228" t="e">
        <f>VLOOKUP(A30&amp;"I"&amp;$C$2,Results!$K:$M,3,FALSE)</f>
        <v>#N/A</v>
      </c>
      <c r="D30" s="229" t="e">
        <f>VLOOKUP(A30&amp;"I"&amp;$D$2,Results!$K:$M,3,FALSE)</f>
        <v>#N/A</v>
      </c>
      <c r="E30" s="229" t="e">
        <f>VLOOKUP(A30&amp;"I"&amp;$E$2,Results!$K:$M,3,FALSE)</f>
        <v>#N/A</v>
      </c>
      <c r="F30" s="228" t="e">
        <f>VLOOKUP(A30&amp;"I"&amp;$F$2,Results!$K:$M,3,FALSE)</f>
        <v>#N/A</v>
      </c>
      <c r="G30" s="229" t="e">
        <f>VLOOKUP(A30&amp;"I"&amp;$G$2,Results!$K:$M,3,FALSE)</f>
        <v>#N/A</v>
      </c>
      <c r="H30" s="228" t="e">
        <f>VLOOKUP(A30&amp;"I"&amp;$H$2,Results!$K:$M,3,FALSE)</f>
        <v>#N/A</v>
      </c>
      <c r="I30" s="228" t="e">
        <f>VLOOKUP(A30&amp;"I"&amp;$I$2,Results!$K:$M,3,FALSE)</f>
        <v>#N/A</v>
      </c>
      <c r="J30" s="229" t="str">
        <f>VLOOKUP(A30&amp;"I"&amp;$J$2,Results!$K:$M,3,FALSE)</f>
        <v>regulation not significant</v>
      </c>
      <c r="K30" s="228" t="e">
        <f>VLOOKUP(A30&amp;"I"&amp;$K$2,Results!$K:$M,3,FALSE)</f>
        <v>#N/A</v>
      </c>
      <c r="L30" s="228" t="e">
        <f>VLOOKUP(A30&amp;"I"&amp;L28,Results!$J:$L,3,FALSE)</f>
        <v>#N/A</v>
      </c>
      <c r="M30" s="228" t="e">
        <f>VLOOKUP(A30&amp;"I"&amp;$M$2,Results!$K:$M,3,FALSE)</f>
        <v>#N/A</v>
      </c>
      <c r="N30" s="228" t="e">
        <f>VLOOKUP(A30&amp;"I"&amp;$N$2,Results!$K:$M,3,FALSE)</f>
        <v>#N/A</v>
      </c>
      <c r="O30" s="228" t="e">
        <f>VLOOKUP(A30&amp;"I"&amp;$O$2,Results!$K:$M,3,FALSE)</f>
        <v>#N/A</v>
      </c>
      <c r="P30" s="228" t="e">
        <f>VLOOKUP(A30&amp;"I"&amp;$P$2,Results!$J:$M,4,FALSE)</f>
        <v>#N/A</v>
      </c>
      <c r="Q30" s="228" t="e">
        <f>VLOOKUP(A30&amp;"I"&amp;$Q$2,Results!$K:$M,3,FALSE)</f>
        <v>#N/A</v>
      </c>
      <c r="R30" s="228" t="e">
        <f>VLOOKUP(A30&amp;"I"&amp;$Q$2,Results!$K:$M,3,FALSE)</f>
        <v>#N/A</v>
      </c>
      <c r="S30" s="228" t="e">
        <f>VLOOKUP($A30&amp;"I"&amp;$S$2,Results!$K:$M,3,FALSE)</f>
        <v>#N/A</v>
      </c>
      <c r="T30" s="228" t="e">
        <f>VLOOKUP($A30&amp;"I"&amp;$T$2,Results!$K:$M,3,FALSE)</f>
        <v>#N/A</v>
      </c>
      <c r="U30" s="228" t="e">
        <f>VLOOKUP($A30&amp;"I"&amp;$U$2,Results!$K:$M,3,FALSE)</f>
        <v>#N/A</v>
      </c>
      <c r="V30" s="228" t="e">
        <f>VLOOKUP($A30&amp;"I"&amp;$V28,Results!$J:$M,4,FALSE)</f>
        <v>#REF!</v>
      </c>
      <c r="W30" s="228" t="e">
        <f>VLOOKUP($A30&amp;"I"&amp;$W$2,Results!$K:$M,3,FALSE)</f>
        <v>#N/A</v>
      </c>
      <c r="X30" s="228" t="e">
        <f>VLOOKUP($A30&amp;"I"&amp;$X$2,Results!$K:$M,3,FALSE)</f>
        <v>#N/A</v>
      </c>
      <c r="Y30" s="228" t="e">
        <f>VLOOKUP($A30&amp;"I"&amp;$Y$2,Results!$K:$M,3,FALSE)</f>
        <v>#N/A</v>
      </c>
      <c r="Z30" s="228" t="e">
        <f>VLOOKUP($A30&amp;"I"&amp;$Z$2,Results!$K:$M,3,FALSE)</f>
        <v>#N/A</v>
      </c>
      <c r="AA30" s="230" t="e">
        <f>VLOOKUP($A30&amp;"I"&amp;$AA$2,Results!$K:$M,3,FALSE)</f>
        <v>#N/A</v>
      </c>
      <c r="AB30" s="142"/>
      <c r="AC30" s="142"/>
    </row>
    <row r="31" spans="1:29" s="212" customFormat="1" x14ac:dyDescent="0.2">
      <c r="A31" s="220" t="s">
        <v>455</v>
      </c>
      <c r="B31" s="211">
        <f t="shared" ref="B31:S31" si="0">COUNTIF(B3:B30,"regulation not significant")</f>
        <v>3</v>
      </c>
      <c r="C31" s="211">
        <f t="shared" si="0"/>
        <v>4</v>
      </c>
      <c r="D31" s="211">
        <f t="shared" si="0"/>
        <v>3</v>
      </c>
      <c r="E31" s="211">
        <f t="shared" si="0"/>
        <v>7</v>
      </c>
      <c r="F31" s="211">
        <f t="shared" si="0"/>
        <v>4</v>
      </c>
      <c r="G31" s="211">
        <f t="shared" si="0"/>
        <v>5</v>
      </c>
      <c r="H31" s="211">
        <f t="shared" si="0"/>
        <v>2</v>
      </c>
      <c r="I31" s="211">
        <f t="shared" si="0"/>
        <v>5</v>
      </c>
      <c r="J31" s="211">
        <f t="shared" si="0"/>
        <v>10</v>
      </c>
      <c r="K31" s="211">
        <f t="shared" si="0"/>
        <v>2</v>
      </c>
      <c r="L31" s="211">
        <f t="shared" si="0"/>
        <v>15</v>
      </c>
      <c r="M31" s="211">
        <f t="shared" si="0"/>
        <v>4</v>
      </c>
      <c r="N31" s="211">
        <f t="shared" si="0"/>
        <v>5</v>
      </c>
      <c r="O31" s="211">
        <f t="shared" si="0"/>
        <v>7</v>
      </c>
      <c r="P31" s="211">
        <f t="shared" si="0"/>
        <v>1</v>
      </c>
      <c r="Q31" s="211">
        <f t="shared" si="0"/>
        <v>10</v>
      </c>
      <c r="R31" s="211">
        <f t="shared" si="0"/>
        <v>10</v>
      </c>
      <c r="S31" s="211">
        <f t="shared" si="0"/>
        <v>4</v>
      </c>
      <c r="T31" s="211">
        <f>COUNTIF(T3:T30,"upregulated")</f>
        <v>0</v>
      </c>
      <c r="U31" s="211">
        <f t="shared" ref="U31:AA31" si="1">COUNTIF(U3:U30,"regulation not significant")</f>
        <v>5</v>
      </c>
      <c r="V31" s="211">
        <f t="shared" si="1"/>
        <v>0</v>
      </c>
      <c r="W31" s="211">
        <f t="shared" si="1"/>
        <v>1</v>
      </c>
      <c r="X31" s="211">
        <f t="shared" si="1"/>
        <v>2</v>
      </c>
      <c r="Y31" s="211">
        <f t="shared" si="1"/>
        <v>4</v>
      </c>
      <c r="Z31" s="211">
        <f t="shared" si="1"/>
        <v>6</v>
      </c>
      <c r="AA31" s="214">
        <f t="shared" si="1"/>
        <v>5</v>
      </c>
      <c r="AB31" s="217"/>
      <c r="AC31" s="217"/>
    </row>
    <row r="32" spans="1:29" s="213" customFormat="1" x14ac:dyDescent="0.2">
      <c r="A32" s="221" t="s">
        <v>456</v>
      </c>
      <c r="B32" s="215">
        <f t="shared" ref="B32:AA32" si="2">COUNTIF(B3:B30,"significant regulation")</f>
        <v>0</v>
      </c>
      <c r="C32" s="215">
        <f t="shared" si="2"/>
        <v>9</v>
      </c>
      <c r="D32" s="215">
        <f t="shared" si="2"/>
        <v>13</v>
      </c>
      <c r="E32" s="215">
        <f t="shared" si="2"/>
        <v>14</v>
      </c>
      <c r="F32" s="215">
        <f t="shared" si="2"/>
        <v>12</v>
      </c>
      <c r="G32" s="215">
        <f t="shared" si="2"/>
        <v>16</v>
      </c>
      <c r="H32" s="215">
        <f t="shared" si="2"/>
        <v>13</v>
      </c>
      <c r="I32" s="215">
        <f t="shared" si="2"/>
        <v>14</v>
      </c>
      <c r="J32" s="215">
        <f t="shared" si="2"/>
        <v>12</v>
      </c>
      <c r="K32" s="215">
        <f t="shared" si="2"/>
        <v>12</v>
      </c>
      <c r="L32" s="215">
        <f t="shared" si="2"/>
        <v>1</v>
      </c>
      <c r="M32" s="215">
        <f t="shared" si="2"/>
        <v>7</v>
      </c>
      <c r="N32" s="215">
        <f t="shared" si="2"/>
        <v>12</v>
      </c>
      <c r="O32" s="215">
        <f t="shared" si="2"/>
        <v>10</v>
      </c>
      <c r="P32" s="215">
        <f t="shared" si="2"/>
        <v>15</v>
      </c>
      <c r="Q32" s="215">
        <f t="shared" si="2"/>
        <v>10</v>
      </c>
      <c r="R32" s="215">
        <f t="shared" si="2"/>
        <v>10</v>
      </c>
      <c r="S32" s="215">
        <f t="shared" si="2"/>
        <v>10</v>
      </c>
      <c r="T32" s="215">
        <f t="shared" si="2"/>
        <v>5</v>
      </c>
      <c r="U32" s="215">
        <f t="shared" si="2"/>
        <v>12</v>
      </c>
      <c r="V32" s="215">
        <f t="shared" si="2"/>
        <v>1</v>
      </c>
      <c r="W32" s="215">
        <f t="shared" si="2"/>
        <v>8</v>
      </c>
      <c r="X32" s="215">
        <f t="shared" si="2"/>
        <v>16</v>
      </c>
      <c r="Y32" s="215">
        <f t="shared" si="2"/>
        <v>10</v>
      </c>
      <c r="Z32" s="215">
        <f t="shared" si="2"/>
        <v>12</v>
      </c>
      <c r="AA32" s="216">
        <f t="shared" si="2"/>
        <v>17</v>
      </c>
      <c r="AB32" s="217"/>
      <c r="AC32" s="217"/>
    </row>
    <row r="33" spans="1:29" s="213" customFormat="1" x14ac:dyDescent="0.2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17"/>
      <c r="AC33" s="217"/>
    </row>
    <row r="34" spans="1:29" x14ac:dyDescent="0.2">
      <c r="AB34" s="142"/>
      <c r="AC34" s="142"/>
    </row>
    <row r="35" spans="1:29" x14ac:dyDescent="0.2">
      <c r="A35" s="84" t="s">
        <v>310</v>
      </c>
      <c r="B35"/>
      <c r="H35"/>
      <c r="AB35" s="142"/>
      <c r="AC35" s="142"/>
    </row>
    <row r="36" spans="1:29" x14ac:dyDescent="0.2">
      <c r="A36" s="79" t="s">
        <v>309</v>
      </c>
      <c r="B36"/>
      <c r="H36"/>
      <c r="AB36" s="142"/>
      <c r="AC36" s="142"/>
    </row>
    <row r="37" spans="1:29" x14ac:dyDescent="0.2">
      <c r="A37" s="186" t="s">
        <v>457</v>
      </c>
      <c r="B37"/>
      <c r="H37"/>
      <c r="AB37" s="142"/>
      <c r="AC37" s="142"/>
    </row>
    <row r="38" spans="1:29" x14ac:dyDescent="0.2">
      <c r="B38"/>
      <c r="H38"/>
    </row>
    <row r="39" spans="1:29" x14ac:dyDescent="0.2">
      <c r="A39" s="79" t="s">
        <v>273</v>
      </c>
      <c r="B39"/>
      <c r="H39"/>
    </row>
    <row r="40" spans="1:29" x14ac:dyDescent="0.2">
      <c r="A40" s="79" t="s">
        <v>258</v>
      </c>
      <c r="B40"/>
      <c r="H40"/>
    </row>
    <row r="41" spans="1:29" x14ac:dyDescent="0.2">
      <c r="A41" s="111"/>
      <c r="B41"/>
      <c r="H41"/>
    </row>
    <row r="42" spans="1:29" x14ac:dyDescent="0.2">
      <c r="B42"/>
      <c r="H42"/>
    </row>
    <row r="43" spans="1:29" x14ac:dyDescent="0.2">
      <c r="B43"/>
      <c r="H43"/>
    </row>
    <row r="44" spans="1:29" x14ac:dyDescent="0.2">
      <c r="B44"/>
      <c r="H44"/>
    </row>
    <row r="45" spans="1:29" x14ac:dyDescent="0.2">
      <c r="B45"/>
      <c r="H45"/>
    </row>
    <row r="46" spans="1:29" x14ac:dyDescent="0.2">
      <c r="B46"/>
      <c r="H46"/>
    </row>
    <row r="47" spans="1:29" x14ac:dyDescent="0.2">
      <c r="A47" s="88"/>
      <c r="B47"/>
      <c r="H47"/>
    </row>
  </sheetData>
  <mergeCells count="1">
    <mergeCell ref="B1:AA1"/>
  </mergeCells>
  <conditionalFormatting sqref="B3">
    <cfRule type="colorScale" priority="3">
      <colorScale>
        <cfvo type="formula" val="$B$3"/>
        <cfvo type="formula" val="$C$6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formula" val="&quot;regulation not significant&quot;"/>
        <cfvo type="formula" val="&quot;significant regulation&quot;"/>
        <color theme="5" tint="-0.249977111117893"/>
        <color rgb="FF92D050"/>
      </colorScale>
    </cfRule>
  </conditionalFormatting>
  <conditionalFormatting sqref="L3:AA30">
    <cfRule type="uniqueValues" dxfId="4" priority="1" stopIfTrue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M32:P32 M31" evalError="1"/>
    <ignoredError sqref="B3 B5 C3:AA3 G31:G32" emptyCellReference="1"/>
    <ignoredError sqref="B6 B4 B7:B30 G15:I15 G16:I18 G7:L7 G20:I20 G19:I19 G30:K30 C30:F30 L30:M30 L31:L32 G23:L23 G21:I21 L21 G26:M29 G25:I25 K25:M25 I14 I13:J13 L13 G5:L6 N5:P6 U13:V13 O4:P4 G9:L12 G8:L8 P8 U7:V7 U5:V6 V4 U9:V12 U8:V8 G24:L24 AA24 Z26:AA29 AA25 U30:X30 Z15:AA15 Z16:AA18 Z20:AA20 Z19 Z22:AA23 Z21:AA21 Z14:AA14 Z13:AA13 Z7:AA7 Z5:AA6 AA4 Z9:AA12 Z8:AA8 Y30:AA30 G4 I4:L4 L15 L16:L18 L20 L19 G22:I22 L22 L14 N7:P7 U23:V23 U21:V21 N9:P12 N8 U15:V15 U16:V18 U20:V20 U19:V19 U22:V22 U14:V14 C22" evalError="1" emptyCellReference="1"/>
    <ignoredError sqref="AA19 C19:F19 C20:F21 C4:F14 C16:F18 C15:F15 J25 K13 M4:M6 M13:P13 N4 O8 Q8:T8 Q9:T12 Q4:U4 Q13:T13 Q5:T6 Q7:T7 U25:V25 U26:V29 U24:V24 Y25:Z25 Y26:Y29 Y24:Z24 W8:Y8 W9:Y12 W4:Z4 W5:Y6 W7:Y7 W13:Y13 W14:Y14 W21:Y21 W22:Y23 W19:Y19 W20:Y20 W16:Y18 W15:Y15 W24:X24 W26:X29 W25:X25 G13:H13 H4 J14:K14 J21:K21 J22:K22 J19:K19 J20:K20 J16:K18 J15:K15 M14 M22 M19 M20 M16:M18 M15 M24 M8 M9:M12 M21 M23 M7 N14:T14 N22:T22 N19:T19 N20:T20 N16:T18 N15:T15 N24:P24 N21:T21 N23:T23 Q30:T30 N25:P25 N26:P29 N30:P30 Q24:T24 Q26:T29 Q25:T25 G14:H14 C23:F29 D22:F22" evalError="1" formula="1" emptyCellReferenc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zoomScale="66" zoomScaleNormal="66" zoomScalePageLayoutView="66" workbookViewId="0">
      <selection activeCell="A2" sqref="A2"/>
    </sheetView>
  </sheetViews>
  <sheetFormatPr baseColWidth="10" defaultRowHeight="16" x14ac:dyDescent="0.2"/>
  <cols>
    <col min="1" max="1" width="49.5" bestFit="1" customWidth="1"/>
  </cols>
  <sheetData>
    <row r="1" spans="1:27" x14ac:dyDescent="0.2">
      <c r="A1" s="202" t="s">
        <v>247</v>
      </c>
      <c r="B1" s="245" t="s">
        <v>249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196"/>
      <c r="S1" s="196"/>
      <c r="T1" s="196"/>
      <c r="U1" s="196"/>
      <c r="V1" s="196"/>
      <c r="W1" s="196"/>
      <c r="X1" s="196"/>
      <c r="Y1" s="196"/>
      <c r="Z1" s="196"/>
      <c r="AA1" s="196"/>
    </row>
    <row r="2" spans="1:27" x14ac:dyDescent="0.2">
      <c r="A2" s="197"/>
      <c r="B2" s="201" t="s">
        <v>8</v>
      </c>
      <c r="C2" s="201" t="s">
        <v>11</v>
      </c>
      <c r="D2" s="201" t="s">
        <v>12</v>
      </c>
      <c r="E2" s="201" t="s">
        <v>13</v>
      </c>
      <c r="F2" s="201" t="s">
        <v>17</v>
      </c>
      <c r="G2" s="201" t="s">
        <v>18</v>
      </c>
      <c r="H2" s="201" t="s">
        <v>19</v>
      </c>
      <c r="I2" s="201" t="s">
        <v>20</v>
      </c>
      <c r="J2" s="201" t="s">
        <v>21</v>
      </c>
      <c r="K2" s="201" t="s">
        <v>23</v>
      </c>
      <c r="L2" s="201" t="s">
        <v>248</v>
      </c>
      <c r="M2" s="201" t="s">
        <v>31</v>
      </c>
      <c r="N2" s="201" t="s">
        <v>32</v>
      </c>
      <c r="O2" s="201" t="s">
        <v>33</v>
      </c>
      <c r="P2" s="201" t="s">
        <v>34</v>
      </c>
      <c r="Q2" s="201" t="s">
        <v>35</v>
      </c>
      <c r="R2" s="201" t="s">
        <v>9</v>
      </c>
      <c r="S2" s="201" t="s">
        <v>10</v>
      </c>
      <c r="T2" s="201" t="s">
        <v>37</v>
      </c>
      <c r="U2" s="201" t="s">
        <v>478</v>
      </c>
      <c r="V2" s="201" t="s">
        <v>43</v>
      </c>
      <c r="W2" s="201" t="s">
        <v>508</v>
      </c>
      <c r="X2" s="201" t="s">
        <v>36</v>
      </c>
      <c r="Y2" s="201" t="s">
        <v>47</v>
      </c>
      <c r="Z2" s="201" t="s">
        <v>4</v>
      </c>
      <c r="AA2" s="201" t="s">
        <v>16</v>
      </c>
    </row>
    <row r="3" spans="1:27" ht="18" x14ac:dyDescent="0.2">
      <c r="A3" s="198" t="s">
        <v>230</v>
      </c>
      <c r="B3">
        <f>IF(AND(Regulation!B4="upregulation",Significance!B3="significant regulation"),1,IF(AND(Regulation!B4="DOWNregulation",Significance!B3="significant regulation"),-1,0))</f>
        <v>0</v>
      </c>
      <c r="C3">
        <f>IF(AND(Regulation!C4="upregulation",Significance!C3="significant regulation"),1,IF(AND(Regulation!C4="DOWNregulation",Significance!C3="significant regulation"),-1,0))</f>
        <v>1</v>
      </c>
      <c r="D3">
        <f>IF(AND(Regulation!D4="upregulation",Significance!D3="significant regulation"),1,IF(AND(Regulation!D4="DOWNregulation",Significance!D3="significant regulation"),-1,0))</f>
        <v>-1</v>
      </c>
      <c r="E3">
        <f>IF(AND(Regulation!E4="upregulation",Significance!E3="significant regulation"),1,IF(AND(Regulation!E4="DOWNregulation",Significance!E3="significant regulation"),-1,0))</f>
        <v>-1</v>
      </c>
      <c r="F3">
        <f>IF(AND(Regulation!F4="upregulation",Significance!F3="significant regulation"),1,IF(AND(Regulation!F4="DOWNregulation",Significance!F3="significant regulation"),-1,0))</f>
        <v>1</v>
      </c>
      <c r="G3">
        <f>IF(AND(Regulation!G4="upregulation",Significance!G3="significant regulation"),1,IF(AND(Regulation!G4="DOWNregulation",Significance!G3="significant regulation"),-1,0))</f>
        <v>1</v>
      </c>
      <c r="H3">
        <f>IF(AND(Regulation!H4="upregulation",Significance!H3="significant regulation"),1,IF(AND(Regulation!H4="DOWNregulation",Significance!H3="significant regulation"),-1,0))</f>
        <v>1</v>
      </c>
      <c r="I3">
        <f>IF(AND(Regulation!I4="upregulation",Significance!I3="significant regulation"),1,IF(AND(Regulation!I4="DOWNregulation",Significance!I3="significant regulation"),-1,0))</f>
        <v>-1</v>
      </c>
      <c r="J3">
        <f>IF(AND(Regulation!J4="upregulation",Significance!J3="significant regulation"),1,IF(AND(Regulation!J4="DOWNregulation",Significance!J3="significant regulation"),-1,0))</f>
        <v>-1</v>
      </c>
      <c r="K3">
        <f>IF(AND(Regulation!K4="upregulation",Significance!K3="significant regulation"),1,IF(AND(Regulation!K4="DOWNregulation",Significance!K3="significant regulation"),-1,0))</f>
        <v>0</v>
      </c>
      <c r="L3">
        <f>IF(AND(Regulation!L4="upregulation",Significance!L3="significant regulation"),1,IF(AND(Regulation!L4="DOWNregulation",Significance!L3="significant regulation"),-1,0))</f>
        <v>0</v>
      </c>
      <c r="M3">
        <f>IF(AND(Regulation!M4="upregulation",Significance!M3="significant regulation"),1,IF(AND(Regulation!M4="DOWNregulation",Significance!M3="significant regulation"),-1,0))</f>
        <v>-1</v>
      </c>
      <c r="N3">
        <f>IF(AND(Regulation!N4="upregulation",Significance!N3="significant regulation"),1,IF(AND(Regulation!N4="DOWNregulation",Significance!N3="significant regulation"),-1,0))</f>
        <v>0</v>
      </c>
      <c r="O3">
        <f>IF(AND(Regulation!O4="upregulation",Significance!O3="significant regulation"),1,IF(AND(Regulation!O4="DOWNregulation",Significance!O3="significant regulation"),-1,0))</f>
        <v>-1</v>
      </c>
      <c r="P3">
        <f>IF(AND(Regulation!P4="upregulation",Significance!P3="significant regulation"),1,IF(AND(Regulation!P4="DOWNregulation",Significance!P3="significant regulation"),-1,0))</f>
        <v>-1</v>
      </c>
      <c r="Q3">
        <f>IF(AND(Regulation!Q4="upregulation",Significance!Q3="significant regulation"),1,IF(AND(Regulation!Q4="DOWNregulation",Significance!Q3="significant regulation"),-1,0))</f>
        <v>1</v>
      </c>
      <c r="R3">
        <f>IF(AND(Regulation!R4="upregulation",Significance!R3="significant regulation"),1,IF(AND(Regulation!R4="DOWNregulation",Significance!R3="significant regulation"),-1,0))</f>
        <v>1</v>
      </c>
      <c r="S3">
        <f>IF(AND(Regulation!S4="upregulation",Significance!S3="significant regulation"),1,IF(AND(Regulation!S4="DOWNregulation",Significance!S3="significant regulation"),-1,0))</f>
        <v>1</v>
      </c>
      <c r="T3">
        <f>IF(AND(Regulation!T4="upregulation",Significance!T3="significant regulation"),1,IF(AND(Regulation!T4="DOWNregulation",Significance!T3="significant regulation"),-1,0))</f>
        <v>0</v>
      </c>
      <c r="U3">
        <f>IF(AND(Regulation!U4="upregulation",Significance!U3="significant regulation"),1,IF(AND(Regulation!U4="DOWNregulation",Significance!U3="significant regulation"),-1,0))</f>
        <v>1</v>
      </c>
      <c r="V3">
        <f>IF(AND(Regulation!V4="upregulation",Significance!V3="significant regulation"),1,IF(AND(Regulation!V4="DOWNregulation",Significance!V3="significant regulation"),-1,0))</f>
        <v>-1</v>
      </c>
      <c r="W3">
        <f>IF(AND(Regulation!W4="upregulation",Significance!W3="significant regulation"),1,IF(AND(Regulation!W4="DOWNregulation",Significance!W3="significant regulation"),-1,0))</f>
        <v>-1</v>
      </c>
      <c r="X3">
        <f>IF(AND(Regulation!X4="upregulation",Significance!X3="significant regulation"),1,IF(AND(Regulation!X4="DOWNregulation",Significance!X3="significant regulation"),-1,0))</f>
        <v>-1</v>
      </c>
      <c r="Y3">
        <f>IF(AND(Regulation!Y4="upregulation",Significance!Y3="significant regulation"),1,IF(AND(Regulation!Y4="DOWNregulation",Significance!Y3="significant regulation"),-1,0))</f>
        <v>-1</v>
      </c>
      <c r="Z3">
        <f>IF(AND(Regulation!Z4="upregulation",Significance!Z3="significant regulation"),1,IF(AND(Regulation!Z4="DOWNregulation",Significance!Z3="significant regulation"),-1,0))</f>
        <v>-1</v>
      </c>
      <c r="AA3">
        <f>IF(AND(Regulation!AA4="upregulation",Significance!AA3="significant regulation"),1,IF(AND(Regulation!AA4="DOWNregulation",Significance!AA3="significant regulation"),-1,0))</f>
        <v>-1</v>
      </c>
    </row>
    <row r="4" spans="1:27" ht="18" x14ac:dyDescent="0.2">
      <c r="A4" s="199" t="s">
        <v>233</v>
      </c>
      <c r="B4" t="e">
        <f>IF(AND(Regulation!B5="upregulation",Significance!B4="significant regulation"),1,IF(AND(Regulation!B5="DOWNregulation",Significance!B4="significant regulation"),-1,0))</f>
        <v>#N/A</v>
      </c>
      <c r="C4" t="e">
        <f>IF(AND(Regulation!C5="upregulation",Significance!C4="significant regulation"),1,IF(AND(Regulation!C5="DOWNregulation",Significance!C4="significant regulation"),-1,0))</f>
        <v>#N/A</v>
      </c>
      <c r="D4" t="e">
        <f>IF(AND(Regulation!D5="upregulation",Significance!D4="significant regulation"),1,IF(AND(Regulation!D5="DOWNregulation",Significance!D4="significant regulation"),-1,0))</f>
        <v>#N/A</v>
      </c>
      <c r="E4">
        <f>IF(AND(Regulation!E5="upregulation",Significance!E4="significant regulation"),1,IF(AND(Regulation!E5="DOWNregulation",Significance!E4="significant regulation"),-1,0))</f>
        <v>0</v>
      </c>
      <c r="F4">
        <f>IF(AND(Regulation!F5="upregulation",Significance!F4="significant regulation"),1,IF(AND(Regulation!F5="DOWNregulation",Significance!F4="significant regulation"),-1,0))</f>
        <v>0</v>
      </c>
      <c r="G4">
        <f>IF(AND(Regulation!G5="upregulation",Significance!G4="significant regulation"),1,IF(AND(Regulation!G5="DOWNregulation",Significance!G4="significant regulation"),-1,0))</f>
        <v>0</v>
      </c>
      <c r="H4" t="e">
        <f>IF(AND(Regulation!H5="upregulation",Significance!H4="significant regulation"),1,IF(AND(Regulation!H5="DOWNregulation",Significance!H4="significant regulation"),-1,0))</f>
        <v>#N/A</v>
      </c>
      <c r="I4">
        <f>IF(AND(Regulation!I5="upregulation",Significance!I4="significant regulation"),1,IF(AND(Regulation!I5="DOWNregulation",Significance!I4="significant regulation"),-1,0))</f>
        <v>-1</v>
      </c>
      <c r="J4">
        <f>IF(AND(Regulation!J5="upregulation",Significance!J4="significant regulation"),1,IF(AND(Regulation!J5="DOWNregulation",Significance!J4="significant regulation"),-1,0))</f>
        <v>0</v>
      </c>
      <c r="K4" t="e">
        <f>IF(AND(Regulation!K5="upregulation",Significance!K4="significant regulation"),1,IF(AND(Regulation!K5="DOWNregulation",Significance!K4="significant regulation"),-1,0))</f>
        <v>#N/A</v>
      </c>
      <c r="L4" t="e">
        <f>IF(AND(Regulation!L5="upregulation",Significance!L4="significant regulation"),1,IF(AND(Regulation!L5="DOWNregulation",Significance!L4="significant regulation"),-1,0))</f>
        <v>#N/A</v>
      </c>
      <c r="M4" t="e">
        <f>IF(AND(Regulation!M5="upregulation",Significance!M4="significant regulation"),1,IF(AND(Regulation!M5="DOWNregulation",Significance!M4="significant regulation"),-1,0))</f>
        <v>#N/A</v>
      </c>
      <c r="N4" t="e">
        <f>IF(AND(Regulation!N5="upregulation",Significance!N4="significant regulation"),1,IF(AND(Regulation!N5="DOWNregulation",Significance!N4="significant regulation"),-1,0))</f>
        <v>#N/A</v>
      </c>
      <c r="O4">
        <f>IF(AND(Regulation!O5="upregulation",Significance!O4="significant regulation"),1,IF(AND(Regulation!O5="DOWNregulation",Significance!O4="significant regulation"),-1,0))</f>
        <v>0</v>
      </c>
      <c r="P4">
        <f>IF(AND(Regulation!P5="upregulation",Significance!P4="significant regulation"),1,IF(AND(Regulation!P5="DOWNregulation",Significance!P4="significant regulation"),-1,0))</f>
        <v>1</v>
      </c>
      <c r="Q4">
        <f>IF(AND(Regulation!Q5="upregulation",Significance!Q4="significant regulation"),1,IF(AND(Regulation!Q5="DOWNregulation",Significance!Q4="significant regulation"),-1,0))</f>
        <v>0</v>
      </c>
      <c r="R4">
        <f>IF(AND(Regulation!R5="upregulation",Significance!R4="significant regulation"),1,IF(AND(Regulation!R5="DOWNregulation",Significance!R4="significant regulation"),-1,0))</f>
        <v>0</v>
      </c>
      <c r="S4" t="e">
        <f>IF(AND(Regulation!S5="upregulation",Significance!S4="significant regulation"),1,IF(AND(Regulation!S5="DOWNregulation",Significance!S4="significant regulation"),-1,0))</f>
        <v>#N/A</v>
      </c>
      <c r="T4" t="e">
        <f>IF(AND(Regulation!T5="upregulation",Significance!T4="significant regulation"),1,IF(AND(Regulation!T5="DOWNregulation",Significance!T4="significant regulation"),-1,0))</f>
        <v>#N/A</v>
      </c>
      <c r="U4" t="e">
        <f>IF(AND(Regulation!U5="upregulation",Significance!U4="significant regulation"),1,IF(AND(Regulation!U5="DOWNregulation",Significance!U4="significant regulation"),-1,0))</f>
        <v>#N/A</v>
      </c>
      <c r="V4" t="e">
        <f>IF(AND(Regulation!V5="upregulation",Significance!V4="significant regulation"),1,IF(AND(Regulation!V5="DOWNregulation",Significance!V4="significant regulation"),-1,0))</f>
        <v>#REF!</v>
      </c>
      <c r="W4" t="e">
        <f>IF(AND(Regulation!W5="upregulation",Significance!W4="significant regulation"),1,IF(AND(Regulation!W5="DOWNregulation",Significance!W4="significant regulation"),-1,0))</f>
        <v>#N/A</v>
      </c>
      <c r="X4">
        <f>IF(AND(Regulation!X5="upregulation",Significance!X4="significant regulation"),1,IF(AND(Regulation!X5="DOWNregulation",Significance!X4="significant regulation"),-1,0))</f>
        <v>0</v>
      </c>
      <c r="Y4" t="e">
        <f>IF(AND(Regulation!Y5="upregulation",Significance!Y4="significant regulation"),1,IF(AND(Regulation!Y5="DOWNregulation",Significance!Y4="significant regulation"),-1,0))</f>
        <v>#N/A</v>
      </c>
      <c r="Z4" t="e">
        <f>IF(AND(Regulation!Z5="upregulation",Significance!Z4="significant regulation"),1,IF(AND(Regulation!Z5="DOWNregulation",Significance!Z4="significant regulation"),-1,0))</f>
        <v>#N/A</v>
      </c>
      <c r="AA4">
        <f>IF(AND(Regulation!AA5="upregulation",Significance!AA4="significant regulation"),1,IF(AND(Regulation!AA5="DOWNregulation",Significance!AA4="significant regulation"),-1,0))</f>
        <v>0</v>
      </c>
    </row>
    <row r="5" spans="1:27" ht="18" x14ac:dyDescent="0.2">
      <c r="A5" s="199" t="s">
        <v>231</v>
      </c>
      <c r="B5">
        <f>IF(AND(Regulation!B6="upregulation",Significance!B5="significant regulation"),1,IF(AND(Regulation!B6="DOWNregulation",Significance!B5="significant regulation"),-1,0))</f>
        <v>0</v>
      </c>
      <c r="C5">
        <f>IF(AND(Regulation!C6="upregulation",Significance!C5="significant regulation"),1,IF(AND(Regulation!C6="DOWNregulation",Significance!C5="significant regulation"),-1,0))</f>
        <v>0</v>
      </c>
      <c r="D5">
        <f>IF(AND(Regulation!D6="upregulation",Significance!D5="significant regulation"),1,IF(AND(Regulation!D6="DOWNregulation",Significance!D5="significant regulation"),-1,0))</f>
        <v>-1</v>
      </c>
      <c r="E5">
        <f>IF(AND(Regulation!E6="upregulation",Significance!E5="significant regulation"),1,IF(AND(Regulation!E6="DOWNregulation",Significance!E5="significant regulation"),-1,0))</f>
        <v>-1</v>
      </c>
      <c r="F5">
        <f>IF(AND(Regulation!F6="upregulation",Significance!F5="significant regulation"),1,IF(AND(Regulation!F6="DOWNregulation",Significance!F5="significant regulation"),-1,0))</f>
        <v>1</v>
      </c>
      <c r="G5">
        <f>IF(AND(Regulation!G6="upregulation",Significance!G5="significant regulation"),1,IF(AND(Regulation!G6="DOWNregulation",Significance!G5="significant regulation"),-1,0))</f>
        <v>1</v>
      </c>
      <c r="H5">
        <f>IF(AND(Regulation!H6="upregulation",Significance!H5="significant regulation"),1,IF(AND(Regulation!H6="DOWNregulation",Significance!H5="significant regulation"),-1,0))</f>
        <v>-1</v>
      </c>
      <c r="I5">
        <f>IF(AND(Regulation!I6="upregulation",Significance!I5="significant regulation"),1,IF(AND(Regulation!I6="DOWNregulation",Significance!I5="significant regulation"),-1,0))</f>
        <v>0</v>
      </c>
      <c r="J5">
        <f>IF(AND(Regulation!J6="upregulation",Significance!J5="significant regulation"),1,IF(AND(Regulation!J6="DOWNregulation",Significance!J5="significant regulation"),-1,0))</f>
        <v>-1</v>
      </c>
      <c r="K5">
        <f>IF(AND(Regulation!K6="upregulation",Significance!K5="significant regulation"),1,IF(AND(Regulation!K6="DOWNregulation",Significance!K5="significant regulation"),-1,0))</f>
        <v>0</v>
      </c>
      <c r="L5">
        <f>IF(AND(Regulation!L6="upregulation",Significance!L5="significant regulation"),1,IF(AND(Regulation!L6="DOWNregulation",Significance!L5="significant regulation"),-1,0))</f>
        <v>0</v>
      </c>
      <c r="M5">
        <f>IF(AND(Regulation!M6="upregulation",Significance!M5="significant regulation"),1,IF(AND(Regulation!M6="DOWNregulation",Significance!M5="significant regulation"),-1,0))</f>
        <v>0</v>
      </c>
      <c r="N5">
        <f>IF(AND(Regulation!N6="upregulation",Significance!N5="significant regulation"),1,IF(AND(Regulation!N6="DOWNregulation",Significance!N5="significant regulation"),-1,0))</f>
        <v>1</v>
      </c>
      <c r="O5">
        <f>IF(AND(Regulation!O6="upregulation",Significance!O5="significant regulation"),1,IF(AND(Regulation!O6="DOWNregulation",Significance!O5="significant regulation"),-1,0))</f>
        <v>1</v>
      </c>
      <c r="P5">
        <f>IF(AND(Regulation!P6="upregulation",Significance!P5="significant regulation"),1,IF(AND(Regulation!P6="DOWNregulation",Significance!P5="significant regulation"),-1,0))</f>
        <v>-1</v>
      </c>
      <c r="Q5">
        <f>IF(AND(Regulation!Q6="upregulation",Significance!Q5="significant regulation"),1,IF(AND(Regulation!Q6="DOWNregulation",Significance!Q5="significant regulation"),-1,0))</f>
        <v>0</v>
      </c>
      <c r="R5">
        <f>IF(AND(Regulation!R6="upregulation",Significance!R5="significant regulation"),1,IF(AND(Regulation!R6="DOWNregulation",Significance!R5="significant regulation"),-1,0))</f>
        <v>0</v>
      </c>
      <c r="S5">
        <f>IF(AND(Regulation!S6="upregulation",Significance!S5="significant regulation"),1,IF(AND(Regulation!S6="DOWNregulation",Significance!S5="significant regulation"),-1,0))</f>
        <v>0</v>
      </c>
      <c r="T5" t="e">
        <f>IF(AND(Regulation!T6="upregulation",Significance!T5="significant regulation"),1,IF(AND(Regulation!T6="DOWNregulation",Significance!T5="significant regulation"),-1,0))</f>
        <v>#N/A</v>
      </c>
      <c r="U5">
        <f>IF(AND(Regulation!U6="upregulation",Significance!U5="significant regulation"),1,IF(AND(Regulation!U6="DOWNregulation",Significance!U5="significant regulation"),-1,0))</f>
        <v>0</v>
      </c>
      <c r="V5" t="e">
        <f>IF(AND(Regulation!V6="upregulation",Significance!V5="significant regulation"),1,IF(AND(Regulation!V6="DOWNregulation",Significance!V5="significant regulation"),-1,0))</f>
        <v>#N/A</v>
      </c>
      <c r="W5">
        <f>IF(AND(Regulation!W6="upregulation",Significance!W5="significant regulation"),1,IF(AND(Regulation!W6="DOWNregulation",Significance!W5="significant regulation"),-1,0))</f>
        <v>-1</v>
      </c>
      <c r="X5">
        <f>IF(AND(Regulation!X6="upregulation",Significance!X5="significant regulation"),1,IF(AND(Regulation!X6="DOWNregulation",Significance!X5="significant regulation"),-1,0))</f>
        <v>1</v>
      </c>
      <c r="Y5">
        <f>IF(AND(Regulation!Y6="upregulation",Significance!Y5="significant regulation"),1,IF(AND(Regulation!Y6="DOWNregulation",Significance!Y5="significant regulation"),-1,0))</f>
        <v>-1</v>
      </c>
      <c r="Z5">
        <f>IF(AND(Regulation!Z6="upregulation",Significance!Z5="significant regulation"),1,IF(AND(Regulation!Z6="DOWNregulation",Significance!Z5="significant regulation"),-1,0))</f>
        <v>0</v>
      </c>
      <c r="AA5">
        <f>IF(AND(Regulation!AA6="upregulation",Significance!AA5="significant regulation"),1,IF(AND(Regulation!AA6="DOWNregulation",Significance!AA5="significant regulation"),-1,0))</f>
        <v>0</v>
      </c>
    </row>
    <row r="6" spans="1:27" ht="18" x14ac:dyDescent="0.2">
      <c r="A6" s="199" t="s">
        <v>234</v>
      </c>
      <c r="B6" t="e">
        <f>IF(AND(Regulation!B7="upregulation",Significance!B6="significant regulation"),1,IF(AND(Regulation!B7="DOWNregulation",Significance!B6="significant regulation"),-1,0))</f>
        <v>#N/A</v>
      </c>
      <c r="C6">
        <f>IF(AND(Regulation!C7="upregulation",Significance!C6="significant regulation"),1,IF(AND(Regulation!C7="DOWNregulation",Significance!C6="significant regulation"),-1,0))</f>
        <v>1</v>
      </c>
      <c r="D6">
        <f>IF(AND(Regulation!D7="upregulation",Significance!D6="significant regulation"),1,IF(AND(Regulation!D7="DOWNregulation",Significance!D6="significant regulation"),-1,0))</f>
        <v>1</v>
      </c>
      <c r="E6">
        <f>IF(AND(Regulation!E7="upregulation",Significance!E6="significant regulation"),1,IF(AND(Regulation!E7="DOWNregulation",Significance!E6="significant regulation"),-1,0))</f>
        <v>-1</v>
      </c>
      <c r="F6">
        <f>IF(AND(Regulation!F7="upregulation",Significance!F6="significant regulation"),1,IF(AND(Regulation!F7="DOWNregulation",Significance!F6="significant regulation"),-1,0))</f>
        <v>1</v>
      </c>
      <c r="G6">
        <f>IF(AND(Regulation!G7="upregulation",Significance!G6="significant regulation"),1,IF(AND(Regulation!G7="DOWNregulation",Significance!G6="significant regulation"),-1,0))</f>
        <v>1</v>
      </c>
      <c r="H6">
        <f>IF(AND(Regulation!H7="upregulation",Significance!H6="significant regulation"),1,IF(AND(Regulation!H7="DOWNregulation",Significance!H6="significant regulation"),-1,0))</f>
        <v>1</v>
      </c>
      <c r="I6">
        <f>IF(AND(Regulation!I7="upregulation",Significance!I6="significant regulation"),1,IF(AND(Regulation!I7="DOWNregulation",Significance!I6="significant regulation"),-1,0))</f>
        <v>-1</v>
      </c>
      <c r="J6">
        <f>IF(AND(Regulation!J7="upregulation",Significance!J6="significant regulation"),1,IF(AND(Regulation!J7="DOWNregulation",Significance!J6="significant regulation"),-1,0))</f>
        <v>1</v>
      </c>
      <c r="K6">
        <f>IF(AND(Regulation!K7="upregulation",Significance!K6="significant regulation"),1,IF(AND(Regulation!K7="DOWNregulation",Significance!K6="significant regulation"),-1,0))</f>
        <v>1</v>
      </c>
      <c r="L6">
        <f>IF(AND(Regulation!L7="upregulation",Significance!L6="significant regulation"),1,IF(AND(Regulation!L7="DOWNregulation",Significance!L6="significant regulation"),-1,0))</f>
        <v>0</v>
      </c>
      <c r="M6" t="e">
        <f>IF(AND(Regulation!M7="upregulation",Significance!M6="significant regulation"),1,IF(AND(Regulation!M7="DOWNregulation",Significance!M6="significant regulation"),-1,0))</f>
        <v>#N/A</v>
      </c>
      <c r="N6">
        <f>IF(AND(Regulation!N7="upregulation",Significance!N6="significant regulation"),1,IF(AND(Regulation!N7="DOWNregulation",Significance!N6="significant regulation"),-1,0))</f>
        <v>1</v>
      </c>
      <c r="O6">
        <f>IF(AND(Regulation!O7="upregulation",Significance!O6="significant regulation"),1,IF(AND(Regulation!O7="DOWNregulation",Significance!O6="significant regulation"),-1,0))</f>
        <v>0</v>
      </c>
      <c r="P6">
        <f>IF(AND(Regulation!P7="upregulation",Significance!P6="significant regulation"),1,IF(AND(Regulation!P7="DOWNregulation",Significance!P6="significant regulation"),-1,0))</f>
        <v>1</v>
      </c>
      <c r="Q6">
        <f>IF(AND(Regulation!Q7="upregulation",Significance!Q6="significant regulation"),1,IF(AND(Regulation!Q7="DOWNregulation",Significance!Q6="significant regulation"),-1,0))</f>
        <v>1</v>
      </c>
      <c r="R6">
        <f>IF(AND(Regulation!R7="upregulation",Significance!R6="significant regulation"),1,IF(AND(Regulation!R7="DOWNregulation",Significance!R6="significant regulation"),-1,0))</f>
        <v>1</v>
      </c>
      <c r="S6">
        <f>IF(AND(Regulation!S7="upregulation",Significance!S6="significant regulation"),1,IF(AND(Regulation!S7="DOWNregulation",Significance!S6="significant regulation"),-1,0))</f>
        <v>1</v>
      </c>
      <c r="T6">
        <f>IF(AND(Regulation!T7="upregulation",Significance!T6="significant regulation"),1,IF(AND(Regulation!T7="DOWNregulation",Significance!T6="significant regulation"),-1,0))</f>
        <v>0</v>
      </c>
      <c r="U6">
        <f>IF(AND(Regulation!U7="upregulation",Significance!U6="significant regulation"),1,IF(AND(Regulation!U7="DOWNregulation",Significance!U6="significant regulation"),-1,0))</f>
        <v>1</v>
      </c>
      <c r="V6" t="e">
        <f>IF(AND(Regulation!V7="upregulation",Significance!V6="significant regulation"),1,IF(AND(Regulation!V7="DOWNregulation",Significance!V6="significant regulation"),-1,0))</f>
        <v>#N/A</v>
      </c>
      <c r="W6">
        <f>IF(AND(Regulation!W7="upregulation",Significance!W6="significant regulation"),1,IF(AND(Regulation!W7="DOWNregulation",Significance!W6="significant regulation"),-1,0))</f>
        <v>1</v>
      </c>
      <c r="X6">
        <f>IF(AND(Regulation!X7="upregulation",Significance!X6="significant regulation"),1,IF(AND(Regulation!X7="DOWNregulation",Significance!X6="significant regulation"),-1,0))</f>
        <v>-1</v>
      </c>
      <c r="Y6">
        <f>IF(AND(Regulation!Y7="upregulation",Significance!Y6="significant regulation"),1,IF(AND(Regulation!Y7="DOWNregulation",Significance!Y6="significant regulation"),-1,0))</f>
        <v>1</v>
      </c>
      <c r="Z6">
        <f>IF(AND(Regulation!Z7="upregulation",Significance!Z6="significant regulation"),1,IF(AND(Regulation!Z7="DOWNregulation",Significance!Z6="significant regulation"),-1,0))</f>
        <v>-1</v>
      </c>
      <c r="AA6">
        <f>IF(AND(Regulation!AA7="upregulation",Significance!AA6="significant regulation"),1,IF(AND(Regulation!AA7="DOWNregulation",Significance!AA6="significant regulation"),-1,0))</f>
        <v>-1</v>
      </c>
    </row>
    <row r="7" spans="1:27" ht="18" x14ac:dyDescent="0.2">
      <c r="A7" s="199" t="s">
        <v>235</v>
      </c>
      <c r="B7" t="e">
        <f>IF(AND(Regulation!B8="upregulation",Significance!B7="significant regulation"),1,IF(AND(Regulation!B8="DOWNregulation",Significance!B7="significant regulation"),-1,0))</f>
        <v>#N/A</v>
      </c>
      <c r="C7">
        <f>IF(AND(Regulation!C8="upregulation",Significance!C7="significant regulation"),1,IF(AND(Regulation!C8="DOWNregulation",Significance!C7="significant regulation"),-1,0))</f>
        <v>1</v>
      </c>
      <c r="D7">
        <f>IF(AND(Regulation!D8="upregulation",Significance!D7="significant regulation"),1,IF(AND(Regulation!D8="DOWNregulation",Significance!D7="significant regulation"),-1,0))</f>
        <v>1</v>
      </c>
      <c r="E7">
        <f>IF(AND(Regulation!E8="upregulation",Significance!E7="significant regulation"),1,IF(AND(Regulation!E8="DOWNregulation",Significance!E7="significant regulation"),-1,0))</f>
        <v>-1</v>
      </c>
      <c r="F7">
        <f>IF(AND(Regulation!F8="upregulation",Significance!F7="significant regulation"),1,IF(AND(Regulation!F8="DOWNregulation",Significance!F7="significant regulation"),-1,0))</f>
        <v>1</v>
      </c>
      <c r="G7">
        <f>IF(AND(Regulation!G8="upregulation",Significance!G7="significant regulation"),1,IF(AND(Regulation!G8="DOWNregulation",Significance!G7="significant regulation"),-1,0))</f>
        <v>1</v>
      </c>
      <c r="H7">
        <f>IF(AND(Regulation!H8="upregulation",Significance!H7="significant regulation"),1,IF(AND(Regulation!H8="DOWNregulation",Significance!H7="significant regulation"),-1,0))</f>
        <v>1</v>
      </c>
      <c r="I7">
        <f>IF(AND(Regulation!I8="upregulation",Significance!I7="significant regulation"),1,IF(AND(Regulation!I8="DOWNregulation",Significance!I7="significant regulation"),-1,0))</f>
        <v>-1</v>
      </c>
      <c r="J7">
        <f>IF(AND(Regulation!J8="upregulation",Significance!J7="significant regulation"),1,IF(AND(Regulation!J8="DOWNregulation",Significance!J7="significant regulation"),-1,0))</f>
        <v>1</v>
      </c>
      <c r="K7">
        <f>IF(AND(Regulation!K8="upregulation",Significance!K7="significant regulation"),1,IF(AND(Regulation!K8="DOWNregulation",Significance!K7="significant regulation"),-1,0))</f>
        <v>1</v>
      </c>
      <c r="L7">
        <f>IF(AND(Regulation!L8="upregulation",Significance!L7="significant regulation"),1,IF(AND(Regulation!L8="DOWNregulation",Significance!L7="significant regulation"),-1,0))</f>
        <v>0</v>
      </c>
      <c r="M7">
        <f>IF(AND(Regulation!M8="upregulation",Significance!M7="significant regulation"),1,IF(AND(Regulation!M8="DOWNregulation",Significance!M7="significant regulation"),-1,0))</f>
        <v>-1</v>
      </c>
      <c r="N7">
        <f>IF(AND(Regulation!N8="upregulation",Significance!N7="significant regulation"),1,IF(AND(Regulation!N8="DOWNregulation",Significance!N7="significant regulation"),-1,0))</f>
        <v>1</v>
      </c>
      <c r="O7">
        <f>IF(AND(Regulation!O8="upregulation",Significance!O7="significant regulation"),1,IF(AND(Regulation!O8="DOWNregulation",Significance!O7="significant regulation"),-1,0))</f>
        <v>0</v>
      </c>
      <c r="P7">
        <f>IF(AND(Regulation!P8="upregulation",Significance!P7="significant regulation"),1,IF(AND(Regulation!P8="DOWNregulation",Significance!P7="significant regulation"),-1,0))</f>
        <v>1</v>
      </c>
      <c r="Q7">
        <f>IF(AND(Regulation!Q8="upregulation",Significance!Q7="significant regulation"),1,IF(AND(Regulation!Q8="DOWNregulation",Significance!Q7="significant regulation"),-1,0))</f>
        <v>1</v>
      </c>
      <c r="R7">
        <f>IF(AND(Regulation!R8="upregulation",Significance!R7="significant regulation"),1,IF(AND(Regulation!R8="DOWNregulation",Significance!R7="significant regulation"),-1,0))</f>
        <v>1</v>
      </c>
      <c r="S7">
        <f>IF(AND(Regulation!S8="upregulation",Significance!S7="significant regulation"),1,IF(AND(Regulation!S8="DOWNregulation",Significance!S7="significant regulation"),-1,0))</f>
        <v>1</v>
      </c>
      <c r="T7">
        <f>IF(AND(Regulation!T8="upregulation",Significance!T7="significant regulation"),1,IF(AND(Regulation!T8="DOWNregulation",Significance!T7="significant regulation"),-1,0))</f>
        <v>1</v>
      </c>
      <c r="U7">
        <f>IF(AND(Regulation!U8="upregulation",Significance!U7="significant regulation"),1,IF(AND(Regulation!U8="DOWNregulation",Significance!U7="significant regulation"),-1,0))</f>
        <v>1</v>
      </c>
      <c r="V7" t="e">
        <f>IF(AND(Regulation!V8="upregulation",Significance!V7="significant regulation"),1,IF(AND(Regulation!V8="DOWNregulation",Significance!V7="significant regulation"),-1,0))</f>
        <v>#N/A</v>
      </c>
      <c r="W7">
        <f>IF(AND(Regulation!W8="upregulation",Significance!W7="significant regulation"),1,IF(AND(Regulation!W8="DOWNregulation",Significance!W7="significant regulation"),-1,0))</f>
        <v>0</v>
      </c>
      <c r="X7">
        <f>IF(AND(Regulation!X8="upregulation",Significance!X7="significant regulation"),1,IF(AND(Regulation!X8="DOWNregulation",Significance!X7="significant regulation"),-1,0))</f>
        <v>-1</v>
      </c>
      <c r="Y7">
        <f>IF(AND(Regulation!Y8="upregulation",Significance!Y7="significant regulation"),1,IF(AND(Regulation!Y8="DOWNregulation",Significance!Y7="significant regulation"),-1,0))</f>
        <v>1</v>
      </c>
      <c r="Z7">
        <f>IF(AND(Regulation!Z8="upregulation",Significance!Z7="significant regulation"),1,IF(AND(Regulation!Z8="DOWNregulation",Significance!Z7="significant regulation"),-1,0))</f>
        <v>-1</v>
      </c>
      <c r="AA7">
        <f>IF(AND(Regulation!AA8="upregulation",Significance!AA7="significant regulation"),1,IF(AND(Regulation!AA8="DOWNregulation",Significance!AA7="significant regulation"),-1,0))</f>
        <v>-1</v>
      </c>
    </row>
    <row r="8" spans="1:27" ht="18" x14ac:dyDescent="0.2">
      <c r="A8" s="199" t="s">
        <v>236</v>
      </c>
      <c r="B8" t="e">
        <f>IF(AND(Regulation!B9="upregulation",Significance!B8="significant regulation"),1,IF(AND(Regulation!B9="DOWNregulation",Significance!B8="significant regulation"),-1,0))</f>
        <v>#N/A</v>
      </c>
      <c r="C8" t="e">
        <f>IF(AND(Regulation!C9="upregulation",Significance!C8="significant regulation"),1,IF(AND(Regulation!C9="DOWNregulation",Significance!C8="significant regulation"),-1,0))</f>
        <v>#N/A</v>
      </c>
      <c r="D8" t="e">
        <f>IF(AND(Regulation!D9="upregulation",Significance!D8="significant regulation"),1,IF(AND(Regulation!D9="DOWNregulation",Significance!D8="significant regulation"),-1,0))</f>
        <v>#N/A</v>
      </c>
      <c r="E8">
        <f>IF(AND(Regulation!E9="upregulation",Significance!E8="significant regulation"),1,IF(AND(Regulation!E9="DOWNregulation",Significance!E8="significant regulation"),-1,0))</f>
        <v>-1</v>
      </c>
      <c r="F8">
        <f>IF(AND(Regulation!F9="upregulation",Significance!F8="significant regulation"),1,IF(AND(Regulation!F9="DOWNregulation",Significance!F8="significant regulation"),-1,0))</f>
        <v>1</v>
      </c>
      <c r="G8">
        <f>IF(AND(Regulation!G9="upregulation",Significance!G8="significant regulation"),1,IF(AND(Regulation!G9="DOWNregulation",Significance!G8="significant regulation"),-1,0))</f>
        <v>1</v>
      </c>
      <c r="H8">
        <f>IF(AND(Regulation!H9="upregulation",Significance!H8="significant regulation"),1,IF(AND(Regulation!H9="DOWNregulation",Significance!H8="significant regulation"),-1,0))</f>
        <v>0</v>
      </c>
      <c r="I8">
        <f>IF(AND(Regulation!I9="upregulation",Significance!I8="significant regulation"),1,IF(AND(Regulation!I9="DOWNregulation",Significance!I8="significant regulation"),-1,0))</f>
        <v>0</v>
      </c>
      <c r="J8">
        <f>IF(AND(Regulation!J9="upregulation",Significance!J8="significant regulation"),1,IF(AND(Regulation!J9="DOWNregulation",Significance!J8="significant regulation"),-1,0))</f>
        <v>0</v>
      </c>
      <c r="K8">
        <f>IF(AND(Regulation!K9="upregulation",Significance!K8="significant regulation"),1,IF(AND(Regulation!K9="DOWNregulation",Significance!K8="significant regulation"),-1,0))</f>
        <v>1</v>
      </c>
      <c r="L8">
        <f>IF(AND(Regulation!L9="upregulation",Significance!L8="significant regulation"),1,IF(AND(Regulation!L9="DOWNregulation",Significance!L8="significant regulation"),-1,0))</f>
        <v>0</v>
      </c>
      <c r="M8" t="e">
        <f>IF(AND(Regulation!M9="upregulation",Significance!M8="significant regulation"),1,IF(AND(Regulation!M9="DOWNregulation",Significance!M8="significant regulation"),-1,0))</f>
        <v>#N/A</v>
      </c>
      <c r="N8">
        <f>IF(AND(Regulation!N9="upregulation",Significance!N8="significant regulation"),1,IF(AND(Regulation!N9="DOWNregulation",Significance!N8="significant regulation"),-1,0))</f>
        <v>1</v>
      </c>
      <c r="O8" t="e">
        <f>IF(AND(Regulation!O9="upregulation",Significance!O8="significant regulation"),1,IF(AND(Regulation!O9="DOWNregulation",Significance!O8="significant regulation"),-1,0))</f>
        <v>#N/A</v>
      </c>
      <c r="P8">
        <f>IF(AND(Regulation!P9="upregulation",Significance!P8="significant regulation"),1,IF(AND(Regulation!P9="DOWNregulation",Significance!P8="significant regulation"),-1,0))</f>
        <v>1</v>
      </c>
      <c r="Q8">
        <f>IF(AND(Regulation!Q9="upregulation",Significance!Q8="significant regulation"),1,IF(AND(Regulation!Q9="DOWNregulation",Significance!Q8="significant regulation"),-1,0))</f>
        <v>0</v>
      </c>
      <c r="R8">
        <f>IF(AND(Regulation!R9="upregulation",Significance!R8="significant regulation"),1,IF(AND(Regulation!R9="DOWNregulation",Significance!R8="significant regulation"),-1,0))</f>
        <v>0</v>
      </c>
      <c r="S8">
        <f>IF(AND(Regulation!S9="upregulation",Significance!S8="significant regulation"),1,IF(AND(Regulation!S9="DOWNregulation",Significance!S8="significant regulation"),-1,0))</f>
        <v>0</v>
      </c>
      <c r="T8" t="e">
        <f>IF(AND(Regulation!T9="upregulation",Significance!T8="significant regulation"),1,IF(AND(Regulation!T9="DOWNregulation",Significance!T8="significant regulation"),-1,0))</f>
        <v>#N/A</v>
      </c>
      <c r="U8">
        <f>IF(AND(Regulation!U9="upregulation",Significance!U8="significant regulation"),1,IF(AND(Regulation!U9="DOWNregulation",Significance!U8="significant regulation"),-1,0))</f>
        <v>1</v>
      </c>
      <c r="V8" t="e">
        <f>IF(AND(Regulation!V9="upregulation",Significance!V8="significant regulation"),1,IF(AND(Regulation!V9="DOWNregulation",Significance!V8="significant regulation"),-1,0))</f>
        <v>#REF!</v>
      </c>
      <c r="W8" t="e">
        <f>IF(AND(Regulation!W9="upregulation",Significance!W8="significant regulation"),1,IF(AND(Regulation!W9="DOWNregulation",Significance!W8="significant regulation"),-1,0))</f>
        <v>#N/A</v>
      </c>
      <c r="X8">
        <f>IF(AND(Regulation!X9="upregulation",Significance!X8="significant regulation"),1,IF(AND(Regulation!X9="DOWNregulation",Significance!X8="significant regulation"),-1,0))</f>
        <v>-1</v>
      </c>
      <c r="Y8">
        <f>IF(AND(Regulation!Y9="upregulation",Significance!Y8="significant regulation"),1,IF(AND(Regulation!Y9="DOWNregulation",Significance!Y8="significant regulation"),-1,0))</f>
        <v>1</v>
      </c>
      <c r="Z8">
        <f>IF(AND(Regulation!Z9="upregulation",Significance!Z8="significant regulation"),1,IF(AND(Regulation!Z9="DOWNregulation",Significance!Z8="significant regulation"),-1,0))</f>
        <v>-1</v>
      </c>
      <c r="AA8">
        <f>IF(AND(Regulation!AA9="upregulation",Significance!AA8="significant regulation"),1,IF(AND(Regulation!AA9="DOWNregulation",Significance!AA8="significant regulation"),-1,0))</f>
        <v>-1</v>
      </c>
    </row>
    <row r="9" spans="1:27" ht="18" x14ac:dyDescent="0.2">
      <c r="A9" s="199" t="s">
        <v>237</v>
      </c>
      <c r="B9" t="e">
        <f>IF(AND(Regulation!B10="upregulation",Significance!B9="significant regulation"),1,IF(AND(Regulation!B10="DOWNregulation",Significance!B9="significant regulation"),-1,0))</f>
        <v>#N/A</v>
      </c>
      <c r="C9">
        <f>IF(AND(Regulation!C10="upregulation",Significance!C9="significant regulation"),1,IF(AND(Regulation!C10="DOWNregulation",Significance!C9="significant regulation"),-1,0))</f>
        <v>1</v>
      </c>
      <c r="D9">
        <f>IF(AND(Regulation!D10="upregulation",Significance!D9="significant regulation"),1,IF(AND(Regulation!D10="DOWNregulation",Significance!D9="significant regulation"),-1,0))</f>
        <v>1</v>
      </c>
      <c r="E9">
        <f>IF(AND(Regulation!E10="upregulation",Significance!E9="significant regulation"),1,IF(AND(Regulation!E10="DOWNregulation",Significance!E9="significant regulation"),-1,0))</f>
        <v>-1</v>
      </c>
      <c r="F9">
        <f>IF(AND(Regulation!F10="upregulation",Significance!F9="significant regulation"),1,IF(AND(Regulation!F10="DOWNregulation",Significance!F9="significant regulation"),-1,0))</f>
        <v>1</v>
      </c>
      <c r="G9">
        <f>IF(AND(Regulation!G10="upregulation",Significance!G9="significant regulation"),1,IF(AND(Regulation!G10="DOWNregulation",Significance!G9="significant regulation"),-1,0))</f>
        <v>1</v>
      </c>
      <c r="H9">
        <f>IF(AND(Regulation!H10="upregulation",Significance!H9="significant regulation"),1,IF(AND(Regulation!H10="DOWNregulation",Significance!H9="significant regulation"),-1,0))</f>
        <v>1</v>
      </c>
      <c r="I9">
        <f>IF(AND(Regulation!I10="upregulation",Significance!I9="significant regulation"),1,IF(AND(Regulation!I10="DOWNregulation",Significance!I9="significant regulation"),-1,0))</f>
        <v>-1</v>
      </c>
      <c r="J9">
        <f>IF(AND(Regulation!J10="upregulation",Significance!J9="significant regulation"),1,IF(AND(Regulation!J10="DOWNregulation",Significance!J9="significant regulation"),-1,0))</f>
        <v>1</v>
      </c>
      <c r="K9">
        <f>IF(AND(Regulation!K10="upregulation",Significance!K9="significant regulation"),1,IF(AND(Regulation!K10="DOWNregulation",Significance!K9="significant regulation"),-1,0))</f>
        <v>1</v>
      </c>
      <c r="L9">
        <f>IF(AND(Regulation!L10="upregulation",Significance!L9="significant regulation"),1,IF(AND(Regulation!L10="DOWNregulation",Significance!L9="significant regulation"),-1,0))</f>
        <v>1</v>
      </c>
      <c r="M9" t="e">
        <f>IF(AND(Regulation!M10="upregulation",Significance!M9="significant regulation"),1,IF(AND(Regulation!M10="DOWNregulation",Significance!M9="significant regulation"),-1,0))</f>
        <v>#N/A</v>
      </c>
      <c r="N9">
        <f>IF(AND(Regulation!N10="upregulation",Significance!N9="significant regulation"),1,IF(AND(Regulation!N10="DOWNregulation",Significance!N9="significant regulation"),-1,0))</f>
        <v>1</v>
      </c>
      <c r="O9">
        <f>IF(AND(Regulation!O10="upregulation",Significance!O9="significant regulation"),1,IF(AND(Regulation!O10="DOWNregulation",Significance!O9="significant regulation"),-1,0))</f>
        <v>-1</v>
      </c>
      <c r="P9">
        <f>IF(AND(Regulation!P10="upregulation",Significance!P9="significant regulation"),1,IF(AND(Regulation!P10="DOWNregulation",Significance!P9="significant regulation"),-1,0))</f>
        <v>1</v>
      </c>
      <c r="Q9">
        <f>IF(AND(Regulation!Q10="upregulation",Significance!Q9="significant regulation"),1,IF(AND(Regulation!Q10="DOWNregulation",Significance!Q9="significant regulation"),-1,0))</f>
        <v>0</v>
      </c>
      <c r="R9">
        <f>IF(AND(Regulation!R10="upregulation",Significance!R9="significant regulation"),1,IF(AND(Regulation!R10="DOWNregulation",Significance!R9="significant regulation"),-1,0))</f>
        <v>0</v>
      </c>
      <c r="S9">
        <f>IF(AND(Regulation!S10="upregulation",Significance!S9="significant regulation"),1,IF(AND(Regulation!S10="DOWNregulation",Significance!S9="significant regulation"),-1,0))</f>
        <v>1</v>
      </c>
      <c r="T9">
        <f>IF(AND(Regulation!T10="upregulation",Significance!T9="significant regulation"),1,IF(AND(Regulation!T10="DOWNregulation",Significance!T9="significant regulation"),-1,0))</f>
        <v>1</v>
      </c>
      <c r="U9">
        <f>IF(AND(Regulation!U10="upregulation",Significance!U9="significant regulation"),1,IF(AND(Regulation!U10="DOWNregulation",Significance!U9="significant regulation"),-1,0))</f>
        <v>1</v>
      </c>
      <c r="V9" t="e">
        <f>IF(AND(Regulation!V10="upregulation",Significance!V9="significant regulation"),1,IF(AND(Regulation!V10="DOWNregulation",Significance!V9="significant regulation"),-1,0))</f>
        <v>#N/A</v>
      </c>
      <c r="W9">
        <f>IF(AND(Regulation!W10="upregulation",Significance!W9="significant regulation"),1,IF(AND(Regulation!W10="DOWNregulation",Significance!W9="significant regulation"),-1,0))</f>
        <v>1</v>
      </c>
      <c r="X9">
        <f>IF(AND(Regulation!X10="upregulation",Significance!X9="significant regulation"),1,IF(AND(Regulation!X10="DOWNregulation",Significance!X9="significant regulation"),-1,0))</f>
        <v>-1</v>
      </c>
      <c r="Y9">
        <f>IF(AND(Regulation!Y10="upregulation",Significance!Y9="significant regulation"),1,IF(AND(Regulation!Y10="DOWNregulation",Significance!Y9="significant regulation"),-1,0))</f>
        <v>0</v>
      </c>
      <c r="Z9">
        <f>IF(AND(Regulation!Z10="upregulation",Significance!Z9="significant regulation"),1,IF(AND(Regulation!Z10="DOWNregulation",Significance!Z9="significant regulation"),-1,0))</f>
        <v>-1</v>
      </c>
      <c r="AA9">
        <f>IF(AND(Regulation!AA10="upregulation",Significance!AA9="significant regulation"),1,IF(AND(Regulation!AA10="DOWNregulation",Significance!AA9="significant regulation"),-1,0))</f>
        <v>-1</v>
      </c>
    </row>
    <row r="10" spans="1:27" ht="18" x14ac:dyDescent="0.2">
      <c r="A10" s="199" t="s">
        <v>238</v>
      </c>
      <c r="B10" t="e">
        <f>IF(AND(Regulation!B11="upregulation",Significance!B10="significant regulation"),1,IF(AND(Regulation!B11="DOWNregulation",Significance!B10="significant regulation"),-1,0))</f>
        <v>#N/A</v>
      </c>
      <c r="C10">
        <f>IF(AND(Regulation!C11="upregulation",Significance!C10="significant regulation"),1,IF(AND(Regulation!C11="DOWNregulation",Significance!C10="significant regulation"),-1,0))</f>
        <v>1</v>
      </c>
      <c r="D10">
        <f>IF(AND(Regulation!D11="upregulation",Significance!D10="significant regulation"),1,IF(AND(Regulation!D11="DOWNregulation",Significance!D10="significant regulation"),-1,0))</f>
        <v>0</v>
      </c>
      <c r="E10">
        <f>IF(AND(Regulation!E11="upregulation",Significance!E10="significant regulation"),1,IF(AND(Regulation!E11="DOWNregulation",Significance!E10="significant regulation"),-1,0))</f>
        <v>-1</v>
      </c>
      <c r="F10">
        <f>IF(AND(Regulation!F11="upregulation",Significance!F10="significant regulation"),1,IF(AND(Regulation!F11="DOWNregulation",Significance!F10="significant regulation"),-1,0))</f>
        <v>1</v>
      </c>
      <c r="G10">
        <f>IF(AND(Regulation!G11="upregulation",Significance!G10="significant regulation"),1,IF(AND(Regulation!G11="DOWNregulation",Significance!G10="significant regulation"),-1,0))</f>
        <v>1</v>
      </c>
      <c r="H10">
        <f>IF(AND(Regulation!H11="upregulation",Significance!H10="significant regulation"),1,IF(AND(Regulation!H11="DOWNregulation",Significance!H10="significant regulation"),-1,0))</f>
        <v>1</v>
      </c>
      <c r="I10">
        <f>IF(AND(Regulation!I11="upregulation",Significance!I10="significant regulation"),1,IF(AND(Regulation!I11="DOWNregulation",Significance!I10="significant regulation"),-1,0))</f>
        <v>-1</v>
      </c>
      <c r="J10">
        <f>IF(AND(Regulation!J11="upregulation",Significance!J10="significant regulation"),1,IF(AND(Regulation!J11="DOWNregulation",Significance!J10="significant regulation"),-1,0))</f>
        <v>1</v>
      </c>
      <c r="K10">
        <f>IF(AND(Regulation!K11="upregulation",Significance!K10="significant regulation"),1,IF(AND(Regulation!K11="DOWNregulation",Significance!K10="significant regulation"),-1,0))</f>
        <v>1</v>
      </c>
      <c r="L10">
        <f>IF(AND(Regulation!L11="upregulation",Significance!L10="significant regulation"),1,IF(AND(Regulation!L11="DOWNregulation",Significance!L10="significant regulation"),-1,0))</f>
        <v>0</v>
      </c>
      <c r="M10">
        <f>IF(AND(Regulation!M11="upregulation",Significance!M10="significant regulation"),1,IF(AND(Regulation!M11="DOWNregulation",Significance!M10="significant regulation"),-1,0))</f>
        <v>0</v>
      </c>
      <c r="N10">
        <f>IF(AND(Regulation!N11="upregulation",Significance!N10="significant regulation"),1,IF(AND(Regulation!N11="DOWNregulation",Significance!N10="significant regulation"),-1,0))</f>
        <v>1</v>
      </c>
      <c r="O10">
        <f>IF(AND(Regulation!O11="upregulation",Significance!O10="significant regulation"),1,IF(AND(Regulation!O11="DOWNregulation",Significance!O10="significant regulation"),-1,0))</f>
        <v>-1</v>
      </c>
      <c r="P10">
        <f>IF(AND(Regulation!P11="upregulation",Significance!P10="significant regulation"),1,IF(AND(Regulation!P11="DOWNregulation",Significance!P10="significant regulation"),-1,0))</f>
        <v>1</v>
      </c>
      <c r="Q10">
        <f>IF(AND(Regulation!Q11="upregulation",Significance!Q10="significant regulation"),1,IF(AND(Regulation!Q11="DOWNregulation",Significance!Q10="significant regulation"),-1,0))</f>
        <v>1</v>
      </c>
      <c r="R10">
        <f>IF(AND(Regulation!R11="upregulation",Significance!R10="significant regulation"),1,IF(AND(Regulation!R11="DOWNregulation",Significance!R10="significant regulation"),-1,0))</f>
        <v>1</v>
      </c>
      <c r="S10">
        <f>IF(AND(Regulation!S11="upregulation",Significance!S10="significant regulation"),1,IF(AND(Regulation!S11="DOWNregulation",Significance!S10="significant regulation"),-1,0))</f>
        <v>1</v>
      </c>
      <c r="T10">
        <f>IF(AND(Regulation!T11="upregulation",Significance!T10="significant regulation"),1,IF(AND(Regulation!T11="DOWNregulation",Significance!T10="significant regulation"),-1,0))</f>
        <v>1</v>
      </c>
      <c r="U10">
        <f>IF(AND(Regulation!U11="upregulation",Significance!U10="significant regulation"),1,IF(AND(Regulation!U11="DOWNregulation",Significance!U10="significant regulation"),-1,0))</f>
        <v>1</v>
      </c>
      <c r="V10" t="e">
        <f>IF(AND(Regulation!V11="upregulation",Significance!V10="significant regulation"),1,IF(AND(Regulation!V11="DOWNregulation",Significance!V10="significant regulation"),-1,0))</f>
        <v>#REF!</v>
      </c>
      <c r="W10">
        <f>IF(AND(Regulation!W11="upregulation",Significance!W10="significant regulation"),1,IF(AND(Regulation!W11="DOWNregulation",Significance!W10="significant regulation"),-1,0))</f>
        <v>1</v>
      </c>
      <c r="X10">
        <f>IF(AND(Regulation!X11="upregulation",Significance!X10="significant regulation"),1,IF(AND(Regulation!X11="DOWNregulation",Significance!X10="significant regulation"),-1,0))</f>
        <v>-1</v>
      </c>
      <c r="Y10">
        <f>IF(AND(Regulation!Y11="upregulation",Significance!Y10="significant regulation"),1,IF(AND(Regulation!Y11="DOWNregulation",Significance!Y10="significant regulation"),-1,0))</f>
        <v>0</v>
      </c>
      <c r="Z10">
        <f>IF(AND(Regulation!Z11="upregulation",Significance!Z10="significant regulation"),1,IF(AND(Regulation!Z11="DOWNregulation",Significance!Z10="significant regulation"),-1,0))</f>
        <v>-1</v>
      </c>
      <c r="AA10">
        <f>IF(AND(Regulation!AA11="upregulation",Significance!AA10="significant regulation"),1,IF(AND(Regulation!AA11="DOWNregulation",Significance!AA10="significant regulation"),-1,0))</f>
        <v>-1</v>
      </c>
    </row>
    <row r="11" spans="1:27" ht="18" x14ac:dyDescent="0.2">
      <c r="A11" s="199" t="s">
        <v>214</v>
      </c>
      <c r="B11" t="e">
        <f>IF(AND(Regulation!B12="upregulation",Significance!B11="significant regulation"),1,IF(AND(Regulation!B12="DOWNregulation",Significance!B11="significant regulation"),-1,0))</f>
        <v>#N/A</v>
      </c>
      <c r="C11">
        <f>IF(AND(Regulation!C12="upregulation",Significance!C11="significant regulation"),1,IF(AND(Regulation!C12="DOWNregulation",Significance!C11="significant regulation"),-1,0))</f>
        <v>1</v>
      </c>
      <c r="D11">
        <f>IF(AND(Regulation!D12="upregulation",Significance!D11="significant regulation"),1,IF(AND(Regulation!D12="DOWNregulation",Significance!D11="significant regulation"),-1,0))</f>
        <v>1</v>
      </c>
      <c r="E11">
        <f>IF(AND(Regulation!E12="upregulation",Significance!E11="significant regulation"),1,IF(AND(Regulation!E12="DOWNregulation",Significance!E11="significant regulation"),-1,0))</f>
        <v>-1</v>
      </c>
      <c r="F11">
        <f>IF(AND(Regulation!F12="upregulation",Significance!F11="significant regulation"),1,IF(AND(Regulation!F12="DOWNregulation",Significance!F11="significant regulation"),-1,0))</f>
        <v>1</v>
      </c>
      <c r="G11">
        <f>IF(AND(Regulation!G12="upregulation",Significance!G11="significant regulation"),1,IF(AND(Regulation!G12="DOWNregulation",Significance!G11="significant regulation"),-1,0))</f>
        <v>1</v>
      </c>
      <c r="H11">
        <f>IF(AND(Regulation!H12="upregulation",Significance!H11="significant regulation"),1,IF(AND(Regulation!H12="DOWNregulation",Significance!H11="significant regulation"),-1,0))</f>
        <v>1</v>
      </c>
      <c r="I11">
        <f>IF(AND(Regulation!I12="upregulation",Significance!I11="significant regulation"),1,IF(AND(Regulation!I12="DOWNregulation",Significance!I11="significant regulation"),-1,0))</f>
        <v>-1</v>
      </c>
      <c r="J11">
        <f>IF(AND(Regulation!J12="upregulation",Significance!J11="significant regulation"),1,IF(AND(Regulation!J12="DOWNregulation",Significance!J11="significant regulation"),-1,0))</f>
        <v>1</v>
      </c>
      <c r="K11">
        <f>IF(AND(Regulation!K12="upregulation",Significance!K11="significant regulation"),1,IF(AND(Regulation!K12="DOWNregulation",Significance!K11="significant regulation"),-1,0))</f>
        <v>1</v>
      </c>
      <c r="L11">
        <f>IF(AND(Regulation!L12="upregulation",Significance!L11="significant regulation"),1,IF(AND(Regulation!L12="DOWNregulation",Significance!L11="significant regulation"),-1,0))</f>
        <v>0</v>
      </c>
      <c r="M11">
        <f>IF(AND(Regulation!M12="upregulation",Significance!M11="significant regulation"),1,IF(AND(Regulation!M12="DOWNregulation",Significance!M11="significant regulation"),-1,0))</f>
        <v>0</v>
      </c>
      <c r="N11">
        <f>IF(AND(Regulation!N12="upregulation",Significance!N11="significant regulation"),1,IF(AND(Regulation!N12="DOWNregulation",Significance!N11="significant regulation"),-1,0))</f>
        <v>1</v>
      </c>
      <c r="O11">
        <f>IF(AND(Regulation!O12="upregulation",Significance!O11="significant regulation"),1,IF(AND(Regulation!O12="DOWNregulation",Significance!O11="significant regulation"),-1,0))</f>
        <v>0</v>
      </c>
      <c r="P11">
        <f>IF(AND(Regulation!P12="upregulation",Significance!P11="significant regulation"),1,IF(AND(Regulation!P12="DOWNregulation",Significance!P11="significant regulation"),-1,0))</f>
        <v>1</v>
      </c>
      <c r="Q11">
        <f>IF(AND(Regulation!Q12="upregulation",Significance!Q11="significant regulation"),1,IF(AND(Regulation!Q12="DOWNregulation",Significance!Q11="significant regulation"),-1,0))</f>
        <v>0</v>
      </c>
      <c r="R11">
        <f>IF(AND(Regulation!R12="upregulation",Significance!R11="significant regulation"),1,IF(AND(Regulation!R12="DOWNregulation",Significance!R11="significant regulation"),-1,0))</f>
        <v>0</v>
      </c>
      <c r="S11">
        <f>IF(AND(Regulation!S12="upregulation",Significance!S11="significant regulation"),1,IF(AND(Regulation!S12="DOWNregulation",Significance!S11="significant regulation"),-1,0))</f>
        <v>1</v>
      </c>
      <c r="T11">
        <f>IF(AND(Regulation!T12="upregulation",Significance!T11="significant regulation"),1,IF(AND(Regulation!T12="DOWNregulation",Significance!T11="significant regulation"),-1,0))</f>
        <v>1</v>
      </c>
      <c r="U11">
        <f>IF(AND(Regulation!U12="upregulation",Significance!U11="significant regulation"),1,IF(AND(Regulation!U12="DOWNregulation",Significance!U11="significant regulation"),-1,0))</f>
        <v>0</v>
      </c>
      <c r="V11" t="e">
        <f>IF(AND(Regulation!V12="upregulation",Significance!V11="significant regulation"),1,IF(AND(Regulation!V12="DOWNregulation",Significance!V11="significant regulation"),-1,0))</f>
        <v>#N/A</v>
      </c>
      <c r="W11" t="e">
        <f>IF(AND(Regulation!W12="upregulation",Significance!W11="significant regulation"),1,IF(AND(Regulation!W12="DOWNregulation",Significance!W11="significant regulation"),-1,0))</f>
        <v>#N/A</v>
      </c>
      <c r="X11">
        <f>IF(AND(Regulation!X12="upregulation",Significance!X11="significant regulation"),1,IF(AND(Regulation!X12="DOWNregulation",Significance!X11="significant regulation"),-1,0))</f>
        <v>-1</v>
      </c>
      <c r="Y11">
        <f>IF(AND(Regulation!Y12="upregulation",Significance!Y11="significant regulation"),1,IF(AND(Regulation!Y12="DOWNregulation",Significance!Y11="significant regulation"),-1,0))</f>
        <v>1</v>
      </c>
      <c r="Z11">
        <f>IF(AND(Regulation!Z12="upregulation",Significance!Z11="significant regulation"),1,IF(AND(Regulation!Z12="DOWNregulation",Significance!Z11="significant regulation"),-1,0))</f>
        <v>-1</v>
      </c>
      <c r="AA11">
        <f>IF(AND(Regulation!AA12="upregulation",Significance!AA11="significant regulation"),1,IF(AND(Regulation!AA12="DOWNregulation",Significance!AA11="significant regulation"),-1,0))</f>
        <v>-1</v>
      </c>
    </row>
    <row r="12" spans="1:27" ht="18" x14ac:dyDescent="0.2">
      <c r="A12" s="199" t="s">
        <v>239</v>
      </c>
      <c r="B12" t="e">
        <f>IF(AND(Regulation!B13="upregulation",Significance!B12="significant regulation"),1,IF(AND(Regulation!B13="DOWNregulation",Significance!B12="significant regulation"),-1,0))</f>
        <v>#N/A</v>
      </c>
      <c r="C12">
        <f>IF(AND(Regulation!C13="upregulation",Significance!C12="significant regulation"),1,IF(AND(Regulation!C13="DOWNregulation",Significance!C12="significant regulation"),-1,0))</f>
        <v>1</v>
      </c>
      <c r="D12">
        <f>IF(AND(Regulation!D13="upregulation",Significance!D12="significant regulation"),1,IF(AND(Regulation!D13="DOWNregulation",Significance!D12="significant regulation"),-1,0))</f>
        <v>1</v>
      </c>
      <c r="E12">
        <f>IF(AND(Regulation!E13="upregulation",Significance!E12="significant regulation"),1,IF(AND(Regulation!E13="DOWNregulation",Significance!E12="significant regulation"),-1,0))</f>
        <v>-1</v>
      </c>
      <c r="F12">
        <f>IF(AND(Regulation!F13="upregulation",Significance!F12="significant regulation"),1,IF(AND(Regulation!F13="DOWNregulation",Significance!F12="significant regulation"),-1,0))</f>
        <v>1</v>
      </c>
      <c r="G12">
        <f>IF(AND(Regulation!G13="upregulation",Significance!G12="significant regulation"),1,IF(AND(Regulation!G13="DOWNregulation",Significance!G12="significant regulation"),-1,0))</f>
        <v>1</v>
      </c>
      <c r="H12">
        <f>IF(AND(Regulation!H13="upregulation",Significance!H12="significant regulation"),1,IF(AND(Regulation!H13="DOWNregulation",Significance!H12="significant regulation"),-1,0))</f>
        <v>1</v>
      </c>
      <c r="I12">
        <f>IF(AND(Regulation!I13="upregulation",Significance!I12="significant regulation"),1,IF(AND(Regulation!I13="DOWNregulation",Significance!I12="significant regulation"),-1,0))</f>
        <v>-1</v>
      </c>
      <c r="J12">
        <f>IF(AND(Regulation!J13="upregulation",Significance!J12="significant regulation"),1,IF(AND(Regulation!J13="DOWNregulation",Significance!J12="significant regulation"),-1,0))</f>
        <v>1</v>
      </c>
      <c r="K12">
        <f>IF(AND(Regulation!K13="upregulation",Significance!K12="significant regulation"),1,IF(AND(Regulation!K13="DOWNregulation",Significance!K12="significant regulation"),-1,0))</f>
        <v>1</v>
      </c>
      <c r="L12">
        <f>IF(AND(Regulation!L13="upregulation",Significance!L12="significant regulation"),1,IF(AND(Regulation!L13="DOWNregulation",Significance!L12="significant regulation"),-1,0))</f>
        <v>0</v>
      </c>
      <c r="M12">
        <f>IF(AND(Regulation!M13="upregulation",Significance!M12="significant regulation"),1,IF(AND(Regulation!M13="DOWNregulation",Significance!M12="significant regulation"),-1,0))</f>
        <v>0</v>
      </c>
      <c r="N12">
        <f>IF(AND(Regulation!N13="upregulation",Significance!N12="significant regulation"),1,IF(AND(Regulation!N13="DOWNregulation",Significance!N12="significant regulation"),-1,0))</f>
        <v>1</v>
      </c>
      <c r="O12">
        <f>IF(AND(Regulation!O13="upregulation",Significance!O12="significant regulation"),1,IF(AND(Regulation!O13="DOWNregulation",Significance!O12="significant regulation"),-1,0))</f>
        <v>-1</v>
      </c>
      <c r="P12">
        <f>IF(AND(Regulation!P13="upregulation",Significance!P12="significant regulation"),1,IF(AND(Regulation!P13="DOWNregulation",Significance!P12="significant regulation"),-1,0))</f>
        <v>1</v>
      </c>
      <c r="Q12">
        <f>IF(AND(Regulation!Q13="upregulation",Significance!Q12="significant regulation"),1,IF(AND(Regulation!Q13="DOWNregulation",Significance!Q12="significant regulation"),-1,0))</f>
        <v>1</v>
      </c>
      <c r="R12">
        <f>IF(AND(Regulation!R13="upregulation",Significance!R12="significant regulation"),1,IF(AND(Regulation!R13="DOWNregulation",Significance!R12="significant regulation"),-1,0))</f>
        <v>1</v>
      </c>
      <c r="S12">
        <f>IF(AND(Regulation!S13="upregulation",Significance!S12="significant regulation"),1,IF(AND(Regulation!S13="DOWNregulation",Significance!S12="significant regulation"),-1,0))</f>
        <v>1</v>
      </c>
      <c r="T12">
        <f>IF(AND(Regulation!T13="upregulation",Significance!T12="significant regulation"),1,IF(AND(Regulation!T13="DOWNregulation",Significance!T12="significant regulation"),-1,0))</f>
        <v>1</v>
      </c>
      <c r="U12">
        <f>IF(AND(Regulation!U13="upregulation",Significance!U12="significant regulation"),1,IF(AND(Regulation!U13="DOWNregulation",Significance!U12="significant regulation"),-1,0))</f>
        <v>0</v>
      </c>
      <c r="V12" t="e">
        <f>IF(AND(Regulation!V13="upregulation",Significance!V12="significant regulation"),1,IF(AND(Regulation!V13="DOWNregulation",Significance!V12="significant regulation"),-1,0))</f>
        <v>#N/A</v>
      </c>
      <c r="W12" t="e">
        <f>IF(AND(Regulation!W13="upregulation",Significance!W12="significant regulation"),1,IF(AND(Regulation!W13="DOWNregulation",Significance!W12="significant regulation"),-1,0))</f>
        <v>#N/A</v>
      </c>
      <c r="X12">
        <f>IF(AND(Regulation!X13="upregulation",Significance!X12="significant regulation"),1,IF(AND(Regulation!X13="DOWNregulation",Significance!X12="significant regulation"),-1,0))</f>
        <v>-1</v>
      </c>
      <c r="Y12">
        <f>IF(AND(Regulation!Y13="upregulation",Significance!Y12="significant regulation"),1,IF(AND(Regulation!Y13="DOWNregulation",Significance!Y12="significant regulation"),-1,0))</f>
        <v>1</v>
      </c>
      <c r="Z12">
        <f>IF(AND(Regulation!Z13="upregulation",Significance!Z12="significant regulation"),1,IF(AND(Regulation!Z13="DOWNregulation",Significance!Z12="significant regulation"),-1,0))</f>
        <v>-1</v>
      </c>
      <c r="AA12">
        <f>IF(AND(Regulation!AA13="upregulation",Significance!AA12="significant regulation"),1,IF(AND(Regulation!AA13="DOWNregulation",Significance!AA12="significant regulation"),-1,0))</f>
        <v>-1</v>
      </c>
    </row>
    <row r="13" spans="1:27" ht="18" x14ac:dyDescent="0.2">
      <c r="A13" s="199" t="s">
        <v>240</v>
      </c>
      <c r="B13" t="e">
        <f>IF(AND(Regulation!B14="upregulation",Significance!B13="significant regulation"),1,IF(AND(Regulation!B14="DOWNregulation",Significance!B13="significant regulation"),-1,0))</f>
        <v>#N/A</v>
      </c>
      <c r="C13">
        <f>IF(AND(Regulation!C14="upregulation",Significance!C13="significant regulation"),1,IF(AND(Regulation!C14="DOWNregulation",Significance!C13="significant regulation"),-1,0))</f>
        <v>1</v>
      </c>
      <c r="D13">
        <f>IF(AND(Regulation!D14="upregulation",Significance!D13="significant regulation"),1,IF(AND(Regulation!D14="DOWNregulation",Significance!D13="significant regulation"),-1,0))</f>
        <v>1</v>
      </c>
      <c r="E13">
        <f>IF(AND(Regulation!E14="upregulation",Significance!E13="significant regulation"),1,IF(AND(Regulation!E14="DOWNregulation",Significance!E13="significant regulation"),-1,0))</f>
        <v>-1</v>
      </c>
      <c r="F13" t="e">
        <f>IF(AND(Regulation!F14="upregulation",Significance!F13="significant regulation"),1,IF(AND(Regulation!F14="DOWNregulation",Significance!F13="significant regulation"),-1,0))</f>
        <v>#N/A</v>
      </c>
      <c r="G13">
        <f>IF(AND(Regulation!G14="upregulation",Significance!G13="significant regulation"),1,IF(AND(Regulation!G14="DOWNregulation",Significance!G13="significant regulation"),-1,0))</f>
        <v>1</v>
      </c>
      <c r="H13" t="e">
        <f>IF(AND(Regulation!H14="upregulation",Significance!H13="significant regulation"),1,IF(AND(Regulation!H14="DOWNregulation",Significance!H13="significant regulation"),-1,0))</f>
        <v>#N/A</v>
      </c>
      <c r="I13">
        <f>IF(AND(Regulation!I14="upregulation",Significance!I13="significant regulation"),1,IF(AND(Regulation!I14="DOWNregulation",Significance!I13="significant regulation"),-1,0))</f>
        <v>0</v>
      </c>
      <c r="J13" t="e">
        <f>IF(AND(Regulation!J14="upregulation",Significance!J13="significant regulation"),1,IF(AND(Regulation!J14="DOWNregulation",Significance!J13="significant regulation"),-1,0))</f>
        <v>#N/A</v>
      </c>
      <c r="K13" t="e">
        <f>IF(AND(Regulation!K14="upregulation",Significance!K13="significant regulation"),1,IF(AND(Regulation!K14="DOWNregulation",Significance!K13="significant regulation"),-1,0))</f>
        <v>#N/A</v>
      </c>
      <c r="L13">
        <f>IF(AND(Regulation!L14="upregulation",Significance!L13="significant regulation"),1,IF(AND(Regulation!L14="DOWNregulation",Significance!L13="significant regulation"),-1,0))</f>
        <v>0</v>
      </c>
      <c r="M13" t="e">
        <f>IF(AND(Regulation!M14="upregulation",Significance!M13="significant regulation"),1,IF(AND(Regulation!M14="DOWNregulation",Significance!M13="significant regulation"),-1,0))</f>
        <v>#N/A</v>
      </c>
      <c r="N13" t="e">
        <f>IF(AND(Regulation!N14="upregulation",Significance!N13="significant regulation"),1,IF(AND(Regulation!N14="DOWNregulation",Significance!N13="significant regulation"),-1,0))</f>
        <v>#N/A</v>
      </c>
      <c r="O13">
        <f>IF(AND(Regulation!O14="upregulation",Significance!O13="significant regulation"),1,IF(AND(Regulation!O14="DOWNregulation",Significance!O13="significant regulation"),-1,0))</f>
        <v>1</v>
      </c>
      <c r="P13" t="e">
        <f>IF(AND(Regulation!P14="upregulation",Significance!P13="significant regulation"),1,IF(AND(Regulation!P14="DOWNregulation",Significance!P13="significant regulation"),-1,0))</f>
        <v>#N/A</v>
      </c>
      <c r="Q13" t="e">
        <f>IF(AND(Regulation!Q14="upregulation",Significance!Q13="significant regulation"),1,IF(AND(Regulation!Q14="DOWNregulation",Significance!Q13="significant regulation"),-1,0))</f>
        <v>#N/A</v>
      </c>
      <c r="R13" t="e">
        <f>IF(AND(Regulation!R14="upregulation",Significance!R13="significant regulation"),1,IF(AND(Regulation!R14="DOWNregulation",Significance!R13="significant regulation"),-1,0))</f>
        <v>#N/A</v>
      </c>
      <c r="S13" t="e">
        <f>IF(AND(Regulation!S14="upregulation",Significance!S13="significant regulation"),1,IF(AND(Regulation!S14="DOWNregulation",Significance!S13="significant regulation"),-1,0))</f>
        <v>#N/A</v>
      </c>
      <c r="T13" t="e">
        <f>IF(AND(Regulation!T14="upregulation",Significance!T13="significant regulation"),1,IF(AND(Regulation!T14="DOWNregulation",Significance!T13="significant regulation"),-1,0))</f>
        <v>#N/A</v>
      </c>
      <c r="U13">
        <f>IF(AND(Regulation!U14="upregulation",Significance!U13="significant regulation"),1,IF(AND(Regulation!U14="DOWNregulation",Significance!U13="significant regulation"),-1,0))</f>
        <v>-1</v>
      </c>
      <c r="V13" t="e">
        <f>IF(AND(Regulation!V14="upregulation",Significance!V13="significant regulation"),1,IF(AND(Regulation!V14="DOWNregulation",Significance!V13="significant regulation"),-1,0))</f>
        <v>#N/A</v>
      </c>
      <c r="W13" t="e">
        <f>IF(AND(Regulation!W14="upregulation",Significance!W13="significant regulation"),1,IF(AND(Regulation!W14="DOWNregulation",Significance!W13="significant regulation"),-1,0))</f>
        <v>#N/A</v>
      </c>
      <c r="X13" t="e">
        <f>IF(AND(Regulation!X14="upregulation",Significance!X13="significant regulation"),1,IF(AND(Regulation!X14="DOWNregulation",Significance!X13="significant regulation"),-1,0))</f>
        <v>#N/A</v>
      </c>
      <c r="Y13">
        <f>IF(AND(Regulation!Y14="upregulation",Significance!Y13="significant regulation"),1,IF(AND(Regulation!Y14="DOWNregulation",Significance!Y13="significant regulation"),-1,0))</f>
        <v>0</v>
      </c>
      <c r="Z13">
        <f>IF(AND(Regulation!Z14="upregulation",Significance!Z13="significant regulation"),1,IF(AND(Regulation!Z14="DOWNregulation",Significance!Z13="significant regulation"),-1,0))</f>
        <v>0</v>
      </c>
      <c r="AA13">
        <f>IF(AND(Regulation!AA14="upregulation",Significance!AA13="significant regulation"),1,IF(AND(Regulation!AA14="DOWNregulation",Significance!AA13="significant regulation"),-1,0))</f>
        <v>-1</v>
      </c>
    </row>
    <row r="14" spans="1:27" ht="18" x14ac:dyDescent="0.2">
      <c r="A14" s="200" t="s">
        <v>232</v>
      </c>
      <c r="B14">
        <f>IF(AND(Regulation!B15="upregulation",Significance!B14="significant regulation"),1,IF(AND(Regulation!B15="DOWNregulation",Significance!B14="significant regulation"),-1,0))</f>
        <v>0</v>
      </c>
      <c r="C14">
        <f>IF(AND(Regulation!C15="upregulation",Significance!C14="significant regulation"),1,IF(AND(Regulation!C15="DOWNregulation",Significance!C14="significant regulation"),-1,0))</f>
        <v>0</v>
      </c>
      <c r="D14">
        <f>IF(AND(Regulation!D15="upregulation",Significance!D14="significant regulation"),1,IF(AND(Regulation!D15="DOWNregulation",Significance!D14="significant regulation"),-1,0))</f>
        <v>1</v>
      </c>
      <c r="E14">
        <f>IF(AND(Regulation!E15="upregulation",Significance!E14="significant regulation"),1,IF(AND(Regulation!E15="DOWNregulation",Significance!E14="significant regulation"),-1,0))</f>
        <v>1</v>
      </c>
      <c r="F14">
        <f>IF(AND(Regulation!F15="upregulation",Significance!F14="significant regulation"),1,IF(AND(Regulation!F15="DOWNregulation",Significance!F14="significant regulation"),-1,0))</f>
        <v>-1</v>
      </c>
      <c r="G14">
        <f>IF(AND(Regulation!G15="upregulation",Significance!G14="significant regulation"),1,IF(AND(Regulation!G15="DOWNregulation",Significance!G14="significant regulation"),-1,0))</f>
        <v>0</v>
      </c>
      <c r="H14">
        <f>IF(AND(Regulation!H15="upregulation",Significance!H14="significant regulation"),1,IF(AND(Regulation!H15="DOWNregulation",Significance!H14="significant regulation"),-1,0))</f>
        <v>1</v>
      </c>
      <c r="I14">
        <f>IF(AND(Regulation!I15="upregulation",Significance!I14="significant regulation"),1,IF(AND(Regulation!I15="DOWNregulation",Significance!I14="significant regulation"),-1,0))</f>
        <v>-1</v>
      </c>
      <c r="J14">
        <f>IF(AND(Regulation!J15="upregulation",Significance!J14="significant regulation"),1,IF(AND(Regulation!J15="DOWNregulation",Significance!J14="significant regulation"),-1,0))</f>
        <v>1</v>
      </c>
      <c r="K14">
        <f>IF(AND(Regulation!K15="upregulation",Significance!K14="significant regulation"),1,IF(AND(Regulation!K15="DOWNregulation",Significance!K14="significant regulation"),-1,0))</f>
        <v>1</v>
      </c>
      <c r="L14">
        <f>IF(AND(Regulation!L15="upregulation",Significance!L14="significant regulation"),1,IF(AND(Regulation!L15="DOWNregulation",Significance!L14="significant regulation"),-1,0))</f>
        <v>0</v>
      </c>
      <c r="M14">
        <f>IF(AND(Regulation!M15="upregulation",Significance!M14="significant regulation"),1,IF(AND(Regulation!M15="DOWNregulation",Significance!M14="significant regulation"),-1,0))</f>
        <v>1</v>
      </c>
      <c r="N14">
        <f>IF(AND(Regulation!N15="upregulation",Significance!N14="significant regulation"),1,IF(AND(Regulation!N15="DOWNregulation",Significance!N14="significant regulation"),-1,0))</f>
        <v>-1</v>
      </c>
      <c r="O14">
        <f>IF(AND(Regulation!O15="upregulation",Significance!O14="significant regulation"),1,IF(AND(Regulation!O15="DOWNregulation",Significance!O14="significant regulation"),-1,0))</f>
        <v>-1</v>
      </c>
      <c r="P14">
        <f>IF(AND(Regulation!P15="upregulation",Significance!P14="significant regulation"),1,IF(AND(Regulation!P15="DOWNregulation",Significance!P14="significant regulation"),-1,0))</f>
        <v>1</v>
      </c>
      <c r="Q14">
        <f>IF(AND(Regulation!Q15="upregulation",Significance!Q14="significant regulation"),1,IF(AND(Regulation!Q15="DOWNregulation",Significance!Q14="significant regulation"),-1,0))</f>
        <v>1</v>
      </c>
      <c r="R14">
        <f>IF(AND(Regulation!R15="upregulation",Significance!R14="significant regulation"),1,IF(AND(Regulation!R15="DOWNregulation",Significance!R14="significant regulation"),-1,0))</f>
        <v>1</v>
      </c>
      <c r="S14">
        <f>IF(AND(Regulation!S15="upregulation",Significance!S14="significant regulation"),1,IF(AND(Regulation!S15="DOWNregulation",Significance!S14="significant regulation"),-1,0))</f>
        <v>0</v>
      </c>
      <c r="T14">
        <f>IF(AND(Regulation!T15="upregulation",Significance!T14="significant regulation"),1,IF(AND(Regulation!T15="DOWNregulation",Significance!T14="significant regulation"),-1,0))</f>
        <v>0</v>
      </c>
      <c r="U14">
        <f>IF(AND(Regulation!U15="upregulation",Significance!U14="significant regulation"),1,IF(AND(Regulation!U15="DOWNregulation",Significance!U14="significant regulation"),-1,0))</f>
        <v>1</v>
      </c>
      <c r="V14" t="e">
        <f>IF(AND(Regulation!V15="upregulation",Significance!V14="significant regulation"),1,IF(AND(Regulation!V15="DOWNregulation",Significance!V14="significant regulation"),-1,0))</f>
        <v>#REF!</v>
      </c>
      <c r="W14">
        <f>IF(AND(Regulation!W15="upregulation",Significance!W14="significant regulation"),1,IF(AND(Regulation!W15="DOWNregulation",Significance!W14="significant regulation"),-1,0))</f>
        <v>1</v>
      </c>
      <c r="X14">
        <f>IF(AND(Regulation!X15="upregulation",Significance!X14="significant regulation"),1,IF(AND(Regulation!X15="DOWNregulation",Significance!X14="significant regulation"),-1,0))</f>
        <v>-1</v>
      </c>
      <c r="Y14">
        <f>IF(AND(Regulation!Y15="upregulation",Significance!Y14="significant regulation"),1,IF(AND(Regulation!Y15="DOWNregulation",Significance!Y14="significant regulation"),-1,0))</f>
        <v>0</v>
      </c>
      <c r="Z14">
        <f>IF(AND(Regulation!Z15="upregulation",Significance!Z14="significant regulation"),1,IF(AND(Regulation!Z15="DOWNregulation",Significance!Z14="significant regulation"),-1,0))</f>
        <v>0</v>
      </c>
      <c r="AA14">
        <f>IF(AND(Regulation!AA15="upregulation",Significance!AA14="significant regulation"),1,IF(AND(Regulation!AA15="DOWNregulation",Significance!AA14="significant regulation"),-1,0))</f>
        <v>1</v>
      </c>
    </row>
    <row r="15" spans="1:27" ht="18" x14ac:dyDescent="0.2">
      <c r="A15" s="199" t="s">
        <v>241</v>
      </c>
      <c r="B15" t="e">
        <f>IF(AND(Regulation!B16="upregulation",Significance!B15="significant regulation"),1,IF(AND(Regulation!B16="DOWNregulation",Significance!B15="significant regulation"),-1,0))</f>
        <v>#N/A</v>
      </c>
      <c r="C15" t="e">
        <f>IF(AND(Regulation!C16="upregulation",Significance!C15="significant regulation"),1,IF(AND(Regulation!C16="DOWNregulation",Significance!C15="significant regulation"),-1,0))</f>
        <v>#N/A</v>
      </c>
      <c r="D15" t="e">
        <f>IF(AND(Regulation!D16="upregulation",Significance!D15="significant regulation"),1,IF(AND(Regulation!D16="DOWNregulation",Significance!D15="significant regulation"),-1,0))</f>
        <v>#N/A</v>
      </c>
      <c r="E15" t="e">
        <f>IF(AND(Regulation!E16="upregulation",Significance!E15="significant regulation"),1,IF(AND(Regulation!E16="DOWNregulation",Significance!E15="significant regulation"),-1,0))</f>
        <v>#N/A</v>
      </c>
      <c r="F15" t="e">
        <f>IF(AND(Regulation!F16="upregulation",Significance!F15="significant regulation"),1,IF(AND(Regulation!F16="DOWNregulation",Significance!F15="significant regulation"),-1,0))</f>
        <v>#N/A</v>
      </c>
      <c r="G15" t="e">
        <f>IF(AND(Regulation!G16="upregulation",Significance!G15="significant regulation"),1,IF(AND(Regulation!G16="DOWNregulation",Significance!G15="significant regulation"),-1,0))</f>
        <v>#N/A</v>
      </c>
      <c r="H15" t="e">
        <f>IF(AND(Regulation!H16="upregulation",Significance!H15="significant regulation"),1,IF(AND(Regulation!H16="DOWNregulation",Significance!H15="significant regulation"),-1,0))</f>
        <v>#N/A</v>
      </c>
      <c r="I15">
        <f>IF(AND(Regulation!I16="upregulation",Significance!I15="significant regulation"),1,IF(AND(Regulation!I16="DOWNregulation",Significance!I15="significant regulation"),-1,0))</f>
        <v>-1</v>
      </c>
      <c r="J15" t="e">
        <f>IF(AND(Regulation!J16="upregulation",Significance!J15="significant regulation"),1,IF(AND(Regulation!J16="DOWNregulation",Significance!J15="significant regulation"),-1,0))</f>
        <v>#N/A</v>
      </c>
      <c r="K15" t="e">
        <f>IF(AND(Regulation!K16="upregulation",Significance!K15="significant regulation"),1,IF(AND(Regulation!K16="DOWNregulation",Significance!K15="significant regulation"),-1,0))</f>
        <v>#N/A</v>
      </c>
      <c r="L15" t="e">
        <f>IF(AND(Regulation!L16="upregulation",Significance!L15="significant regulation"),1,IF(AND(Regulation!L16="DOWNregulation",Significance!L15="significant regulation"),-1,0))</f>
        <v>#N/A</v>
      </c>
      <c r="M15" t="e">
        <f>IF(AND(Regulation!M16="upregulation",Significance!M15="significant regulation"),1,IF(AND(Regulation!M16="DOWNregulation",Significance!M15="significant regulation"),-1,0))</f>
        <v>#N/A</v>
      </c>
      <c r="N15" t="e">
        <f>IF(AND(Regulation!N16="upregulation",Significance!N15="significant regulation"),1,IF(AND(Regulation!N16="DOWNregulation",Significance!N15="significant regulation"),-1,0))</f>
        <v>#N/A</v>
      </c>
      <c r="O15" t="e">
        <f>IF(AND(Regulation!O16="upregulation",Significance!O15="significant regulation"),1,IF(AND(Regulation!O16="DOWNregulation",Significance!O15="significant regulation"),-1,0))</f>
        <v>#N/A</v>
      </c>
      <c r="P15" t="e">
        <f>IF(AND(Regulation!P16="upregulation",Significance!P15="significant regulation"),1,IF(AND(Regulation!P16="DOWNregulation",Significance!P15="significant regulation"),-1,0))</f>
        <v>#N/A</v>
      </c>
      <c r="Q15" t="e">
        <f>IF(AND(Regulation!Q16="upregulation",Significance!Q15="significant regulation"),1,IF(AND(Regulation!Q16="DOWNregulation",Significance!Q15="significant regulation"),-1,0))</f>
        <v>#N/A</v>
      </c>
      <c r="R15" t="e">
        <f>IF(AND(Regulation!R16="upregulation",Significance!R15="significant regulation"),1,IF(AND(Regulation!R16="DOWNregulation",Significance!R15="significant regulation"),-1,0))</f>
        <v>#N/A</v>
      </c>
      <c r="S15" t="e">
        <f>IF(AND(Regulation!S16="upregulation",Significance!S15="significant regulation"),1,IF(AND(Regulation!S16="DOWNregulation",Significance!S15="significant regulation"),-1,0))</f>
        <v>#N/A</v>
      </c>
      <c r="T15" t="e">
        <f>IF(AND(Regulation!T16="upregulation",Significance!T15="significant regulation"),1,IF(AND(Regulation!T16="DOWNregulation",Significance!T15="significant regulation"),-1,0))</f>
        <v>#N/A</v>
      </c>
      <c r="U15" t="e">
        <f>IF(AND(Regulation!U16="upregulation",Significance!U15="significant regulation"),1,IF(AND(Regulation!U16="DOWNregulation",Significance!U15="significant regulation"),-1,0))</f>
        <v>#N/A</v>
      </c>
      <c r="V15" t="e">
        <f>IF(AND(Regulation!V16="upregulation",Significance!V15="significant regulation"),1,IF(AND(Regulation!V16="DOWNregulation",Significance!V15="significant regulation"),-1,0))</f>
        <v>#N/A</v>
      </c>
      <c r="W15" t="e">
        <f>IF(AND(Regulation!W16="upregulation",Significance!W15="significant regulation"),1,IF(AND(Regulation!W16="DOWNregulation",Significance!W15="significant regulation"),-1,0))</f>
        <v>#N/A</v>
      </c>
      <c r="X15" t="e">
        <f>IF(AND(Regulation!X16="upregulation",Significance!X15="significant regulation"),1,IF(AND(Regulation!X16="DOWNregulation",Significance!X15="significant regulation"),-1,0))</f>
        <v>#N/A</v>
      </c>
      <c r="Y15" t="e">
        <f>IF(AND(Regulation!Y16="upregulation",Significance!Y15="significant regulation"),1,IF(AND(Regulation!Y16="DOWNregulation",Significance!Y15="significant regulation"),-1,0))</f>
        <v>#N/A</v>
      </c>
      <c r="Z15" t="e">
        <f>IF(AND(Regulation!Z16="upregulation",Significance!Z15="significant regulation"),1,IF(AND(Regulation!Z16="DOWNregulation",Significance!Z15="significant regulation"),-1,0))</f>
        <v>#N/A</v>
      </c>
      <c r="AA15" t="e">
        <f>IF(AND(Regulation!AA16="upregulation",Significance!AA15="significant regulation"),1,IF(AND(Regulation!AA16="DOWNregulation",Significance!AA15="significant regulation"),-1,0))</f>
        <v>#N/A</v>
      </c>
    </row>
    <row r="16" spans="1:27" ht="18" x14ac:dyDescent="0.2">
      <c r="A16" s="199" t="s">
        <v>242</v>
      </c>
      <c r="B16" t="e">
        <f>IF(AND(Regulation!B17="upregulation",Significance!B16="significant regulation"),1,IF(AND(Regulation!B17="DOWNregulation",Significance!B16="significant regulation"),-1,0))</f>
        <v>#N/A</v>
      </c>
      <c r="C16">
        <f>IF(AND(Regulation!C17="upregulation",Significance!C16="significant regulation"),1,IF(AND(Regulation!C17="DOWNregulation",Significance!C16="significant regulation"),-1,0))</f>
        <v>0</v>
      </c>
      <c r="D16">
        <f>IF(AND(Regulation!D17="upregulation",Significance!D16="significant regulation"),1,IF(AND(Regulation!D17="DOWNregulation",Significance!D16="significant regulation"),-1,0))</f>
        <v>1</v>
      </c>
      <c r="E16">
        <f>IF(AND(Regulation!E17="upregulation",Significance!E16="significant regulation"),1,IF(AND(Regulation!E17="DOWNregulation",Significance!E16="significant regulation"),-1,0))</f>
        <v>0</v>
      </c>
      <c r="F16">
        <f>IF(AND(Regulation!F17="upregulation",Significance!F16="significant regulation"),1,IF(AND(Regulation!F17="DOWNregulation",Significance!F16="significant regulation"),-1,0))</f>
        <v>0</v>
      </c>
      <c r="G16">
        <f>IF(AND(Regulation!G17="upregulation",Significance!G16="significant regulation"),1,IF(AND(Regulation!G17="DOWNregulation",Significance!G16="significant regulation"),-1,0))</f>
        <v>0</v>
      </c>
      <c r="H16">
        <f>IF(AND(Regulation!H17="upregulation",Significance!H16="significant regulation"),1,IF(AND(Regulation!H17="DOWNregulation",Significance!H16="significant regulation"),-1,0))</f>
        <v>0</v>
      </c>
      <c r="I16">
        <f>IF(AND(Regulation!I17="upregulation",Significance!I16="significant regulation"),1,IF(AND(Regulation!I17="DOWNregulation",Significance!I16="significant regulation"),-1,0))</f>
        <v>-1</v>
      </c>
      <c r="J16">
        <f>IF(AND(Regulation!J17="upregulation",Significance!J16="significant regulation"),1,IF(AND(Regulation!J17="DOWNregulation",Significance!J16="significant regulation"),-1,0))</f>
        <v>1</v>
      </c>
      <c r="K16">
        <f>IF(AND(Regulation!K17="upregulation",Significance!K16="significant regulation"),1,IF(AND(Regulation!K17="DOWNregulation",Significance!K16="significant regulation"),-1,0))</f>
        <v>1</v>
      </c>
      <c r="L16">
        <f>IF(AND(Regulation!L17="upregulation",Significance!L16="significant regulation"),1,IF(AND(Regulation!L17="DOWNregulation",Significance!L16="significant regulation"),-1,0))</f>
        <v>0</v>
      </c>
      <c r="M16">
        <f>IF(AND(Regulation!M17="upregulation",Significance!M16="significant regulation"),1,IF(AND(Regulation!M17="DOWNregulation",Significance!M16="significant regulation"),-1,0))</f>
        <v>1</v>
      </c>
      <c r="N16">
        <f>IF(AND(Regulation!N17="upregulation",Significance!N16="significant regulation"),1,IF(AND(Regulation!N17="DOWNregulation",Significance!N16="significant regulation"),-1,0))</f>
        <v>0</v>
      </c>
      <c r="O16">
        <f>IF(AND(Regulation!O17="upregulation",Significance!O16="significant regulation"),1,IF(AND(Regulation!O17="DOWNregulation",Significance!O16="significant regulation"),-1,0))</f>
        <v>-1</v>
      </c>
      <c r="P16">
        <f>IF(AND(Regulation!P17="upregulation",Significance!P16="significant regulation"),1,IF(AND(Regulation!P17="DOWNregulation",Significance!P16="significant regulation"),-1,0))</f>
        <v>1</v>
      </c>
      <c r="Q16">
        <f>IF(AND(Regulation!Q17="upregulation",Significance!Q16="significant regulation"),1,IF(AND(Regulation!Q17="DOWNregulation",Significance!Q16="significant regulation"),-1,0))</f>
        <v>0</v>
      </c>
      <c r="R16">
        <f>IF(AND(Regulation!R17="upregulation",Significance!R16="significant regulation"),1,IF(AND(Regulation!R17="DOWNregulation",Significance!R16="significant regulation"),-1,0))</f>
        <v>0</v>
      </c>
      <c r="S16">
        <f>IF(AND(Regulation!S17="upregulation",Significance!S16="significant regulation"),1,IF(AND(Regulation!S17="DOWNregulation",Significance!S16="significant regulation"),-1,0))</f>
        <v>0</v>
      </c>
      <c r="T16" t="e">
        <f>IF(AND(Regulation!T17="upregulation",Significance!T16="significant regulation"),1,IF(AND(Regulation!T17="DOWNregulation",Significance!T16="significant regulation"),-1,0))</f>
        <v>#N/A</v>
      </c>
      <c r="U16">
        <f>IF(AND(Regulation!U17="upregulation",Significance!U16="significant regulation"),1,IF(AND(Regulation!U17="DOWNregulation",Significance!U16="significant regulation"),-1,0))</f>
        <v>1</v>
      </c>
      <c r="V16" t="e">
        <f>IF(AND(Regulation!V17="upregulation",Significance!V16="significant regulation"),1,IF(AND(Regulation!V17="DOWNregulation",Significance!V16="significant regulation"),-1,0))</f>
        <v>#REF!</v>
      </c>
      <c r="W16">
        <f>IF(AND(Regulation!W17="upregulation",Significance!W16="significant regulation"),1,IF(AND(Regulation!W17="DOWNregulation",Significance!W16="significant regulation"),-1,0))</f>
        <v>1</v>
      </c>
      <c r="X16">
        <f>IF(AND(Regulation!X17="upregulation",Significance!X16="significant regulation"),1,IF(AND(Regulation!X17="DOWNregulation",Significance!X16="significant regulation"),-1,0))</f>
        <v>-1</v>
      </c>
      <c r="Y16">
        <f>IF(AND(Regulation!Y17="upregulation",Significance!Y16="significant regulation"),1,IF(AND(Regulation!Y17="DOWNregulation",Significance!Y16="significant regulation"),-1,0))</f>
        <v>1</v>
      </c>
      <c r="Z16">
        <f>IF(AND(Regulation!Z17="upregulation",Significance!Z16="significant regulation"),1,IF(AND(Regulation!Z17="DOWNregulation",Significance!Z16="significant regulation"),-1,0))</f>
        <v>-1</v>
      </c>
      <c r="AA16">
        <f>IF(AND(Regulation!AA17="upregulation",Significance!AA16="significant regulation"),1,IF(AND(Regulation!AA17="DOWNregulation",Significance!AA16="significant regulation"),-1,0))</f>
        <v>-1</v>
      </c>
    </row>
    <row r="17" spans="1:27" ht="18" x14ac:dyDescent="0.2">
      <c r="A17" s="199" t="s">
        <v>243</v>
      </c>
      <c r="B17" t="e">
        <f>IF(AND(Regulation!B18="upregulation",Significance!B17="significant regulation"),1,IF(AND(Regulation!B18="DOWNregulation",Significance!B17="significant regulation"),-1,0))</f>
        <v>#N/A</v>
      </c>
      <c r="C17" t="e">
        <f>IF(AND(Regulation!C18="upregulation",Significance!C17="significant regulation"),1,IF(AND(Regulation!C18="DOWNregulation",Significance!C17="significant regulation"),-1,0))</f>
        <v>#N/A</v>
      </c>
      <c r="D17" t="e">
        <f>IF(AND(Regulation!D18="upregulation",Significance!D17="significant regulation"),1,IF(AND(Regulation!D18="DOWNregulation",Significance!D17="significant regulation"),-1,0))</f>
        <v>#N/A</v>
      </c>
      <c r="E17">
        <f>IF(AND(Regulation!E18="upregulation",Significance!E17="significant regulation"),1,IF(AND(Regulation!E18="DOWNregulation",Significance!E17="significant regulation"),-1,0))</f>
        <v>0</v>
      </c>
      <c r="F17" t="e">
        <f>IF(AND(Regulation!F18="upregulation",Significance!F17="significant regulation"),1,IF(AND(Regulation!F18="DOWNregulation",Significance!F17="significant regulation"),-1,0))</f>
        <v>#N/A</v>
      </c>
      <c r="G17">
        <f>IF(AND(Regulation!G18="upregulation",Significance!G17="significant regulation"),1,IF(AND(Regulation!G18="DOWNregulation",Significance!G17="significant regulation"),-1,0))</f>
        <v>0</v>
      </c>
      <c r="H17" t="e">
        <f>IF(AND(Regulation!H18="upregulation",Significance!H17="significant regulation"),1,IF(AND(Regulation!H18="DOWNregulation",Significance!H17="significant regulation"),-1,0))</f>
        <v>#N/A</v>
      </c>
      <c r="I17">
        <f>IF(AND(Regulation!I18="upregulation",Significance!I17="significant regulation"),1,IF(AND(Regulation!I18="DOWNregulation",Significance!I17="significant regulation"),-1,0))</f>
        <v>-1</v>
      </c>
      <c r="J17">
        <f>IF(AND(Regulation!J18="upregulation",Significance!J17="significant regulation"),1,IF(AND(Regulation!J18="DOWNregulation",Significance!J17="significant regulation"),-1,0))</f>
        <v>0</v>
      </c>
      <c r="K17" t="e">
        <f>IF(AND(Regulation!K18="upregulation",Significance!K17="significant regulation"),1,IF(AND(Regulation!K18="DOWNregulation",Significance!K17="significant regulation"),-1,0))</f>
        <v>#N/A</v>
      </c>
      <c r="L17" t="e">
        <f>IF(AND(Regulation!L18="upregulation",Significance!L17="significant regulation"),1,IF(AND(Regulation!L18="DOWNregulation",Significance!L17="significant regulation"),-1,0))</f>
        <v>#N/A</v>
      </c>
      <c r="M17" t="e">
        <f>IF(AND(Regulation!M18="upregulation",Significance!M17="significant regulation"),1,IF(AND(Regulation!M18="DOWNregulation",Significance!M17="significant regulation"),-1,0))</f>
        <v>#N/A</v>
      </c>
      <c r="N17" t="e">
        <f>IF(AND(Regulation!N18="upregulation",Significance!N17="significant regulation"),1,IF(AND(Regulation!N18="DOWNregulation",Significance!N17="significant regulation"),-1,0))</f>
        <v>#N/A</v>
      </c>
      <c r="O17">
        <f>IF(AND(Regulation!O18="upregulation",Significance!O17="significant regulation"),1,IF(AND(Regulation!O18="DOWNregulation",Significance!O17="significant regulation"),-1,0))</f>
        <v>0</v>
      </c>
      <c r="P17">
        <f>IF(AND(Regulation!P18="upregulation",Significance!P17="significant regulation"),1,IF(AND(Regulation!P18="DOWNregulation",Significance!P17="significant regulation"),-1,0))</f>
        <v>1</v>
      </c>
      <c r="Q17">
        <f>IF(AND(Regulation!Q18="upregulation",Significance!Q17="significant regulation"),1,IF(AND(Regulation!Q18="DOWNregulation",Significance!Q17="significant regulation"),-1,0))</f>
        <v>0</v>
      </c>
      <c r="R17">
        <f>IF(AND(Regulation!R18="upregulation",Significance!R17="significant regulation"),1,IF(AND(Regulation!R18="DOWNregulation",Significance!R17="significant regulation"),-1,0))</f>
        <v>0</v>
      </c>
      <c r="S17" t="e">
        <f>IF(AND(Regulation!S18="upregulation",Significance!S17="significant regulation"),1,IF(AND(Regulation!S18="DOWNregulation",Significance!S17="significant regulation"),-1,0))</f>
        <v>#N/A</v>
      </c>
      <c r="T17" t="e">
        <f>IF(AND(Regulation!T18="upregulation",Significance!T17="significant regulation"),1,IF(AND(Regulation!T18="DOWNregulation",Significance!T17="significant regulation"),-1,0))</f>
        <v>#N/A</v>
      </c>
      <c r="U17" t="e">
        <f>IF(AND(Regulation!U18="upregulation",Significance!U17="significant regulation"),1,IF(AND(Regulation!U18="DOWNregulation",Significance!U17="significant regulation"),-1,0))</f>
        <v>#N/A</v>
      </c>
      <c r="V17" t="e">
        <f>IF(AND(Regulation!V18="upregulation",Significance!V17="significant regulation"),1,IF(AND(Regulation!V18="DOWNregulation",Significance!V17="significant regulation"),-1,0))</f>
        <v>#N/A</v>
      </c>
      <c r="W17" t="e">
        <f>IF(AND(Regulation!W18="upregulation",Significance!W17="significant regulation"),1,IF(AND(Regulation!W18="DOWNregulation",Significance!W17="significant regulation"),-1,0))</f>
        <v>#N/A</v>
      </c>
      <c r="X17">
        <f>IF(AND(Regulation!X18="upregulation",Significance!X17="significant regulation"),1,IF(AND(Regulation!X18="DOWNregulation",Significance!X17="significant regulation"),-1,0))</f>
        <v>0</v>
      </c>
      <c r="Y17" t="e">
        <f>IF(AND(Regulation!Y18="upregulation",Significance!Y17="significant regulation"),1,IF(AND(Regulation!Y18="DOWNregulation",Significance!Y17="significant regulation"),-1,0))</f>
        <v>#N/A</v>
      </c>
      <c r="Z17" t="e">
        <f>IF(AND(Regulation!Z18="upregulation",Significance!Z17="significant regulation"),1,IF(AND(Regulation!Z18="DOWNregulation",Significance!Z17="significant regulation"),-1,0))</f>
        <v>#N/A</v>
      </c>
      <c r="AA17">
        <f>IF(AND(Regulation!AA18="upregulation",Significance!AA17="significant regulation"),1,IF(AND(Regulation!AA18="DOWNregulation",Significance!AA17="significant regulation"),-1,0))</f>
        <v>0</v>
      </c>
    </row>
    <row r="18" spans="1:27" ht="18" x14ac:dyDescent="0.2">
      <c r="A18" s="199" t="s">
        <v>244</v>
      </c>
      <c r="B18" t="e">
        <f>IF(AND(Regulation!B19="upregulation",Significance!B18="significant regulation"),1,IF(AND(Regulation!B19="DOWNregulation",Significance!B18="significant regulation"),-1,0))</f>
        <v>#N/A</v>
      </c>
      <c r="C18" t="e">
        <f>IF(AND(Regulation!C19="upregulation",Significance!C18="significant regulation"),1,IF(AND(Regulation!C19="DOWNregulation",Significance!C18="significant regulation"),-1,0))</f>
        <v>#N/A</v>
      </c>
      <c r="D18" t="e">
        <f>IF(AND(Regulation!D19="upregulation",Significance!D18="significant regulation"),1,IF(AND(Regulation!D19="DOWNregulation",Significance!D18="significant regulation"),-1,0))</f>
        <v>#N/A</v>
      </c>
      <c r="E18">
        <f>IF(AND(Regulation!E19="upregulation",Significance!E18="significant regulation"),1,IF(AND(Regulation!E19="DOWNregulation",Significance!E18="significant regulation"),-1,0))</f>
        <v>0</v>
      </c>
      <c r="F18">
        <f>IF(AND(Regulation!F19="upregulation",Significance!F18="significant regulation"),1,IF(AND(Regulation!F19="DOWNregulation",Significance!F18="significant regulation"),-1,0))</f>
        <v>0</v>
      </c>
      <c r="G18">
        <f>IF(AND(Regulation!G19="upregulation",Significance!G18="significant regulation"),1,IF(AND(Regulation!G19="DOWNregulation",Significance!G18="significant regulation"),-1,0))</f>
        <v>1</v>
      </c>
      <c r="H18" t="e">
        <f>IF(AND(Regulation!H19="upregulation",Significance!H18="significant regulation"),1,IF(AND(Regulation!H19="DOWNregulation",Significance!H18="significant regulation"),-1,0))</f>
        <v>#N/A</v>
      </c>
      <c r="I18">
        <f>IF(AND(Regulation!I19="upregulation",Significance!I18="significant regulation"),1,IF(AND(Regulation!I19="DOWNregulation",Significance!I18="significant regulation"),-1,0))</f>
        <v>0</v>
      </c>
      <c r="J18" t="e">
        <f>IF(AND(Regulation!J19="upregulation",Significance!J18="significant regulation"),1,IF(AND(Regulation!J19="DOWNregulation",Significance!J18="significant regulation"),-1,0))</f>
        <v>#N/A</v>
      </c>
      <c r="K18" t="e">
        <f>IF(AND(Regulation!K19="upregulation",Significance!K18="significant regulation"),1,IF(AND(Regulation!K19="DOWNregulation",Significance!K18="significant regulation"),-1,0))</f>
        <v>#N/A</v>
      </c>
      <c r="L18" t="e">
        <f>IF(AND(Regulation!L19="upregulation",Significance!L18="significant regulation"),1,IF(AND(Regulation!L19="DOWNregulation",Significance!L18="significant regulation"),-1,0))</f>
        <v>#N/A</v>
      </c>
      <c r="M18" t="e">
        <f>IF(AND(Regulation!M19="upregulation",Significance!M18="significant regulation"),1,IF(AND(Regulation!M19="DOWNregulation",Significance!M18="significant regulation"),-1,0))</f>
        <v>#N/A</v>
      </c>
      <c r="N18" t="e">
        <f>IF(AND(Regulation!N19="upregulation",Significance!N18="significant regulation"),1,IF(AND(Regulation!N19="DOWNregulation",Significance!N18="significant regulation"),-1,0))</f>
        <v>#N/A</v>
      </c>
      <c r="O18">
        <f>IF(AND(Regulation!O19="upregulation",Significance!O18="significant regulation"),1,IF(AND(Regulation!O19="DOWNregulation",Significance!O18="significant regulation"),-1,0))</f>
        <v>-1</v>
      </c>
      <c r="P18">
        <f>IF(AND(Regulation!P19="upregulation",Significance!P18="significant regulation"),1,IF(AND(Regulation!P19="DOWNregulation",Significance!P18="significant regulation"),-1,0))</f>
        <v>0</v>
      </c>
      <c r="Q18">
        <f>IF(AND(Regulation!Q19="upregulation",Significance!Q18="significant regulation"),1,IF(AND(Regulation!Q19="DOWNregulation",Significance!Q18="significant regulation"),-1,0))</f>
        <v>0</v>
      </c>
      <c r="R18">
        <f>IF(AND(Regulation!R19="upregulation",Significance!R18="significant regulation"),1,IF(AND(Regulation!R19="DOWNregulation",Significance!R18="significant regulation"),-1,0))</f>
        <v>0</v>
      </c>
      <c r="S18" t="e">
        <f>IF(AND(Regulation!S19="upregulation",Significance!S18="significant regulation"),1,IF(AND(Regulation!S19="DOWNregulation",Significance!S18="significant regulation"),-1,0))</f>
        <v>#N/A</v>
      </c>
      <c r="T18" t="e">
        <f>IF(AND(Regulation!T19="upregulation",Significance!T18="significant regulation"),1,IF(AND(Regulation!T19="DOWNregulation",Significance!T18="significant regulation"),-1,0))</f>
        <v>#N/A</v>
      </c>
      <c r="U18" t="e">
        <f>IF(AND(Regulation!U19="upregulation",Significance!U18="significant regulation"),1,IF(AND(Regulation!U19="DOWNregulation",Significance!U18="significant regulation"),-1,0))</f>
        <v>#N/A</v>
      </c>
      <c r="V18" t="e">
        <f>IF(AND(Regulation!V19="upregulation",Significance!V18="significant regulation"),1,IF(AND(Regulation!V19="DOWNregulation",Significance!V18="significant regulation"),-1,0))</f>
        <v>#REF!</v>
      </c>
      <c r="W18" t="e">
        <f>IF(AND(Regulation!W19="upregulation",Significance!W18="significant regulation"),1,IF(AND(Regulation!W19="DOWNregulation",Significance!W18="significant regulation"),-1,0))</f>
        <v>#N/A</v>
      </c>
      <c r="X18">
        <f>IF(AND(Regulation!X19="upregulation",Significance!X18="significant regulation"),1,IF(AND(Regulation!X19="DOWNregulation",Significance!X18="significant regulation"),-1,0))</f>
        <v>1</v>
      </c>
      <c r="Y18" t="e">
        <f>IF(AND(Regulation!Y19="upregulation",Significance!Y18="significant regulation"),1,IF(AND(Regulation!Y19="DOWNregulation",Significance!Y18="significant regulation"),-1,0))</f>
        <v>#N/A</v>
      </c>
      <c r="Z18" t="e">
        <f>IF(AND(Regulation!Z19="upregulation",Significance!Z18="significant regulation"),1,IF(AND(Regulation!Z19="DOWNregulation",Significance!Z18="significant regulation"),-1,0))</f>
        <v>#N/A</v>
      </c>
      <c r="AA18">
        <f>IF(AND(Regulation!AA19="upregulation",Significance!AA18="significant regulation"),1,IF(AND(Regulation!AA19="DOWNregulation",Significance!AA18="significant regulation"),-1,0))</f>
        <v>1</v>
      </c>
    </row>
    <row r="19" spans="1:27" ht="18" x14ac:dyDescent="0.2">
      <c r="A19" s="199" t="s">
        <v>245</v>
      </c>
      <c r="B19" t="e">
        <f>IF(AND(Regulation!B20="upregulation",Significance!B19="significant regulation"),1,IF(AND(Regulation!B20="DOWNregulation",Significance!B19="significant regulation"),-1,0))</f>
        <v>#N/A</v>
      </c>
      <c r="C19" t="e">
        <f>IF(AND(Regulation!C20="upregulation",Significance!C19="significant regulation"),1,IF(AND(Regulation!C20="DOWNregulation",Significance!C19="significant regulation"),-1,0))</f>
        <v>#N/A</v>
      </c>
      <c r="D19" t="e">
        <f>IF(AND(Regulation!D20="upregulation",Significance!D19="significant regulation"),1,IF(AND(Regulation!D20="DOWNregulation",Significance!D19="significant regulation"),-1,0))</f>
        <v>#N/A</v>
      </c>
      <c r="E19" t="e">
        <f>IF(AND(Regulation!E20="upregulation",Significance!E19="significant regulation"),1,IF(AND(Regulation!E20="DOWNregulation",Significance!E19="significant regulation"),-1,0))</f>
        <v>#N/A</v>
      </c>
      <c r="F19" t="e">
        <f>IF(AND(Regulation!F20="upregulation",Significance!F19="significant regulation"),1,IF(AND(Regulation!F20="DOWNregulation",Significance!F19="significant regulation"),-1,0))</f>
        <v>#N/A</v>
      </c>
      <c r="G19" t="e">
        <f>IF(AND(Regulation!G20="upregulation",Significance!G19="significant regulation"),1,IF(AND(Regulation!G20="DOWNregulation",Significance!G19="significant regulation"),-1,0))</f>
        <v>#N/A</v>
      </c>
      <c r="H19" t="e">
        <f>IF(AND(Regulation!H20="upregulation",Significance!H19="significant regulation"),1,IF(AND(Regulation!H20="DOWNregulation",Significance!H19="significant regulation"),-1,0))</f>
        <v>#N/A</v>
      </c>
      <c r="I19">
        <f>IF(AND(Regulation!I20="upregulation",Significance!I19="significant regulation"),1,IF(AND(Regulation!I20="DOWNregulation",Significance!I19="significant regulation"),-1,0))</f>
        <v>-1</v>
      </c>
      <c r="J19" t="e">
        <f>IF(AND(Regulation!J20="upregulation",Significance!J19="significant regulation"),1,IF(AND(Regulation!J20="DOWNregulation",Significance!J19="significant regulation"),-1,0))</f>
        <v>#N/A</v>
      </c>
      <c r="K19" t="e">
        <f>IF(AND(Regulation!K20="upregulation",Significance!K19="significant regulation"),1,IF(AND(Regulation!K20="DOWNregulation",Significance!K19="significant regulation"),-1,0))</f>
        <v>#N/A</v>
      </c>
      <c r="L19" t="e">
        <f>IF(AND(Regulation!L20="upregulation",Significance!L19="significant regulation"),1,IF(AND(Regulation!L20="DOWNregulation",Significance!L19="significant regulation"),-1,0))</f>
        <v>#N/A</v>
      </c>
      <c r="M19" t="e">
        <f>IF(AND(Regulation!M20="upregulation",Significance!M19="significant regulation"),1,IF(AND(Regulation!M20="DOWNregulation",Significance!M19="significant regulation"),-1,0))</f>
        <v>#N/A</v>
      </c>
      <c r="N19" t="e">
        <f>IF(AND(Regulation!N20="upregulation",Significance!N19="significant regulation"),1,IF(AND(Regulation!N20="DOWNregulation",Significance!N19="significant regulation"),-1,0))</f>
        <v>#N/A</v>
      </c>
      <c r="O19" t="e">
        <f>IF(AND(Regulation!O20="upregulation",Significance!O19="significant regulation"),1,IF(AND(Regulation!O20="DOWNregulation",Significance!O19="significant regulation"),-1,0))</f>
        <v>#N/A</v>
      </c>
      <c r="P19" t="e">
        <f>IF(AND(Regulation!P20="upregulation",Significance!P19="significant regulation"),1,IF(AND(Regulation!P20="DOWNregulation",Significance!P19="significant regulation"),-1,0))</f>
        <v>#N/A</v>
      </c>
      <c r="Q19" t="e">
        <f>IF(AND(Regulation!Q20="upregulation",Significance!Q19="significant regulation"),1,IF(AND(Regulation!Q20="DOWNregulation",Significance!Q19="significant regulation"),-1,0))</f>
        <v>#N/A</v>
      </c>
      <c r="R19" t="e">
        <f>IF(AND(Regulation!R20="upregulation",Significance!R19="significant regulation"),1,IF(AND(Regulation!R20="DOWNregulation",Significance!R19="significant regulation"),-1,0))</f>
        <v>#N/A</v>
      </c>
      <c r="S19" t="e">
        <f>IF(AND(Regulation!S20="upregulation",Significance!S19="significant regulation"),1,IF(AND(Regulation!S20="DOWNregulation",Significance!S19="significant regulation"),-1,0))</f>
        <v>#N/A</v>
      </c>
      <c r="T19" t="e">
        <f>IF(AND(Regulation!T20="upregulation",Significance!T19="significant regulation"),1,IF(AND(Regulation!T20="DOWNregulation",Significance!T19="significant regulation"),-1,0))</f>
        <v>#N/A</v>
      </c>
      <c r="U19" t="e">
        <f>IF(AND(Regulation!U20="upregulation",Significance!U19="significant regulation"),1,IF(AND(Regulation!U20="DOWNregulation",Significance!U19="significant regulation"),-1,0))</f>
        <v>#N/A</v>
      </c>
      <c r="V19" t="e">
        <f>IF(AND(Regulation!V20="upregulation",Significance!V19="significant regulation"),1,IF(AND(Regulation!V20="DOWNregulation",Significance!V19="significant regulation"),-1,0))</f>
        <v>#N/A</v>
      </c>
      <c r="W19" t="e">
        <f>IF(AND(Regulation!W20="upregulation",Significance!W19="significant regulation"),1,IF(AND(Regulation!W20="DOWNregulation",Significance!W19="significant regulation"),-1,0))</f>
        <v>#N/A</v>
      </c>
      <c r="X19" t="e">
        <f>IF(AND(Regulation!X20="upregulation",Significance!X19="significant regulation"),1,IF(AND(Regulation!X20="DOWNregulation",Significance!X19="significant regulation"),-1,0))</f>
        <v>#N/A</v>
      </c>
      <c r="Y19" t="e">
        <f>IF(AND(Regulation!Y20="upregulation",Significance!Y19="significant regulation"),1,IF(AND(Regulation!Y20="DOWNregulation",Significance!Y19="significant regulation"),-1,0))</f>
        <v>#N/A</v>
      </c>
      <c r="Z19" t="e">
        <f>IF(AND(Regulation!Z20="upregulation",Significance!Z19="significant regulation"),1,IF(AND(Regulation!Z20="DOWNregulation",Significance!Z19="significant regulation"),-1,0))</f>
        <v>#N/A</v>
      </c>
      <c r="AA19">
        <f>IF(AND(Regulation!AA20="upregulation",Significance!AA19="significant regulation"),1,IF(AND(Regulation!AA20="DOWNregulation",Significance!AA19="significant regulation"),-1,0))</f>
        <v>-1</v>
      </c>
    </row>
    <row r="20" spans="1:27" ht="18" x14ac:dyDescent="0.2">
      <c r="A20" s="199" t="s">
        <v>220</v>
      </c>
      <c r="B20" t="e">
        <f>IF(AND(Regulation!B21="upregulation",Significance!B20="significant regulation"),1,IF(AND(Regulation!B21="DOWNregulation",Significance!B20="significant regulation"),-1,0))</f>
        <v>#N/A</v>
      </c>
      <c r="C20">
        <f>IF(AND(Regulation!C21="upregulation",Significance!C20="significant regulation"),1,IF(AND(Regulation!C21="DOWNregulation",Significance!C20="significant regulation"),-1,0))</f>
        <v>1</v>
      </c>
      <c r="D20">
        <f>IF(AND(Regulation!D21="upregulation",Significance!D20="significant regulation"),1,IF(AND(Regulation!D21="DOWNregulation",Significance!D20="significant regulation"),-1,0))</f>
        <v>1</v>
      </c>
      <c r="E20">
        <f>IF(AND(Regulation!E21="upregulation",Significance!E20="significant regulation"),1,IF(AND(Regulation!E21="DOWNregulation",Significance!E20="significant regulation"),-1,0))</f>
        <v>-1</v>
      </c>
      <c r="F20">
        <f>IF(AND(Regulation!F21="upregulation",Significance!F20="significant regulation"),1,IF(AND(Regulation!F21="DOWNregulation",Significance!F20="significant regulation"),-1,0))</f>
        <v>1</v>
      </c>
      <c r="G20">
        <f>IF(AND(Regulation!G21="upregulation",Significance!G20="significant regulation"),1,IF(AND(Regulation!G21="DOWNregulation",Significance!G20="significant regulation"),-1,0))</f>
        <v>1</v>
      </c>
      <c r="H20">
        <f>B34</f>
        <v>0</v>
      </c>
      <c r="I20">
        <f>IF(AND(Regulation!I21="upregulation",Significance!I20="significant regulation"),1,IF(AND(Regulation!I21="DOWNregulation",Significance!I20="significant regulation"),-1,0))</f>
        <v>-1</v>
      </c>
      <c r="J20">
        <f>IF(AND(Regulation!J21="upregulation",Significance!J20="significant regulation"),1,IF(AND(Regulation!J21="DOWNregulation",Significance!J20="significant regulation"),-1,0))</f>
        <v>1</v>
      </c>
      <c r="K20">
        <f>IF(AND(Regulation!K21="upregulation",Significance!K20="significant regulation"),1,IF(AND(Regulation!K21="DOWNregulation",Significance!K20="significant regulation"),-1,0))</f>
        <v>1</v>
      </c>
      <c r="L20">
        <f>IF(AND(Regulation!L21="upregulation",Significance!L20="significant regulation"),1,IF(AND(Regulation!L21="DOWNregulation",Significance!L20="significant regulation"),-1,0))</f>
        <v>0</v>
      </c>
      <c r="M20">
        <f>IF(AND(Regulation!M21="upregulation",Significance!M20="significant regulation"),1,IF(AND(Regulation!M21="DOWNregulation",Significance!M20="significant regulation"),-1,0))</f>
        <v>-1</v>
      </c>
      <c r="N20">
        <f>IF(AND(Regulation!N21="upregulation",Significance!N20="significant regulation"),1,IF(AND(Regulation!N21="DOWNregulation",Significance!N20="significant regulation"),-1,0))</f>
        <v>1</v>
      </c>
      <c r="O20">
        <f>IF(AND(Regulation!O21="upregulation",Significance!O20="significant regulation"),1,IF(AND(Regulation!O21="DOWNregulation",Significance!O20="significant regulation"),-1,0))</f>
        <v>0</v>
      </c>
      <c r="P20">
        <f>IF(AND(Regulation!P21="upregulation",Significance!P20="significant regulation"),1,IF(AND(Regulation!P21="DOWNregulation",Significance!P20="significant regulation"),-1,0))</f>
        <v>1</v>
      </c>
      <c r="Q20">
        <f>IF(AND(Regulation!Q21="upregulation",Significance!Q20="significant regulation"),1,IF(AND(Regulation!Q21="DOWNregulation",Significance!Q20="significant regulation"),-1,0))</f>
        <v>1</v>
      </c>
      <c r="R20">
        <f>IF(AND(Regulation!R21="upregulation",Significance!R20="significant regulation"),1,IF(AND(Regulation!R21="DOWNregulation",Significance!R20="significant regulation"),-1,0))</f>
        <v>1</v>
      </c>
      <c r="S20">
        <f>IF(AND(Regulation!S21="upregulation",Significance!S20="significant regulation"),1,IF(AND(Regulation!S21="DOWNregulation",Significance!S20="significant regulation"),-1,0))</f>
        <v>1</v>
      </c>
      <c r="T20">
        <f>IF(AND(Regulation!T21="upregulation",Significance!T20="significant regulation"),1,IF(AND(Regulation!T21="DOWNregulation",Significance!T20="significant regulation"),-1,0))</f>
        <v>0</v>
      </c>
      <c r="U20">
        <f>IF(AND(Regulation!U21="upregulation",Significance!U20="significant regulation"),1,IF(AND(Regulation!U21="DOWNregulation",Significance!U20="significant regulation"),-1,0))</f>
        <v>1</v>
      </c>
      <c r="V20" t="e">
        <f>IF(AND(Regulation!V21="upregulation",Significance!V20="significant regulation"),1,IF(AND(Regulation!V21="DOWNregulation",Significance!V20="significant regulation"),-1,0))</f>
        <v>#REF!</v>
      </c>
      <c r="W20">
        <f>IF(AND(Regulation!W21="upregulation",Significance!W20="significant regulation"),1,IF(AND(Regulation!W21="DOWNregulation",Significance!W20="significant regulation"),-1,0))</f>
        <v>1</v>
      </c>
      <c r="X20">
        <f>IF(AND(Regulation!X21="upregulation",Significance!X20="significant regulation"),1,IF(AND(Regulation!X21="DOWNregulation",Significance!X20="significant regulation"),-1,0))</f>
        <v>-1</v>
      </c>
      <c r="Y20">
        <f>IF(AND(Regulation!Y21="upregulation",Significance!Y20="significant regulation"),1,IF(AND(Regulation!Y21="DOWNregulation",Significance!Y20="significant regulation"),-1,0))</f>
        <v>1</v>
      </c>
      <c r="Z20">
        <f>IF(AND(Regulation!Z21="upregulation",Significance!Z20="significant regulation"),1,IF(AND(Regulation!Z21="DOWNregulation",Significance!Z20="significant regulation"),-1,0))</f>
        <v>-1</v>
      </c>
      <c r="AA20">
        <f>IF(AND(Regulation!AA21="upregulation",Significance!AA20="significant regulation"),1,IF(AND(Regulation!AA21="DOWNregulation",Significance!AA20="significant regulation"),-1,0))</f>
        <v>-1</v>
      </c>
    </row>
    <row r="21" spans="1:27" ht="18" x14ac:dyDescent="0.2">
      <c r="A21" s="199" t="s">
        <v>250</v>
      </c>
      <c r="B21" t="e">
        <f>IF(AND(Regulation!B22="upregulation",Significance!B21="significant regulation"),1,IF(AND(Regulation!B22="DOWNregulation",Significance!B21="significant regulation"),-1,0))</f>
        <v>#N/A</v>
      </c>
      <c r="C21" t="e">
        <f>IF(AND(Regulation!C22="upregulation",Significance!C21="significant regulation"),1,IF(AND(Regulation!C22="DOWNregulation",Significance!C21="significant regulation"),-1,0))</f>
        <v>#N/A</v>
      </c>
      <c r="D21" t="e">
        <f>IF(AND(Regulation!D22="upregulation",Significance!D21="significant regulation"),1,IF(AND(Regulation!D22="DOWNregulation",Significance!D21="significant regulation"),-1,0))</f>
        <v>#N/A</v>
      </c>
      <c r="E21" t="e">
        <f>IF(AND(Regulation!E22="upregulation",Significance!E21="significant regulation"),1,IF(AND(Regulation!E22="DOWNregulation",Significance!E21="significant regulation"),-1,0))</f>
        <v>#N/A</v>
      </c>
      <c r="F21" t="e">
        <f>IF(AND(Regulation!F22="upregulation",Significance!F21="significant regulation"),1,IF(AND(Regulation!F22="DOWNregulation",Significance!F21="significant regulation"),-1,0))</f>
        <v>#N/A</v>
      </c>
      <c r="G21" t="e">
        <f>IF(AND(Regulation!G22="upregulation",Significance!G21="significant regulation"),1,IF(AND(Regulation!G22="DOWNregulation",Significance!G21="significant regulation"),-1,0))</f>
        <v>#N/A</v>
      </c>
      <c r="H21" t="e">
        <f>IF(AND(Regulation!H22="upregulation",Significance!H21="significant regulation"),1,IF(AND(Regulation!H22="DOWNregulation",Significance!H21="significant regulation"),-1,0))</f>
        <v>#N/A</v>
      </c>
      <c r="I21" t="e">
        <f>IF(AND(Regulation!I22="upregulation",Significance!I21="significant regulation"),1,IF(AND(Regulation!I22="DOWNregulation",Significance!I21="significant regulation"),-1,0))</f>
        <v>#N/A</v>
      </c>
      <c r="J21">
        <f>IF(AND(Regulation!J22="upregulation",Significance!J21="significant regulation"),1,IF(AND(Regulation!J22="DOWNregulation",Significance!J21="significant regulation"),-1,0))</f>
        <v>0</v>
      </c>
      <c r="K21" t="e">
        <f>IF(AND(Regulation!K22="upregulation",Significance!K21="significant regulation"),1,IF(AND(Regulation!K22="DOWNregulation",Significance!K21="significant regulation"),-1,0))</f>
        <v>#N/A</v>
      </c>
      <c r="L21">
        <f>IF(AND(Regulation!L22="upregulation",Significance!L21="significant regulation"),1,IF(AND(Regulation!L22="DOWNregulation",Significance!L21="significant regulation"),-1,0))</f>
        <v>0</v>
      </c>
      <c r="M21" t="e">
        <f>IF(AND(Regulation!M22="upregulation",Significance!M21="significant regulation"),1,IF(AND(Regulation!M22="DOWNregulation",Significance!M21="significant regulation"),-1,0))</f>
        <v>#N/A</v>
      </c>
      <c r="N21" t="e">
        <f>IF(AND(Regulation!N22="upregulation",Significance!N21="significant regulation"),1,IF(AND(Regulation!N22="DOWNregulation",Significance!N21="significant regulation"),-1,0))</f>
        <v>#N/A</v>
      </c>
      <c r="O21" t="e">
        <f>IF(AND(Regulation!O22="upregulation",Significance!O21="significant regulation"),1,IF(AND(Regulation!O22="DOWNregulation",Significance!O21="significant regulation"),-1,0))</f>
        <v>#N/A</v>
      </c>
      <c r="P21" t="e">
        <f>IF(AND(Regulation!P22="upregulation",Significance!P21="significant regulation"),1,IF(AND(Regulation!P22="DOWNregulation",Significance!P21="significant regulation"),-1,0))</f>
        <v>#N/A</v>
      </c>
      <c r="Q21" t="e">
        <f>IF(AND(Regulation!Q22="upregulation",Significance!Q21="significant regulation"),1,IF(AND(Regulation!Q22="DOWNregulation",Significance!Q21="significant regulation"),-1,0))</f>
        <v>#N/A</v>
      </c>
      <c r="R21" t="e">
        <f>IF(AND(Regulation!R22="upregulation",Significance!R21="significant regulation"),1,IF(AND(Regulation!R22="DOWNregulation",Significance!R21="significant regulation"),-1,0))</f>
        <v>#N/A</v>
      </c>
      <c r="S21" t="e">
        <f>IF(AND(Regulation!S22="upregulation",Significance!S21="significant regulation"),1,IF(AND(Regulation!S22="DOWNregulation",Significance!S21="significant regulation"),-1,0))</f>
        <v>#N/A</v>
      </c>
      <c r="T21" t="e">
        <f>IF(AND(Regulation!T22="upregulation",Significance!T21="significant regulation"),1,IF(AND(Regulation!T22="DOWNregulation",Significance!T21="significant regulation"),-1,0))</f>
        <v>#N/A</v>
      </c>
      <c r="U21" t="e">
        <f>IF(AND(Regulation!U22="upregulation",Significance!U21="significant regulation"),1,IF(AND(Regulation!U22="DOWNregulation",Significance!U21="significant regulation"),-1,0))</f>
        <v>#N/A</v>
      </c>
      <c r="V21" t="e">
        <f>IF(AND(Regulation!V22="upregulation",Significance!V21="significant regulation"),1,IF(AND(Regulation!V22="DOWNregulation",Significance!V21="significant regulation"),-1,0))</f>
        <v>#N/A</v>
      </c>
      <c r="W21" t="e">
        <f>IF(AND(Regulation!W22="upregulation",Significance!W21="significant regulation"),1,IF(AND(Regulation!W22="DOWNregulation",Significance!W21="significant regulation"),-1,0))</f>
        <v>#N/A</v>
      </c>
      <c r="X21" t="e">
        <f>IF(AND(Regulation!X22="upregulation",Significance!X21="significant regulation"),1,IF(AND(Regulation!X22="DOWNregulation",Significance!X21="significant regulation"),-1,0))</f>
        <v>#N/A</v>
      </c>
      <c r="Y21" t="e">
        <f>IF(AND(Regulation!Y22="upregulation",Significance!Y21="significant regulation"),1,IF(AND(Regulation!Y22="DOWNregulation",Significance!Y21="significant regulation"),-1,0))</f>
        <v>#N/A</v>
      </c>
      <c r="Z21" t="e">
        <f>IF(AND(Regulation!Z22="upregulation",Significance!Z21="significant regulation"),1,IF(AND(Regulation!Z22="DOWNregulation",Significance!Z21="significant regulation"),-1,0))</f>
        <v>#N/A</v>
      </c>
      <c r="AA21" t="e">
        <f>IF(AND(Regulation!AA22="upregulation",Significance!AA21="significant regulation"),1,IF(AND(Regulation!AA22="DOWNregulation",Significance!AA21="significant regulation"),-1,0))</f>
        <v>#N/A</v>
      </c>
    </row>
    <row r="22" spans="1:27" ht="18" x14ac:dyDescent="0.2">
      <c r="A22" s="199" t="s">
        <v>246</v>
      </c>
      <c r="B22" t="e">
        <f>IF(AND(Regulation!B23="upregulation",Significance!B22="significant regulation"),1,IF(AND(Regulation!B23="DOWNregulation",Significance!B22="significant regulation"),-1,0))</f>
        <v>#N/A</v>
      </c>
      <c r="C22" t="e">
        <f>IF(AND(Regulation!C23="upregulation",Significance!C22="significant regulation"),1,IF(AND(Regulation!C23="DOWNregulation",Significance!C22="significant regulation"),-1,0))</f>
        <v>#N/A</v>
      </c>
      <c r="D22" t="e">
        <f>IF(AND(Regulation!D23="upregulation",Significance!D22="significant regulation"),1,IF(AND(Regulation!D23="DOWNregulation",Significance!D22="significant regulation"),-1,0))</f>
        <v>#N/A</v>
      </c>
      <c r="E22">
        <f>IF(AND(Regulation!E23="upregulation",Significance!E22="significant regulation"),1,IF(AND(Regulation!E23="DOWNregulation",Significance!E22="significant regulation"),-1,0))</f>
        <v>1</v>
      </c>
      <c r="F22" t="e">
        <f>IF(AND(Regulation!F23="upregulation",Significance!F22="significant regulation"),1,IF(AND(Regulation!F23="DOWNregulation",Significance!F22="significant regulation"),-1,0))</f>
        <v>#N/A</v>
      </c>
      <c r="G22">
        <f>IF(AND(Regulation!G23="upregulation",Significance!G22="significant regulation"),1,IF(AND(Regulation!G23="DOWNregulation",Significance!G22="significant regulation"),-1,0))</f>
        <v>1</v>
      </c>
      <c r="H22" t="e">
        <f>IF(AND(Regulation!H23="upregulation",Significance!H22="significant regulation"),1,IF(AND(Regulation!H23="DOWNregulation",Significance!H22="significant regulation"),-1,0))</f>
        <v>#N/A</v>
      </c>
      <c r="I22">
        <f>IF(AND(Regulation!I23="upregulation",Significance!I22="significant regulation"),1,IF(AND(Regulation!I23="DOWNregulation",Significance!I22="significant regulation"),-1,0))</f>
        <v>0</v>
      </c>
      <c r="J22">
        <f>IF(AND(Regulation!J23="upregulation",Significance!J22="significant regulation"),1,IF(AND(Regulation!J23="DOWNregulation",Significance!J22="significant regulation"),-1,0))</f>
        <v>1</v>
      </c>
      <c r="K22" t="e">
        <f>IF(AND(Regulation!K23="upregulation",Significance!K22="significant regulation"),1,IF(AND(Regulation!K23="DOWNregulation",Significance!K22="significant regulation"),-1,0))</f>
        <v>#N/A</v>
      </c>
      <c r="L22" t="e">
        <f>IF(AND(Regulation!L23="upregulation",Significance!L22="significant regulation"),1,IF(AND(Regulation!L23="DOWNregulation",Significance!L22="significant regulation"),-1,0))</f>
        <v>#N/A</v>
      </c>
      <c r="M22" t="e">
        <f>IF(AND(Regulation!M23="upregulation",Significance!M22="significant regulation"),1,IF(AND(Regulation!M23="DOWNregulation",Significance!M22="significant regulation"),-1,0))</f>
        <v>#N/A</v>
      </c>
      <c r="N22" t="e">
        <f>IF(AND(Regulation!N23="upregulation",Significance!N22="significant regulation"),1,IF(AND(Regulation!N23="DOWNregulation",Significance!N22="significant regulation"),-1,0))</f>
        <v>#N/A</v>
      </c>
      <c r="O22" t="e">
        <f>IF(AND(Regulation!O23="upregulation",Significance!O22="significant regulation"),1,IF(AND(Regulation!O23="DOWNregulation",Significance!O22="significant regulation"),-1,0))</f>
        <v>#N/A</v>
      </c>
      <c r="P22" t="e">
        <f>IF(AND(Regulation!P23="upregulation",Significance!P22="significant regulation"),1,IF(AND(Regulation!P23="DOWNregulation",Significance!P22="significant regulation"),-1,0))</f>
        <v>#N/A</v>
      </c>
      <c r="Q22">
        <f>IF(AND(Regulation!Q23="upregulation",Significance!Q22="significant regulation"),1,IF(AND(Regulation!Q23="DOWNregulation",Significance!Q22="significant regulation"),-1,0))</f>
        <v>0</v>
      </c>
      <c r="R22">
        <f>IF(AND(Regulation!R23="upregulation",Significance!R22="significant regulation"),1,IF(AND(Regulation!R23="DOWNregulation",Significance!R22="significant regulation"),-1,0))</f>
        <v>0</v>
      </c>
      <c r="S22" t="e">
        <f>IF(AND(Regulation!S23="upregulation",Significance!S22="significant regulation"),1,IF(AND(Regulation!S23="DOWNregulation",Significance!S22="significant regulation"),-1,0))</f>
        <v>#N/A</v>
      </c>
      <c r="T22" t="e">
        <f>IF(AND(Regulation!T23="upregulation",Significance!T22="significant regulation"),1,IF(AND(Regulation!T23="DOWNregulation",Significance!T22="significant regulation"),-1,0))</f>
        <v>#N/A</v>
      </c>
      <c r="U22" t="e">
        <f>IF(AND(Regulation!U23="upregulation",Significance!U22="significant regulation"),1,IF(AND(Regulation!U23="DOWNregulation",Significance!U22="significant regulation"),-1,0))</f>
        <v>#N/A</v>
      </c>
      <c r="V22" t="e">
        <f>IF(AND(Regulation!V23="upregulation",Significance!V22="significant regulation"),1,IF(AND(Regulation!V23="DOWNregulation",Significance!V22="significant regulation"),-1,0))</f>
        <v>#N/A</v>
      </c>
      <c r="W22" t="e">
        <f>IF(AND(Regulation!W23="upregulation",Significance!W22="significant regulation"),1,IF(AND(Regulation!W23="DOWNregulation",Significance!W22="significant regulation"),-1,0))</f>
        <v>#N/A</v>
      </c>
      <c r="X22">
        <f>IF(AND(Regulation!X23="upregulation",Significance!X22="significant regulation"),1,IF(AND(Regulation!X23="DOWNregulation",Significance!X22="significant regulation"),-1,0))</f>
        <v>1</v>
      </c>
      <c r="Y22" t="e">
        <f>IF(AND(Regulation!Y23="upregulation",Significance!Y22="significant regulation"),1,IF(AND(Regulation!Y23="DOWNregulation",Significance!Y22="significant regulation"),-1,0))</f>
        <v>#N/A</v>
      </c>
      <c r="Z22" t="e">
        <f>IF(AND(Regulation!Z23="upregulation",Significance!Z22="significant regulation"),1,IF(AND(Regulation!Z23="DOWNregulation",Significance!Z22="significant regulation"),-1,0))</f>
        <v>#N/A</v>
      </c>
      <c r="AA22">
        <f>IF(AND(Regulation!AA23="upregulation",Significance!AA22="significant regulation"),1,IF(AND(Regulation!AA23="DOWNregulation",Significance!AA22="significant regulation"),-1,0))</f>
        <v>0</v>
      </c>
    </row>
    <row r="23" spans="1:27" ht="18" x14ac:dyDescent="0.2">
      <c r="A23" s="199" t="s">
        <v>252</v>
      </c>
      <c r="B23" t="e">
        <f>IF(AND(Regulation!B24="upregulation",Significance!B23="significant regulation"),1,IF(AND(Regulation!B24="DOWNregulation",Significance!B23="significant regulation"),-1,0))</f>
        <v>#N/A</v>
      </c>
      <c r="C23" t="e">
        <f>IF(AND(Regulation!C24="upregulation",Significance!C23="significant regulation"),1,IF(AND(Regulation!C24="DOWNregulation",Significance!C23="significant regulation"),-1,0))</f>
        <v>#N/A</v>
      </c>
      <c r="D23" t="e">
        <f>IF(AND(Regulation!D24="upregulation",Significance!D23="significant regulation"),1,IF(AND(Regulation!D24="DOWNregulation",Significance!D23="significant regulation"),-1,0))</f>
        <v>#N/A</v>
      </c>
      <c r="E23" t="e">
        <f>IF(AND(Regulation!E24="upregulation",Significance!E23="significant regulation"),1,IF(AND(Regulation!E24="DOWNregulation",Significance!E23="significant regulation"),-1,0))</f>
        <v>#N/A</v>
      </c>
      <c r="F23" t="e">
        <f>IF(AND(Regulation!F24="upregulation",Significance!F23="significant regulation"),1,IF(AND(Regulation!F24="DOWNregulation",Significance!F23="significant regulation"),-1,0))</f>
        <v>#N/A</v>
      </c>
      <c r="G23" t="e">
        <f>IF(AND(Regulation!G24="upregulation",Significance!G23="significant regulation"),1,IF(AND(Regulation!G24="DOWNregulation",Significance!G23="significant regulation"),-1,0))</f>
        <v>#N/A</v>
      </c>
      <c r="H23" t="e">
        <f>IF(AND(Regulation!H24="upregulation",Significance!H23="significant regulation"),1,IF(AND(Regulation!H24="DOWNregulation",Significance!H23="significant regulation"),-1,0))</f>
        <v>#N/A</v>
      </c>
      <c r="I23" t="e">
        <f>IF(AND(Regulation!I24="upregulation",Significance!I23="significant regulation"),1,IF(AND(Regulation!I24="DOWNregulation",Significance!I23="significant regulation"),-1,0))</f>
        <v>#N/A</v>
      </c>
      <c r="J23">
        <f>IF(AND(Regulation!J24="upregulation",Significance!J23="significant regulation"),1,IF(AND(Regulation!J24="DOWNregulation",Significance!J23="significant regulation"),-1,0))</f>
        <v>0</v>
      </c>
      <c r="K23" t="e">
        <f>IF(AND(Regulation!K24="upregulation",Significance!K23="significant regulation"),1,IF(AND(Regulation!K24="DOWNregulation",Significance!K23="significant regulation"),-1,0))</f>
        <v>#N/A</v>
      </c>
      <c r="L23" t="e">
        <f>IF(AND(Regulation!L24="upregulation",Significance!L23="significant regulation"),1,IF(AND(Regulation!L24="DOWNregulation",Significance!L23="significant regulation"),-1,0))</f>
        <v>#N/A</v>
      </c>
      <c r="M23" t="e">
        <f>IF(AND(Regulation!M24="upregulation",Significance!M23="significant regulation"),1,IF(AND(Regulation!M24="DOWNregulation",Significance!M23="significant regulation"),-1,0))</f>
        <v>#N/A</v>
      </c>
      <c r="N23" t="e">
        <f>IF(AND(Regulation!N24="upregulation",Significance!N23="significant regulation"),1,IF(AND(Regulation!N24="DOWNregulation",Significance!N23="significant regulation"),-1,0))</f>
        <v>#N/A</v>
      </c>
      <c r="O23" t="e">
        <f>IF(AND(Regulation!O24="upregulation",Significance!O23="significant regulation"),1,IF(AND(Regulation!O24="DOWNregulation",Significance!O23="significant regulation"),-1,0))</f>
        <v>#N/A</v>
      </c>
      <c r="P23" t="e">
        <f>IF(AND(Regulation!P24="upregulation",Significance!P23="significant regulation"),1,IF(AND(Regulation!P24="DOWNregulation",Significance!P23="significant regulation"),-1,0))</f>
        <v>#N/A</v>
      </c>
      <c r="Q23" t="e">
        <f>IF(AND(Regulation!Q24="upregulation",Significance!Q23="significant regulation"),1,IF(AND(Regulation!Q24="DOWNregulation",Significance!Q23="significant regulation"),-1,0))</f>
        <v>#N/A</v>
      </c>
      <c r="R23" t="e">
        <f>IF(AND(Regulation!R24="upregulation",Significance!R23="significant regulation"),1,IF(AND(Regulation!R24="DOWNregulation",Significance!R23="significant regulation"),-1,0))</f>
        <v>#N/A</v>
      </c>
      <c r="S23" t="e">
        <f>IF(AND(Regulation!S24="upregulation",Significance!S23="significant regulation"),1,IF(AND(Regulation!S24="DOWNregulation",Significance!S23="significant regulation"),-1,0))</f>
        <v>#N/A</v>
      </c>
      <c r="T23" t="e">
        <f>IF(AND(Regulation!T24="upregulation",Significance!T23="significant regulation"),1,IF(AND(Regulation!T24="DOWNregulation",Significance!T23="significant regulation"),-1,0))</f>
        <v>#N/A</v>
      </c>
      <c r="U23" t="e">
        <f>IF(AND(Regulation!U24="upregulation",Significance!U23="significant regulation"),1,IF(AND(Regulation!U24="DOWNregulation",Significance!U23="significant regulation"),-1,0))</f>
        <v>#N/A</v>
      </c>
      <c r="V23" t="e">
        <f>IF(AND(Regulation!V24="upregulation",Significance!V23="significant regulation"),1,IF(AND(Regulation!V24="DOWNregulation",Significance!V23="significant regulation"),-1,0))</f>
        <v>#N/A</v>
      </c>
      <c r="W23" t="e">
        <f>IF(AND(Regulation!W24="upregulation",Significance!W23="significant regulation"),1,IF(AND(Regulation!W24="DOWNregulation",Significance!W23="significant regulation"),-1,0))</f>
        <v>#N/A</v>
      </c>
      <c r="X23" t="e">
        <f>IF(AND(Regulation!X24="upregulation",Significance!X23="significant regulation"),1,IF(AND(Regulation!X24="DOWNregulation",Significance!X23="significant regulation"),-1,0))</f>
        <v>#N/A</v>
      </c>
      <c r="Y23" t="e">
        <f>IF(AND(Regulation!Y24="upregulation",Significance!Y23="significant regulation"),1,IF(AND(Regulation!Y24="DOWNregulation",Significance!Y23="significant regulation"),-1,0))</f>
        <v>#N/A</v>
      </c>
      <c r="Z23" t="e">
        <f>IF(AND(Regulation!Z24="upregulation",Significance!Z23="significant regulation"),1,IF(AND(Regulation!Z24="DOWNregulation",Significance!Z23="significant regulation"),-1,0))</f>
        <v>#N/A</v>
      </c>
      <c r="AA23" t="e">
        <f>IF(AND(Regulation!AA24="upregulation",Significance!AA23="significant regulation"),1,IF(AND(Regulation!AA24="DOWNregulation",Significance!AA23="significant regulation"),-1,0))</f>
        <v>#N/A</v>
      </c>
    </row>
    <row r="24" spans="1:27" ht="18" x14ac:dyDescent="0.2">
      <c r="A24" s="199" t="s">
        <v>251</v>
      </c>
      <c r="B24" t="e">
        <f>IF(AND(Regulation!B25="upregulation",Significance!B24="significant regulation"),1,IF(AND(Regulation!B25="DOWNregulation",Significance!B24="significant regulation"),-1,0))</f>
        <v>#N/A</v>
      </c>
      <c r="C24" t="e">
        <f>IF(AND(Regulation!C25="upregulation",Significance!C24="significant regulation"),1,IF(AND(Regulation!C25="DOWNregulation",Significance!C24="significant regulation"),-1,0))</f>
        <v>#N/A</v>
      </c>
      <c r="D24">
        <f>IF(AND(Regulation!D25="upregulation",Significance!D24="significant regulation"),1,IF(AND(Regulation!D25="DOWNregulation",Significance!D24="significant regulation"),-1,0))</f>
        <v>0</v>
      </c>
      <c r="E24" t="e">
        <f>IF(AND(Regulation!E25="upregulation",Significance!E24="significant regulation"),1,IF(AND(Regulation!E25="DOWNregulation",Significance!E24="significant regulation"),-1,0))</f>
        <v>#N/A</v>
      </c>
      <c r="F24" t="e">
        <f>IF(AND(Regulation!F25="upregulation",Significance!F24="significant regulation"),1,IF(AND(Regulation!F25="DOWNregulation",Significance!F24="significant regulation"),-1,0))</f>
        <v>#N/A</v>
      </c>
      <c r="G24" t="e">
        <f>IF(AND(Regulation!G25="upregulation",Significance!G24="significant regulation"),1,IF(AND(Regulation!G25="DOWNregulation",Significance!G24="significant regulation"),-1,0))</f>
        <v>#N/A</v>
      </c>
      <c r="H24" t="e">
        <f>IF(AND(Regulation!H25="upregulation",Significance!H24="significant regulation"),1,IF(AND(Regulation!H25="DOWNregulation",Significance!H24="significant regulation"),-1,0))</f>
        <v>#N/A</v>
      </c>
      <c r="I24" t="e">
        <f>IF(AND(Regulation!I25="upregulation",Significance!I24="significant regulation"),1,IF(AND(Regulation!I25="DOWNregulation",Significance!I24="significant regulation"),-1,0))</f>
        <v>#N/A</v>
      </c>
      <c r="J24">
        <f>IF(AND(Regulation!J25="upregulation",Significance!J24="significant regulation"),1,IF(AND(Regulation!J25="DOWNregulation",Significance!J24="significant regulation"),-1,0))</f>
        <v>0</v>
      </c>
      <c r="K24" t="e">
        <f>IF(AND(Regulation!K25="upregulation",Significance!K24="significant regulation"),1,IF(AND(Regulation!K25="DOWNregulation",Significance!K24="significant regulation"),-1,0))</f>
        <v>#N/A</v>
      </c>
      <c r="L24" t="e">
        <f>IF(AND(Regulation!L25="upregulation",Significance!L24="significant regulation"),1,IF(AND(Regulation!L25="DOWNregulation",Significance!L24="significant regulation"),-1,0))</f>
        <v>#N/A</v>
      </c>
      <c r="M24">
        <f>IF(AND(Regulation!M25="upregulation",Significance!M24="significant regulation"),1,IF(AND(Regulation!M25="DOWNregulation",Significance!M24="significant regulation"),-1,0))</f>
        <v>-1</v>
      </c>
      <c r="N24">
        <f>IF(AND(Regulation!N25="upregulation",Significance!N24="significant regulation"),1,IF(AND(Regulation!N25="DOWNregulation",Significance!N24="significant regulation"),-1,0))</f>
        <v>0</v>
      </c>
      <c r="O24" t="e">
        <f>IF(AND(Regulation!O25="upregulation",Significance!O24="significant regulation"),1,IF(AND(Regulation!O25="DOWNregulation",Significance!O24="significant regulation"),-1,0))</f>
        <v>#N/A</v>
      </c>
      <c r="P24" t="e">
        <f>IF(AND(Regulation!P25="upregulation",Significance!P24="significant regulation"),1,IF(AND(Regulation!P25="DOWNregulation",Significance!P24="significant regulation"),-1,0))</f>
        <v>#N/A</v>
      </c>
      <c r="Q24">
        <f>IF(AND(Regulation!Q25="upregulation",Significance!Q24="significant regulation"),1,IF(AND(Regulation!Q25="DOWNregulation",Significance!Q24="significant regulation"),-1,0))</f>
        <v>-1</v>
      </c>
      <c r="R24">
        <f>IF(AND(Regulation!R25="upregulation",Significance!R24="significant regulation"),1,IF(AND(Regulation!R25="DOWNregulation",Significance!R24="significant regulation"),-1,0))</f>
        <v>-1</v>
      </c>
      <c r="S24" t="e">
        <f>IF(AND(Regulation!S25="upregulation",Significance!S24="significant regulation"),1,IF(AND(Regulation!S25="DOWNregulation",Significance!S24="significant regulation"),-1,0))</f>
        <v>#N/A</v>
      </c>
      <c r="T24" t="e">
        <f>IF(AND(Regulation!T25="upregulation",Significance!T24="significant regulation"),1,IF(AND(Regulation!T25="DOWNregulation",Significance!T24="significant regulation"),-1,0))</f>
        <v>#N/A</v>
      </c>
      <c r="U24" t="e">
        <f>IF(AND(Regulation!U25="upregulation",Significance!U24="significant regulation"),1,IF(AND(Regulation!U25="DOWNregulation",Significance!U24="significant regulation"),-1,0))</f>
        <v>#N/A</v>
      </c>
      <c r="V24" t="e">
        <f>IF(AND(Regulation!V25="upregulation",Significance!V24="significant regulation"),1,IF(AND(Regulation!V25="DOWNregulation",Significance!V24="significant regulation"),-1,0))</f>
        <v>#N/A</v>
      </c>
      <c r="W24" t="e">
        <f>IF(AND(Regulation!W25="upregulation",Significance!W24="significant regulation"),1,IF(AND(Regulation!W25="DOWNregulation",Significance!W24="significant regulation"),-1,0))</f>
        <v>#N/A</v>
      </c>
      <c r="X24" t="e">
        <f>IF(AND(Regulation!X25="upregulation",Significance!X24="significant regulation"),1,IF(AND(Regulation!X25="DOWNregulation",Significance!X24="significant regulation"),-1,0))</f>
        <v>#N/A</v>
      </c>
      <c r="Y24" t="e">
        <f>IF(AND(Regulation!Y25="upregulation",Significance!Y24="significant regulation"),1,IF(AND(Regulation!Y25="DOWNregulation",Significance!Y24="significant regulation"),-1,0))</f>
        <v>#N/A</v>
      </c>
      <c r="Z24">
        <f>IF(AND(Regulation!Z25="upregulation",Significance!Z24="significant regulation"),1,IF(AND(Regulation!Z25="DOWNregulation",Significance!Z24="significant regulation"),-1,0))</f>
        <v>0</v>
      </c>
      <c r="AA24" t="e">
        <f>IF(AND(Regulation!AA25="upregulation",Significance!AA24="significant regulation"),1,IF(AND(Regulation!AA25="DOWNregulation",Significance!AA24="significant regulation"),-1,0))</f>
        <v>#N/A</v>
      </c>
    </row>
    <row r="25" spans="1:27" ht="18" x14ac:dyDescent="0.2">
      <c r="A25" s="199" t="s">
        <v>253</v>
      </c>
      <c r="B25" t="e">
        <f>IF(AND(Regulation!B26="upregulation",Significance!B25="significant regulation"),1,IF(AND(Regulation!B26="DOWNregulation",Significance!B25="significant regulation"),-1,0))</f>
        <v>#N/A</v>
      </c>
      <c r="C25" t="e">
        <f>IF(AND(Regulation!C26="upregulation",Significance!C25="significant regulation"),1,IF(AND(Regulation!C26="DOWNregulation",Significance!C25="significant regulation"),-1,0))</f>
        <v>#N/A</v>
      </c>
      <c r="D25">
        <f>IF(AND(Regulation!D26="upregulation",Significance!D25="significant regulation"),1,IF(AND(Regulation!D26="DOWNregulation",Significance!D25="significant regulation"),-1,0))</f>
        <v>1</v>
      </c>
      <c r="E25">
        <f>IF(AND(Regulation!E26="upregulation",Significance!E25="significant regulation"),1,IF(AND(Regulation!E26="DOWNregulation",Significance!E25="significant regulation"),-1,0))</f>
        <v>0</v>
      </c>
      <c r="F25" t="e">
        <f>IF(AND(Regulation!F26="upregulation",Significance!F25="significant regulation"),1,IF(AND(Regulation!F26="DOWNregulation",Significance!F25="significant regulation"),-1,0))</f>
        <v>#N/A</v>
      </c>
      <c r="G25">
        <f>IF(AND(Regulation!G26="upregulation",Significance!G25="significant regulation"),1,IF(AND(Regulation!G26="DOWNregulation",Significance!G25="significant regulation"),-1,0))</f>
        <v>0</v>
      </c>
      <c r="H25">
        <f>IF(AND(Regulation!H26="upregulation",Significance!H25="significant regulation"),1,IF(AND(Regulation!H26="DOWNregulation",Significance!H25="significant regulation"),-1,0))</f>
        <v>1</v>
      </c>
      <c r="I25" t="e">
        <f>IF(AND(Regulation!I26="upregulation",Significance!I25="significant regulation"),1,IF(AND(Regulation!I26="DOWNregulation",Significance!I25="significant regulation"),-1,0))</f>
        <v>#N/A</v>
      </c>
      <c r="J25" t="e">
        <f>IF(AND(Regulation!J26="upregulation",Significance!J25="significant regulation"),1,IF(AND(Regulation!J26="DOWNregulation",Significance!J25="significant regulation"),-1,0))</f>
        <v>#N/A</v>
      </c>
      <c r="K25" t="e">
        <f>IF(AND(Regulation!K26="upregulation",Significance!K25="significant regulation"),1,IF(AND(Regulation!K26="DOWNregulation",Significance!K25="significant regulation"),-1,0))</f>
        <v>#N/A</v>
      </c>
      <c r="L25" t="e">
        <f>IF(AND(Regulation!L26="upregulation",Significance!L25="significant regulation"),1,IF(AND(Regulation!L26="DOWNregulation",Significance!L25="significant regulation"),-1,0))</f>
        <v>#N/A</v>
      </c>
      <c r="M25" t="e">
        <f>IF(AND(Regulation!M26="upregulation",Significance!M25="significant regulation"),1,IF(AND(Regulation!M26="DOWNregulation",Significance!M25="significant regulation"),-1,0))</f>
        <v>#N/A</v>
      </c>
      <c r="N25">
        <f>IF(AND(Regulation!N26="upregulation",Significance!N25="significant regulation"),1,IF(AND(Regulation!N26="DOWNregulation",Significance!N25="significant regulation"),-1,0))</f>
        <v>0</v>
      </c>
      <c r="O25">
        <f>IF(AND(Regulation!O26="upregulation",Significance!O25="significant regulation"),1,IF(AND(Regulation!O26="DOWNregulation",Significance!O25="significant regulation"),-1,0))</f>
        <v>0</v>
      </c>
      <c r="P25" t="e">
        <f>IF(AND(Regulation!P26="upregulation",Significance!P25="significant regulation"),1,IF(AND(Regulation!P26="DOWNregulation",Significance!P25="significant regulation"),-1,0))</f>
        <v>#N/A</v>
      </c>
      <c r="Q25" t="e">
        <f>IF(AND(Regulation!Q26="upregulation",Significance!Q25="significant regulation"),1,IF(AND(Regulation!Q26="DOWNregulation",Significance!Q25="significant regulation"),-1,0))</f>
        <v>#N/A</v>
      </c>
      <c r="R25" t="e">
        <f>IF(AND(Regulation!R26="upregulation",Significance!R25="significant regulation"),1,IF(AND(Regulation!R26="DOWNregulation",Significance!R25="significant regulation"),-1,0))</f>
        <v>#N/A</v>
      </c>
      <c r="S25" t="e">
        <f>IF(AND(Regulation!S26="upregulation",Significance!S25="significant regulation"),1,IF(AND(Regulation!S26="DOWNregulation",Significance!S25="significant regulation"),-1,0))</f>
        <v>#N/A</v>
      </c>
      <c r="T25" t="e">
        <f>IF(AND(Regulation!T26="upregulation",Significance!T25="significant regulation"),1,IF(AND(Regulation!T26="DOWNregulation",Significance!T25="significant regulation"),-1,0))</f>
        <v>#N/A</v>
      </c>
      <c r="U25">
        <f>IF(AND(Regulation!U26="upregulation",Significance!U25="significant regulation"),1,IF(AND(Regulation!U26="DOWNregulation",Significance!U25="significant regulation"),-1,0))</f>
        <v>1</v>
      </c>
      <c r="V25" t="e">
        <f>IF(AND(Regulation!V26="upregulation",Significance!V25="significant regulation"),1,IF(AND(Regulation!V26="DOWNregulation",Significance!V25="significant regulation"),-1,0))</f>
        <v>#N/A</v>
      </c>
      <c r="W25" t="e">
        <f>IF(AND(Regulation!W26="upregulation",Significance!W25="significant regulation"),1,IF(AND(Regulation!W26="DOWNregulation",Significance!W25="significant regulation"),-1,0))</f>
        <v>#N/A</v>
      </c>
      <c r="X25" t="e">
        <f>IF(AND(Regulation!X26="upregulation",Significance!X25="significant regulation"),1,IF(AND(Regulation!X26="DOWNregulation",Significance!X25="significant regulation"),-1,0))</f>
        <v>#N/A</v>
      </c>
      <c r="Y25" t="e">
        <f>IF(AND(Regulation!Y26="upregulation",Significance!Y25="significant regulation"),1,IF(AND(Regulation!Y26="DOWNregulation",Significance!Y25="significant regulation"),-1,0))</f>
        <v>#N/A</v>
      </c>
      <c r="Z25" t="e">
        <f>IF(AND(Regulation!Z26="upregulation",Significance!Z25="significant regulation"),1,IF(AND(Regulation!Z26="DOWNregulation",Significance!Z25="significant regulation"),-1,0))</f>
        <v>#N/A</v>
      </c>
      <c r="AA25">
        <f>IF(AND(Regulation!AA26="upregulation",Significance!AA25="significant regulation"),1,IF(AND(Regulation!AA26="DOWNregulation",Significance!AA25="significant regulation"),-1,0))</f>
        <v>-1</v>
      </c>
    </row>
    <row r="26" spans="1:27" ht="18" x14ac:dyDescent="0.2">
      <c r="A26" s="199" t="s">
        <v>254</v>
      </c>
      <c r="B26" t="e">
        <f>IF(AND(Regulation!B27="upregulation",Significance!B26="significant regulation"),1,IF(AND(Regulation!B27="DOWNregulation",Significance!B26="significant regulation"),-1,0))</f>
        <v>#N/A</v>
      </c>
      <c r="C26">
        <f>IF(AND(Regulation!C27="upregulation",Significance!C26="significant regulation"),1,IF(AND(Regulation!C27="DOWNregulation",Significance!C26="significant regulation"),-1,0))</f>
        <v>0</v>
      </c>
      <c r="D26" t="e">
        <f>IF(AND(Regulation!D27="upregulation",Significance!D26="significant regulation"),1,IF(AND(Regulation!D27="DOWNregulation",Significance!D26="significant regulation"),-1,0))</f>
        <v>#N/A</v>
      </c>
      <c r="E26">
        <f>IF(AND(Regulation!E27="upregulation",Significance!E26="significant regulation"),1,IF(AND(Regulation!E27="DOWNregulation",Significance!E26="significant regulation"),-1,0))</f>
        <v>0</v>
      </c>
      <c r="F26">
        <f>IF(AND(Regulation!F27="upregulation",Significance!F26="significant regulation"),1,IF(AND(Regulation!F27="DOWNregulation",Significance!F26="significant regulation"),-1,0))</f>
        <v>1</v>
      </c>
      <c r="G26">
        <f>IF(AND(Regulation!G27="upregulation",Significance!G26="significant regulation"),1,IF(AND(Regulation!G27="DOWNregulation",Significance!G26="significant regulation"),-1,0))</f>
        <v>1</v>
      </c>
      <c r="H26">
        <f>IF(AND(Regulation!H27="upregulation",Significance!H26="significant regulation"),1,IF(AND(Regulation!H27="DOWNregulation",Significance!H26="significant regulation"),-1,0))</f>
        <v>1</v>
      </c>
      <c r="I26" t="e">
        <f>IF(AND(Regulation!I27="upregulation",Significance!I26="significant regulation"),1,IF(AND(Regulation!I27="DOWNregulation",Significance!I26="significant regulation"),-1,0))</f>
        <v>#N/A</v>
      </c>
      <c r="J26">
        <f>IF(AND(Regulation!J27="upregulation",Significance!J26="significant regulation"),1,IF(AND(Regulation!J27="DOWNregulation",Significance!J26="significant regulation"),-1,0))</f>
        <v>0</v>
      </c>
      <c r="K26">
        <f>IF(AND(Regulation!K27="upregulation",Significance!K26="significant regulation"),1,IF(AND(Regulation!K27="DOWNregulation",Significance!K26="significant regulation"),-1,0))</f>
        <v>1</v>
      </c>
      <c r="L26">
        <f>IF(AND(Regulation!L27="upregulation",Significance!L26="significant regulation"),1,IF(AND(Regulation!L27="DOWNregulation",Significance!L26="significant regulation"),-1,0))</f>
        <v>0</v>
      </c>
      <c r="M26" t="e">
        <f>IF(AND(Regulation!M27="upregulation",Significance!M26="significant regulation"),1,IF(AND(Regulation!M27="DOWNregulation",Significance!M26="significant regulation"),-1,0))</f>
        <v>#N/A</v>
      </c>
      <c r="N26">
        <f>IF(AND(Regulation!N27="upregulation",Significance!N26="significant regulation"),1,IF(AND(Regulation!N27="DOWNregulation",Significance!N26="significant regulation"),-1,0))</f>
        <v>1</v>
      </c>
      <c r="O26" t="e">
        <f>IF(AND(Regulation!O27="upregulation",Significance!O26="significant regulation"),1,IF(AND(Regulation!O27="DOWNregulation",Significance!O26="significant regulation"),-1,0))</f>
        <v>#N/A</v>
      </c>
      <c r="P26">
        <f>IF(AND(Regulation!P27="upregulation",Significance!P26="significant regulation"),1,IF(AND(Regulation!P27="DOWNregulation",Significance!P26="significant regulation"),-1,0))</f>
        <v>1</v>
      </c>
      <c r="Q26">
        <f>IF(AND(Regulation!Q27="upregulation",Significance!Q26="significant regulation"),1,IF(AND(Regulation!Q27="DOWNregulation",Significance!Q26="significant regulation"),-1,0))</f>
        <v>0</v>
      </c>
      <c r="R26">
        <f>IF(AND(Regulation!R27="upregulation",Significance!R26="significant regulation"),1,IF(AND(Regulation!R27="DOWNregulation",Significance!R26="significant regulation"),-1,0))</f>
        <v>0</v>
      </c>
      <c r="S26">
        <f>IF(AND(Regulation!S27="upregulation",Significance!S26="significant regulation"),1,IF(AND(Regulation!S27="DOWNregulation",Significance!S26="significant regulation"),-1,0))</f>
        <v>1</v>
      </c>
      <c r="T26" t="e">
        <f>IF(AND(Regulation!T27="upregulation",Significance!T26="significant regulation"),1,IF(AND(Regulation!T27="DOWNregulation",Significance!T26="significant regulation"),-1,0))</f>
        <v>#N/A</v>
      </c>
      <c r="U26">
        <f>IF(AND(Regulation!U27="upregulation",Significance!U26="significant regulation"),1,IF(AND(Regulation!U27="DOWNregulation",Significance!U26="significant regulation"),-1,0))</f>
        <v>1</v>
      </c>
      <c r="V26" t="e">
        <f>IF(AND(Regulation!V27="upregulation",Significance!V26="significant regulation"),1,IF(AND(Regulation!V27="DOWNregulation",Significance!V26="significant regulation"),-1,0))</f>
        <v>#N/A</v>
      </c>
      <c r="W26" t="e">
        <f>IF(AND(Regulation!W27="upregulation",Significance!W26="significant regulation"),1,IF(AND(Regulation!W27="DOWNregulation",Significance!W26="significant regulation"),-1,0))</f>
        <v>#N/A</v>
      </c>
      <c r="X26">
        <f>IF(AND(Regulation!X27="upregulation",Significance!X26="significant regulation"),1,IF(AND(Regulation!X27="DOWNregulation",Significance!X26="significant regulation"),-1,0))</f>
        <v>-1</v>
      </c>
      <c r="Y26" t="e">
        <f>IF(AND(Regulation!Y27="upregulation",Significance!Y26="significant regulation"),1,IF(AND(Regulation!Y27="DOWNregulation",Significance!Y26="significant regulation"),-1,0))</f>
        <v>#N/A</v>
      </c>
      <c r="Z26">
        <f>IF(AND(Regulation!Z27="upregulation",Significance!Z26="significant regulation"),1,IF(AND(Regulation!Z27="DOWNregulation",Significance!Z26="significant regulation"),-1,0))</f>
        <v>-1</v>
      </c>
      <c r="AA26">
        <f>IF(AND(Regulation!AA27="upregulation",Significance!AA26="significant regulation"),1,IF(AND(Regulation!AA27="DOWNregulation",Significance!AA26="significant regulation"),-1,0))</f>
        <v>-1</v>
      </c>
    </row>
    <row r="27" spans="1:27" ht="18" x14ac:dyDescent="0.2">
      <c r="A27" s="199" t="s">
        <v>255</v>
      </c>
      <c r="B27" t="e">
        <f>IF(AND(Regulation!B28="upregulation",Significance!B27="significant regulation"),1,IF(AND(Regulation!B28="DOWNregulation",Significance!B27="significant regulation"),-1,0))</f>
        <v>#N/A</v>
      </c>
      <c r="C27" t="e">
        <f>IF(AND(Regulation!C28="upregulation",Significance!C27="significant regulation"),1,IF(AND(Regulation!C28="DOWNregulation",Significance!C27="significant regulation"),-1,0))</f>
        <v>#N/A</v>
      </c>
      <c r="D27" t="e">
        <f>IF(AND(Regulation!D28="upregulation",Significance!D27="significant regulation"),1,IF(AND(Regulation!D28="DOWNregulation",Significance!D27="significant regulation"),-1,0))</f>
        <v>#N/A</v>
      </c>
      <c r="E27">
        <f>IF(AND(Regulation!E28="upregulation",Significance!E27="significant regulation"),1,IF(AND(Regulation!E28="DOWNregulation",Significance!E27="significant regulation"),-1,0))</f>
        <v>0</v>
      </c>
      <c r="F27">
        <f>IF(AND(Regulation!F28="upregulation",Significance!F27="significant regulation"),1,IF(AND(Regulation!F28="DOWNregulation",Significance!F27="significant regulation"),-1,0))</f>
        <v>0</v>
      </c>
      <c r="G27">
        <f>IF(AND(Regulation!G28="upregulation",Significance!G27="significant regulation"),1,IF(AND(Regulation!G28="DOWNregulation",Significance!G27="significant regulation"),-1,0))</f>
        <v>1</v>
      </c>
      <c r="H27">
        <f>IF(AND(Regulation!H28="upregulation",Significance!H27="significant regulation"),1,IF(AND(Regulation!H28="DOWNregulation",Significance!H27="significant regulation"),-1,0))</f>
        <v>1</v>
      </c>
      <c r="I27" t="e">
        <f>IF(AND(Regulation!I28="upregulation",Significance!I27="significant regulation"),1,IF(AND(Regulation!I28="DOWNregulation",Significance!I27="significant regulation"),-1,0))</f>
        <v>#N/A</v>
      </c>
      <c r="J27">
        <f>IF(AND(Regulation!J28="upregulation",Significance!J27="significant regulation"),1,IF(AND(Regulation!J28="DOWNregulation",Significance!J27="significant regulation"),-1,0))</f>
        <v>0</v>
      </c>
      <c r="K27">
        <f>IF(AND(Regulation!K28="upregulation",Significance!K27="significant regulation"),1,IF(AND(Regulation!K28="DOWNregulation",Significance!K27="significant regulation"),-1,0))</f>
        <v>1</v>
      </c>
      <c r="L27" t="e">
        <f>IF(AND(Regulation!L28="upregulation",Significance!L27="significant regulation"),1,IF(AND(Regulation!L28="DOWNregulation",Significance!L27="significant regulation"),-1,0))</f>
        <v>#N/A</v>
      </c>
      <c r="M27" t="e">
        <f>IF(AND(Regulation!M28="upregulation",Significance!M27="significant regulation"),1,IF(AND(Regulation!M28="DOWNregulation",Significance!M27="significant regulation"),-1,0))</f>
        <v>#N/A</v>
      </c>
      <c r="N27">
        <f>IF(AND(Regulation!N28="upregulation",Significance!N27="significant regulation"),1,IF(AND(Regulation!N28="DOWNregulation",Significance!N27="significant regulation"),-1,0))</f>
        <v>1</v>
      </c>
      <c r="O27">
        <f>IF(AND(Regulation!O28="upregulation",Significance!O27="significant regulation"),1,IF(AND(Regulation!O28="DOWNregulation",Significance!O27="significant regulation"),-1,0))</f>
        <v>-1</v>
      </c>
      <c r="P27" t="e">
        <f>IF(AND(Regulation!P28="upregulation",Significance!P27="significant regulation"),1,IF(AND(Regulation!P28="DOWNregulation",Significance!P27="significant regulation"),-1,0))</f>
        <v>#N/A</v>
      </c>
      <c r="Q27">
        <f>IF(AND(Regulation!Q28="upregulation",Significance!Q27="significant regulation"),1,IF(AND(Regulation!Q28="DOWNregulation",Significance!Q27="significant regulation"),-1,0))</f>
        <v>1</v>
      </c>
      <c r="R27">
        <f>IF(AND(Regulation!R28="upregulation",Significance!R27="significant regulation"),1,IF(AND(Regulation!R28="DOWNregulation",Significance!R27="significant regulation"),-1,0))</f>
        <v>1</v>
      </c>
      <c r="S27" t="e">
        <f>IF(AND(Regulation!S28="upregulation",Significance!S27="significant regulation"),1,IF(AND(Regulation!S28="DOWNregulation",Significance!S27="significant regulation"),-1,0))</f>
        <v>#N/A</v>
      </c>
      <c r="T27" t="e">
        <f>IF(AND(Regulation!T28="upregulation",Significance!T27="significant regulation"),1,IF(AND(Regulation!T28="DOWNregulation",Significance!T27="significant regulation"),-1,0))</f>
        <v>#N/A</v>
      </c>
      <c r="U27">
        <f>IF(AND(Regulation!U28="upregulation",Significance!U27="significant regulation"),1,IF(AND(Regulation!U28="DOWNregulation",Significance!U27="significant regulation"),-1,0))</f>
        <v>0</v>
      </c>
      <c r="V27" t="e">
        <f>IF(AND(Regulation!V28="upregulation",Significance!V27="significant regulation"),1,IF(AND(Regulation!V28="DOWNregulation",Significance!V27="significant regulation"),-1,0))</f>
        <v>#N/A</v>
      </c>
      <c r="W27" t="e">
        <f>IF(AND(Regulation!W28="upregulation",Significance!W27="significant regulation"),1,IF(AND(Regulation!W28="DOWNregulation",Significance!W27="significant regulation"),-1,0))</f>
        <v>#N/A</v>
      </c>
      <c r="X27">
        <f>IF(AND(Regulation!X28="upregulation",Significance!X27="significant regulation"),1,IF(AND(Regulation!X28="DOWNregulation",Significance!X27="significant regulation"),-1,0))</f>
        <v>-1</v>
      </c>
      <c r="Y27">
        <f>IF(AND(Regulation!Y28="upregulation",Significance!Y27="significant regulation"),1,IF(AND(Regulation!Y28="DOWNregulation",Significance!Y27="significant regulation"),-1,0))</f>
        <v>1</v>
      </c>
      <c r="Z27">
        <f>IF(AND(Regulation!Z28="upregulation",Significance!Z27="significant regulation"),1,IF(AND(Regulation!Z28="DOWNregulation",Significance!Z27="significant regulation"),-1,0))</f>
        <v>-1</v>
      </c>
      <c r="AA27">
        <f>IF(AND(Regulation!AA28="upregulation",Significance!AA27="significant regulation"),1,IF(AND(Regulation!AA28="DOWNregulation",Significance!AA27="significant regulation"),-1,0))</f>
        <v>-1</v>
      </c>
    </row>
    <row r="28" spans="1:27" ht="18" x14ac:dyDescent="0.2">
      <c r="A28" s="199" t="s">
        <v>416</v>
      </c>
      <c r="B28" t="e">
        <f>IF(AND(Regulation!B29="upregulation",Significance!B28="significant regulation"),1,IF(AND(Regulation!B29="DOWNregulation",Significance!B28="significant regulation"),-1,0))</f>
        <v>#N/A</v>
      </c>
      <c r="C28" t="e">
        <f>IF(AND(Regulation!C29="upregulation",Significance!C28="significant regulation"),1,IF(AND(Regulation!C29="DOWNregulation",Significance!C28="significant regulation"),-1,0))</f>
        <v>#N/A</v>
      </c>
      <c r="D28">
        <f>IF(AND(Regulation!D29="upregulation",Significance!D28="significant regulation"),1,IF(AND(Regulation!D29="DOWNregulation",Significance!D28="significant regulation"),-1,0))</f>
        <v>1</v>
      </c>
      <c r="E28">
        <f>IF(AND(Regulation!E29="upregulation",Significance!E28="significant regulation"),1,IF(AND(Regulation!E29="DOWNregulation",Significance!E28="significant regulation"),-1,0))</f>
        <v>1</v>
      </c>
      <c r="F28" t="e">
        <f>IF(AND(Regulation!F29="upregulation",Significance!F28="significant regulation"),1,IF(AND(Regulation!F29="DOWNregulation",Significance!F28="significant regulation"),-1,0))</f>
        <v>#N/A</v>
      </c>
      <c r="G28">
        <f>IF(AND(Regulation!G29="upregulation",Significance!G28="significant regulation"),1,IF(AND(Regulation!G29="DOWNregulation",Significance!G28="significant regulation"),-1,0))</f>
        <v>1</v>
      </c>
      <c r="H28" t="e">
        <f>IF(AND(Regulation!H29="upregulation",Significance!H28="significant regulation"),1,IF(AND(Regulation!H29="DOWNregulation",Significance!H28="significant regulation"),-1,0))</f>
        <v>#N/A</v>
      </c>
      <c r="I28" t="e">
        <f>IF(AND(Regulation!I29="upregulation",Significance!I28="significant regulation"),1,IF(AND(Regulation!I29="DOWNregulation",Significance!I28="significant regulation"),-1,0))</f>
        <v>#N/A</v>
      </c>
      <c r="J28" t="e">
        <f>IF(AND(Regulation!J29="upregulation",Significance!J28="significant regulation"),1,IF(AND(Regulation!J29="DOWNregulation",Significance!J28="significant regulation"),-1,0))</f>
        <v>#N/A</v>
      </c>
      <c r="K28" t="e">
        <f>IF(AND(Regulation!K29="upregulation",Significance!K28="significant regulation"),1,IF(AND(Regulation!K29="DOWNregulation",Significance!K28="significant regulation"),-1,0))</f>
        <v>#N/A</v>
      </c>
      <c r="L28">
        <f>IF(AND(Regulation!L29="upregulation",Significance!L28="significant regulation"),1,IF(AND(Regulation!L29="DOWNregulation",Significance!L28="significant regulation"),-1,0))</f>
        <v>0</v>
      </c>
      <c r="M28" t="e">
        <f>IF(AND(Regulation!M29="upregulation",Significance!M28="significant regulation"),1,IF(AND(Regulation!M29="DOWNregulation",Significance!M28="significant regulation"),-1,0))</f>
        <v>#N/A</v>
      </c>
      <c r="N28" t="e">
        <f>IF(AND(Regulation!N29="upregulation",Significance!N28="significant regulation"),1,IF(AND(Regulation!N29="DOWNregulation",Significance!N28="significant regulation"),-1,0))</f>
        <v>#N/A</v>
      </c>
      <c r="O28" t="e">
        <f>IF(AND(Regulation!O29="upregulation",Significance!O28="significant regulation"),1,IF(AND(Regulation!O29="DOWNregulation",Significance!O28="significant regulation"),-1,0))</f>
        <v>#N/A</v>
      </c>
      <c r="P28" t="e">
        <f>IF(AND(Regulation!P29="upregulation",Significance!P28="significant regulation"),1,IF(AND(Regulation!P29="DOWNregulation",Significance!P28="significant regulation"),-1,0))</f>
        <v>#N/A</v>
      </c>
      <c r="Q28" t="e">
        <f>IF(AND(Regulation!Q29="upregulation",Significance!Q28="significant regulation"),1,IF(AND(Regulation!Q29="DOWNregulation",Significance!Q28="significant regulation"),-1,0))</f>
        <v>#N/A</v>
      </c>
      <c r="R28" t="e">
        <f>IF(AND(Regulation!R29="upregulation",Significance!R28="significant regulation"),1,IF(AND(Regulation!R29="DOWNregulation",Significance!R28="significant regulation"),-1,0))</f>
        <v>#N/A</v>
      </c>
      <c r="S28" t="e">
        <f>IF(AND(Regulation!S29="upregulation",Significance!S28="significant regulation"),1,IF(AND(Regulation!S29="DOWNregulation",Significance!S28="significant regulation"),-1,0))</f>
        <v>#N/A</v>
      </c>
      <c r="T28" t="e">
        <f>IF(AND(Regulation!T29="upregulation",Significance!T28="significant regulation"),1,IF(AND(Regulation!T29="DOWNregulation",Significance!T28="significant regulation"),-1,0))</f>
        <v>#N/A</v>
      </c>
      <c r="U28">
        <f>IF(AND(Regulation!U29="upregulation",Significance!U28="significant regulation"),1,IF(AND(Regulation!U29="DOWNregulation",Significance!U28="significant regulation"),-1,0))</f>
        <v>0</v>
      </c>
      <c r="V28" t="e">
        <f>IF(AND(Regulation!V29="upregulation",Significance!V28="significant regulation"),1,IF(AND(Regulation!V29="DOWNregulation",Significance!V28="significant regulation"),-1,0))</f>
        <v>#N/A</v>
      </c>
      <c r="W28" t="e">
        <f>IF(AND(Regulation!W29="upregulation",Significance!W28="significant regulation"),1,IF(AND(Regulation!W29="DOWNregulation",Significance!W28="significant regulation"),-1,0))</f>
        <v>#N/A</v>
      </c>
      <c r="X28" t="e">
        <f>IF(AND(Regulation!X29="upregulation",Significance!X28="significant regulation"),1,IF(AND(Regulation!X29="DOWNregulation",Significance!X28="significant regulation"),-1,0))</f>
        <v>#N/A</v>
      </c>
      <c r="Y28" t="e">
        <f>IF(AND(Regulation!Y29="upregulation",Significance!Y28="significant regulation"),1,IF(AND(Regulation!Y29="DOWNregulation",Significance!Y28="significant regulation"),-1,0))</f>
        <v>#N/A</v>
      </c>
      <c r="Z28">
        <f>IF(AND(Regulation!Z29="upregulation",Significance!Z28="significant regulation"),1,IF(AND(Regulation!Z29="DOWNregulation",Significance!Z28="significant regulation"),-1,0))</f>
        <v>0</v>
      </c>
      <c r="AA28">
        <f>IF(AND(Regulation!AA29="upregulation",Significance!AA28="significant regulation"),1,IF(AND(Regulation!AA29="DOWNregulation",Significance!AA28="significant regulation"),-1,0))</f>
        <v>0</v>
      </c>
    </row>
    <row r="29" spans="1:27" ht="18" x14ac:dyDescent="0.2">
      <c r="A29" s="199" t="s">
        <v>256</v>
      </c>
      <c r="B29" t="e">
        <f>IF(AND(Regulation!B30="upregulation",Significance!B29="significant regulation"),1,IF(AND(Regulation!B30="DOWNregulation",Significance!B29="significant regulation"),-1,0))</f>
        <v>#N/A</v>
      </c>
      <c r="C29" t="e">
        <f>IF(AND(Regulation!C30="upregulation",Significance!C29="significant regulation"),1,IF(AND(Regulation!C30="DOWNregulation",Significance!C29="significant regulation"),-1,0))</f>
        <v>#N/A</v>
      </c>
      <c r="D29">
        <f>IF(AND(Regulation!D30="upregulation",Significance!D29="significant regulation"),1,IF(AND(Regulation!D30="DOWNregulation",Significance!D29="significant regulation"),-1,0))</f>
        <v>0</v>
      </c>
      <c r="E29" t="e">
        <f>IF(AND(Regulation!E30="upregulation",Significance!E29="significant regulation"),1,IF(AND(Regulation!E30="DOWNregulation",Significance!E29="significant regulation"),-1,0))</f>
        <v>#N/A</v>
      </c>
      <c r="F29" t="e">
        <f>IF(AND(Regulation!F30="upregulation",Significance!F29="significant regulation"),1,IF(AND(Regulation!F30="DOWNregulation",Significance!F29="significant regulation"),-1,0))</f>
        <v>#N/A</v>
      </c>
      <c r="G29" t="e">
        <f>IF(AND(Regulation!G30="upregulation",Significance!G29="significant regulation"),1,IF(AND(Regulation!G30="DOWNregulation",Significance!G29="significant regulation"),-1,0))</f>
        <v>#N/A</v>
      </c>
      <c r="H29" t="e">
        <f>IF(AND(Regulation!H30="upregulation",Significance!H29="significant regulation"),1,IF(AND(Regulation!H30="DOWNregulation",Significance!H29="significant regulation"),-1,0))</f>
        <v>#N/A</v>
      </c>
      <c r="I29" t="e">
        <f>IF(AND(Regulation!I30="upregulation",Significance!I29="significant regulation"),1,IF(AND(Regulation!I30="DOWNregulation",Significance!I29="significant regulation"),-1,0))</f>
        <v>#N/A</v>
      </c>
      <c r="J29">
        <f>IF(AND(Regulation!J30="upregulation",Significance!J29="significant regulation"),1,IF(AND(Regulation!J30="DOWNregulation",Significance!J29="significant regulation"),-1,0))</f>
        <v>0</v>
      </c>
      <c r="K29" t="e">
        <f>IF(AND(Regulation!K30="upregulation",Significance!K29="significant regulation"),1,IF(AND(Regulation!K30="DOWNregulation",Significance!K29="significant regulation"),-1,0))</f>
        <v>#N/A</v>
      </c>
      <c r="L29" t="e">
        <f>IF(AND(Regulation!L30="upregulation",Significance!L29="significant regulation"),1,IF(AND(Regulation!L30="DOWNregulation",Significance!L29="significant regulation"),-1,0))</f>
        <v>#N/A</v>
      </c>
      <c r="M29">
        <f>IF(AND(Regulation!M30="upregulation",Significance!M29="significant regulation"),1,IF(AND(Regulation!M30="DOWNregulation",Significance!M29="significant regulation"),-1,0))</f>
        <v>-1</v>
      </c>
      <c r="N29" t="e">
        <f>IF(AND(Regulation!N30="upregulation",Significance!N29="significant regulation"),1,IF(AND(Regulation!N30="DOWNregulation",Significance!N29="significant regulation"),-1,0))</f>
        <v>#N/A</v>
      </c>
      <c r="O29" t="e">
        <f>IF(AND(Regulation!O30="upregulation",Significance!O29="significant regulation"),1,IF(AND(Regulation!O30="DOWNregulation",Significance!O29="significant regulation"),-1,0))</f>
        <v>#N/A</v>
      </c>
      <c r="P29" t="e">
        <f>IF(AND(Regulation!P30="upregulation",Significance!P29="significant regulation"),1,IF(AND(Regulation!P30="DOWNregulation",Significance!P29="significant regulation"),-1,0))</f>
        <v>#N/A</v>
      </c>
      <c r="Q29">
        <f>IF(AND(Regulation!Q30="upregulation",Significance!Q29="significant regulation"),1,IF(AND(Regulation!Q30="DOWNregulation",Significance!Q29="significant regulation"),-1,0))</f>
        <v>-1</v>
      </c>
      <c r="R29" s="142">
        <f>IF(AND(Regulation!R30="upregulation",Significance!R29="significant regulation"),1,IF(AND(Regulation!R30="DOWNregulation",Significance!R29="significant regulation"),-1,0))</f>
        <v>-1</v>
      </c>
      <c r="S29" s="142" t="e">
        <f>IF(AND(Regulation!S30="upregulation",Significance!S29="significant regulation"),1,IF(AND(Regulation!S30="DOWNregulation",Significance!S29="significant regulation"),-1,0))</f>
        <v>#N/A</v>
      </c>
      <c r="T29" s="142" t="e">
        <f>IF(AND(Regulation!T30="upregulation",Significance!T29="significant regulation"),1,IF(AND(Regulation!T30="DOWNregulation",Significance!T29="significant regulation"),-1,0))</f>
        <v>#N/A</v>
      </c>
      <c r="U29" s="142" t="e">
        <f>IF(AND(Regulation!U30="upregulation",Significance!U29="significant regulation"),1,IF(AND(Regulation!U30="DOWNregulation",Significance!U29="significant regulation"),-1,0))</f>
        <v>#N/A</v>
      </c>
      <c r="V29" s="142" t="e">
        <f>IF(AND(Regulation!V30="upregulation",Significance!V29="significant regulation"),1,IF(AND(Regulation!V30="DOWNregulation",Significance!V29="significant regulation"),-1,0))</f>
        <v>#N/A</v>
      </c>
      <c r="W29" s="142" t="e">
        <f>IF(AND(Regulation!W30="upregulation",Significance!W29="significant regulation"),1,IF(AND(Regulation!W30="DOWNregulation",Significance!W29="significant regulation"),-1,0))</f>
        <v>#N/A</v>
      </c>
      <c r="X29" s="142" t="e">
        <f>IF(AND(Regulation!X30="upregulation",Significance!X29="significant regulation"),1,IF(AND(Regulation!X30="DOWNregulation",Significance!X29="significant regulation"),-1,0))</f>
        <v>#N/A</v>
      </c>
      <c r="Y29" s="142" t="e">
        <f>IF(AND(Regulation!Y30="upregulation",Significance!Y29="significant regulation"),1,IF(AND(Regulation!Y30="DOWNregulation",Significance!Y29="significant regulation"),-1,0))</f>
        <v>#N/A</v>
      </c>
      <c r="Z29" s="142">
        <f>IF(AND(Regulation!Z30="upregulation",Significance!Z29="significant regulation"),1,IF(AND(Regulation!Z30="DOWNregulation",Significance!Z29="significant regulation"),-1,0))</f>
        <v>0</v>
      </c>
      <c r="AA29" s="142" t="e">
        <f>IF(AND(Regulation!AA30="upregulation",Significance!AA29="significant regulation"),1,IF(AND(Regulation!AA30="DOWNregulation",Significance!AA29="significant regulation"),-1,0))</f>
        <v>#N/A</v>
      </c>
    </row>
    <row r="30" spans="1:27" ht="18" x14ac:dyDescent="0.2">
      <c r="A30" s="199" t="s">
        <v>257</v>
      </c>
      <c r="B30" t="e">
        <f>IF(AND(Regulation!B31="upregulation",Significance!B30="significant regulation"),1,IF(AND(Regulation!B31="DOWNregulation",Significance!B30="significant regulation"),-1,0))</f>
        <v>#N/A</v>
      </c>
      <c r="C30" t="e">
        <f>IF(AND(Regulation!C31="upregulation",Significance!C30="significant regulation"),1,IF(AND(Regulation!C31="DOWNregulation",Significance!C30="significant regulation"),-1,0))</f>
        <v>#N/A</v>
      </c>
      <c r="D30" t="e">
        <f>IF(AND(Regulation!D31="upregulation",Significance!D30="significant regulation"),1,IF(AND(Regulation!D31="DOWNregulation",Significance!D30="significant regulation"),-1,0))</f>
        <v>#N/A</v>
      </c>
      <c r="E30" t="e">
        <f>IF(AND(Regulation!E31="upregulation",Significance!E30="significant regulation"),1,IF(AND(Regulation!E31="DOWNregulation",Significance!E30="significant regulation"),-1,0))</f>
        <v>#N/A</v>
      </c>
      <c r="F30" t="e">
        <f>IF(AND(Regulation!F31="upregulation",Significance!F30="significant regulation"),1,IF(AND(Regulation!F31="DOWNregulation",Significance!F30="significant regulation"),-1,0))</f>
        <v>#N/A</v>
      </c>
      <c r="G30" t="e">
        <f>IF(AND(Regulation!G31="upregulation",Significance!G30="significant regulation"),1,IF(AND(Regulation!G31="DOWNregulation",Significance!G30="significant regulation"),-1,0))</f>
        <v>#N/A</v>
      </c>
      <c r="H30" t="e">
        <f>IF(AND(Regulation!H31="upregulation",Significance!H30="significant regulation"),1,IF(AND(Regulation!H31="DOWNregulation",Significance!H30="significant regulation"),-1,0))</f>
        <v>#N/A</v>
      </c>
      <c r="I30" t="e">
        <f>IF(AND(Regulation!I31="upregulation",Significance!I30="significant regulation"),1,IF(AND(Regulation!I31="DOWNregulation",Significance!I30="significant regulation"),-1,0))</f>
        <v>#N/A</v>
      </c>
      <c r="J30">
        <f>IF(AND(Regulation!J31="upregulation",Significance!J30="significant regulation"),1,IF(AND(Regulation!J31="DOWNregulation",Significance!J30="significant regulation"),-1,0))</f>
        <v>0</v>
      </c>
      <c r="K30" t="e">
        <f>IF(AND(Regulation!K31="upregulation",Significance!K30="significant regulation"),1,IF(AND(Regulation!K31="DOWNregulation",Significance!K30="significant regulation"),-1,0))</f>
        <v>#N/A</v>
      </c>
      <c r="L30" t="e">
        <f>IF(AND(Regulation!L31="upregulation",Significance!L30="significant regulation"),1,IF(AND(Regulation!L31="DOWNregulation",Significance!L30="significant regulation"),-1,0))</f>
        <v>#N/A</v>
      </c>
      <c r="M30" t="e">
        <f>IF(AND(Regulation!M31="upregulation",Significance!M30="significant regulation"),1,IF(AND(Regulation!M31="DOWNregulation",Significance!M30="significant regulation"),-1,0))</f>
        <v>#N/A</v>
      </c>
      <c r="N30" t="e">
        <f>IF(AND(Regulation!N31="upregulation",Significance!N30="significant regulation"),1,IF(AND(Regulation!N31="DOWNregulation",Significance!N30="significant regulation"),-1,0))</f>
        <v>#N/A</v>
      </c>
      <c r="O30" t="e">
        <f>IF(AND(Regulation!O31="upregulation",Significance!O30="significant regulation"),1,IF(AND(Regulation!O31="DOWNregulation",Significance!O30="significant regulation"),-1,0))</f>
        <v>#N/A</v>
      </c>
      <c r="P30" t="e">
        <f>IF(AND(Regulation!P31="upregulation",Significance!P30="significant regulation"),1,IF(AND(Regulation!P31="DOWNregulation",Significance!P30="significant regulation"),-1,0))</f>
        <v>#N/A</v>
      </c>
      <c r="Q30" t="e">
        <f>IF(AND(Regulation!Q31="upregulation",Significance!Q30="significant regulation"),1,IF(AND(Regulation!Q31="DOWNregulation",Significance!Q30="significant regulation"),-1,0))</f>
        <v>#N/A</v>
      </c>
      <c r="R30" s="188" t="e">
        <f>IF(AND(Regulation!R31="upregulation",Significance!R30="significant regulation"),1,IF(AND(Regulation!R31="DOWNregulation",Significance!R30="significant regulation"),-1,0))</f>
        <v>#N/A</v>
      </c>
      <c r="S30" s="188" t="e">
        <f>IF(AND(Regulation!S31="upregulation",Significance!S30="significant regulation"),1,IF(AND(Regulation!S31="DOWNregulation",Significance!S30="significant regulation"),-1,0))</f>
        <v>#N/A</v>
      </c>
      <c r="T30" s="188" t="e">
        <f>IF(AND(Regulation!T31="upregulation",Significance!T30="significant regulation"),1,IF(AND(Regulation!T31="DOWNregulation",Significance!T30="significant regulation"),-1,0))</f>
        <v>#N/A</v>
      </c>
      <c r="U30" s="188" t="e">
        <f>IF(AND(Regulation!U31="upregulation",Significance!U30="significant regulation"),1,IF(AND(Regulation!U31="DOWNregulation",Significance!U30="significant regulation"),-1,0))</f>
        <v>#N/A</v>
      </c>
      <c r="V30" s="188" t="e">
        <f>IF(AND(Regulation!V31="upregulation",Significance!V30="significant regulation"),1,IF(AND(Regulation!V31="DOWNregulation",Significance!V30="significant regulation"),-1,0))</f>
        <v>#REF!</v>
      </c>
      <c r="W30" s="188" t="e">
        <f>IF(AND(Regulation!W31="upregulation",Significance!W30="significant regulation"),1,IF(AND(Regulation!W31="DOWNregulation",Significance!W30="significant regulation"),-1,0))</f>
        <v>#N/A</v>
      </c>
      <c r="X30" s="188" t="e">
        <f>IF(AND(Regulation!X31="upregulation",Significance!X30="significant regulation"),1,IF(AND(Regulation!X31="DOWNregulation",Significance!X30="significant regulation"),-1,0))</f>
        <v>#N/A</v>
      </c>
      <c r="Y30" s="188" t="e">
        <f>IF(AND(Regulation!Y31="upregulation",Significance!Y30="significant regulation"),1,IF(AND(Regulation!Y31="DOWNregulation",Significance!Y30="significant regulation"),-1,0))</f>
        <v>#N/A</v>
      </c>
      <c r="Z30" s="188" t="e">
        <f>IF(AND(Regulation!Z31="upregulation",Significance!Z30="significant regulation"),1,IF(AND(Regulation!Z31="DOWNregulation",Significance!Z30="significant regulation"),-1,0))</f>
        <v>#N/A</v>
      </c>
      <c r="AA30" s="188" t="e">
        <f>IF(AND(Regulation!AA31="upregulation",Significance!AA30="significant regulation"),1,IF(AND(Regulation!AA31="DOWNregulation",Significance!AA30="significant regulation"),-1,0))</f>
        <v>#N/A</v>
      </c>
    </row>
    <row r="31" spans="1:27" ht="18" x14ac:dyDescent="0.2">
      <c r="A31" s="82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</row>
    <row r="33" spans="1:1" ht="18" x14ac:dyDescent="0.2">
      <c r="A33" s="199" t="s">
        <v>557</v>
      </c>
    </row>
  </sheetData>
  <mergeCells count="1">
    <mergeCell ref="B1:Q1"/>
  </mergeCells>
  <conditionalFormatting sqref="B3:AA3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"/>
  <sheetViews>
    <sheetView workbookViewId="0">
      <selection activeCell="C16" sqref="C16"/>
    </sheetView>
  </sheetViews>
  <sheetFormatPr baseColWidth="10" defaultRowHeight="16" x14ac:dyDescent="0.2"/>
  <cols>
    <col min="1" max="1" width="49.5" bestFit="1" customWidth="1"/>
  </cols>
  <sheetData>
    <row r="1" spans="1:27" x14ac:dyDescent="0.2">
      <c r="A1" s="80" t="s">
        <v>247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x14ac:dyDescent="0.2">
      <c r="A2" s="81"/>
      <c r="B2" s="85" t="s">
        <v>8</v>
      </c>
      <c r="C2" s="85" t="s">
        <v>11</v>
      </c>
      <c r="D2" s="85" t="s">
        <v>12</v>
      </c>
      <c r="E2" s="85" t="s">
        <v>13</v>
      </c>
      <c r="F2" s="85" t="s">
        <v>17</v>
      </c>
      <c r="G2" s="85" t="s">
        <v>18</v>
      </c>
      <c r="H2" s="85" t="s">
        <v>19</v>
      </c>
      <c r="I2" s="85" t="s">
        <v>20</v>
      </c>
      <c r="J2" s="85" t="s">
        <v>21</v>
      </c>
      <c r="K2" s="85" t="s">
        <v>23</v>
      </c>
      <c r="L2" s="85" t="s">
        <v>248</v>
      </c>
      <c r="M2" s="85" t="s">
        <v>31</v>
      </c>
      <c r="N2" s="85" t="s">
        <v>32</v>
      </c>
      <c r="O2" s="85" t="s">
        <v>33</v>
      </c>
      <c r="P2" s="85" t="s">
        <v>34</v>
      </c>
      <c r="Q2" s="85" t="s">
        <v>35</v>
      </c>
      <c r="R2" s="116" t="s">
        <v>9</v>
      </c>
      <c r="S2" s="116" t="s">
        <v>10</v>
      </c>
      <c r="T2" s="116" t="s">
        <v>37</v>
      </c>
      <c r="U2" s="116" t="s">
        <v>478</v>
      </c>
      <c r="V2" s="116" t="s">
        <v>43</v>
      </c>
      <c r="W2" s="116" t="s">
        <v>508</v>
      </c>
      <c r="X2" s="116" t="s">
        <v>36</v>
      </c>
      <c r="Y2" s="116" t="s">
        <v>47</v>
      </c>
      <c r="Z2" s="116" t="s">
        <v>4</v>
      </c>
      <c r="AA2" s="116" t="s">
        <v>16</v>
      </c>
    </row>
    <row r="3" spans="1:27" ht="18" x14ac:dyDescent="0.2">
      <c r="A3" s="176" t="s">
        <v>230</v>
      </c>
      <c r="B3">
        <v>0</v>
      </c>
      <c r="C3" t="s">
        <v>446</v>
      </c>
      <c r="D3" t="s">
        <v>447</v>
      </c>
      <c r="E3" t="s">
        <v>447</v>
      </c>
      <c r="F3" t="s">
        <v>446</v>
      </c>
      <c r="G3" t="s">
        <v>446</v>
      </c>
      <c r="H3" t="s">
        <v>446</v>
      </c>
      <c r="I3" t="s">
        <v>447</v>
      </c>
      <c r="J3" t="s">
        <v>447</v>
      </c>
      <c r="K3">
        <v>0</v>
      </c>
      <c r="L3">
        <v>0</v>
      </c>
      <c r="M3" t="s">
        <v>447</v>
      </c>
      <c r="N3">
        <v>0</v>
      </c>
      <c r="O3" t="s">
        <v>447</v>
      </c>
      <c r="P3" t="s">
        <v>447</v>
      </c>
      <c r="Q3" t="s">
        <v>446</v>
      </c>
      <c r="R3" t="s">
        <v>446</v>
      </c>
      <c r="S3" t="s">
        <v>446</v>
      </c>
      <c r="T3">
        <v>0</v>
      </c>
      <c r="U3" t="s">
        <v>446</v>
      </c>
      <c r="V3" t="s">
        <v>447</v>
      </c>
      <c r="W3" t="s">
        <v>447</v>
      </c>
      <c r="X3" t="s">
        <v>447</v>
      </c>
      <c r="Y3" t="s">
        <v>447</v>
      </c>
      <c r="Z3" t="s">
        <v>447</v>
      </c>
      <c r="AA3" t="s">
        <v>447</v>
      </c>
    </row>
    <row r="4" spans="1:27" ht="18" x14ac:dyDescent="0.2">
      <c r="A4" s="82" t="s">
        <v>233</v>
      </c>
      <c r="B4" t="e">
        <v>#N/A</v>
      </c>
      <c r="C4" t="e">
        <v>#N/A</v>
      </c>
      <c r="D4" t="e">
        <v>#N/A</v>
      </c>
      <c r="E4">
        <v>0</v>
      </c>
      <c r="F4">
        <v>0</v>
      </c>
      <c r="G4">
        <v>0</v>
      </c>
      <c r="H4" t="e">
        <v>#N/A</v>
      </c>
      <c r="I4" t="s">
        <v>447</v>
      </c>
      <c r="J4">
        <v>0</v>
      </c>
      <c r="K4" t="e">
        <v>#N/A</v>
      </c>
      <c r="L4" t="e">
        <v>#N/A</v>
      </c>
      <c r="M4" t="e">
        <v>#N/A</v>
      </c>
      <c r="N4" t="e">
        <v>#N/A</v>
      </c>
      <c r="O4">
        <v>0</v>
      </c>
      <c r="P4" t="s">
        <v>446</v>
      </c>
      <c r="Q4">
        <v>0</v>
      </c>
      <c r="R4">
        <v>0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>
        <v>0</v>
      </c>
      <c r="Y4" t="e">
        <v>#N/A</v>
      </c>
      <c r="Z4" t="e">
        <v>#N/A</v>
      </c>
      <c r="AA4">
        <v>0</v>
      </c>
    </row>
    <row r="5" spans="1:27" ht="18" x14ac:dyDescent="0.2">
      <c r="A5" s="82" t="s">
        <v>231</v>
      </c>
      <c r="B5">
        <v>0</v>
      </c>
      <c r="C5">
        <v>0</v>
      </c>
      <c r="D5" t="s">
        <v>447</v>
      </c>
      <c r="E5" t="s">
        <v>447</v>
      </c>
      <c r="F5" t="s">
        <v>446</v>
      </c>
      <c r="G5" t="s">
        <v>446</v>
      </c>
      <c r="H5" t="s">
        <v>447</v>
      </c>
      <c r="I5">
        <v>0</v>
      </c>
      <c r="J5" t="s">
        <v>447</v>
      </c>
      <c r="K5">
        <v>0</v>
      </c>
      <c r="L5">
        <v>0</v>
      </c>
      <c r="M5">
        <v>0</v>
      </c>
      <c r="N5" t="s">
        <v>446</v>
      </c>
      <c r="O5" t="s">
        <v>446</v>
      </c>
      <c r="P5" t="s">
        <v>447</v>
      </c>
      <c r="Q5">
        <v>0</v>
      </c>
      <c r="R5">
        <v>0</v>
      </c>
      <c r="S5">
        <v>0</v>
      </c>
      <c r="T5" t="e">
        <v>#N/A</v>
      </c>
      <c r="U5">
        <v>0</v>
      </c>
      <c r="V5" t="e">
        <v>#N/A</v>
      </c>
      <c r="W5" t="s">
        <v>447</v>
      </c>
      <c r="X5" t="s">
        <v>446</v>
      </c>
      <c r="Y5" t="s">
        <v>447</v>
      </c>
      <c r="Z5">
        <v>0</v>
      </c>
      <c r="AA5">
        <v>0</v>
      </c>
    </row>
    <row r="6" spans="1:27" ht="18" x14ac:dyDescent="0.2">
      <c r="A6" s="82" t="s">
        <v>234</v>
      </c>
      <c r="B6" t="e">
        <v>#N/A</v>
      </c>
      <c r="C6" t="s">
        <v>446</v>
      </c>
      <c r="D6" t="s">
        <v>446</v>
      </c>
      <c r="E6" t="s">
        <v>447</v>
      </c>
      <c r="F6" t="s">
        <v>446</v>
      </c>
      <c r="G6" t="s">
        <v>446</v>
      </c>
      <c r="H6" t="s">
        <v>446</v>
      </c>
      <c r="I6" t="s">
        <v>447</v>
      </c>
      <c r="J6" t="s">
        <v>446</v>
      </c>
      <c r="K6" t="s">
        <v>446</v>
      </c>
      <c r="L6">
        <v>0</v>
      </c>
      <c r="M6" t="e">
        <v>#N/A</v>
      </c>
      <c r="N6" t="s">
        <v>446</v>
      </c>
      <c r="O6">
        <v>0</v>
      </c>
      <c r="P6" t="s">
        <v>446</v>
      </c>
      <c r="Q6" t="s">
        <v>446</v>
      </c>
      <c r="R6" t="s">
        <v>446</v>
      </c>
      <c r="S6" t="s">
        <v>446</v>
      </c>
      <c r="T6">
        <v>0</v>
      </c>
      <c r="U6" t="s">
        <v>446</v>
      </c>
      <c r="V6" t="e">
        <v>#N/A</v>
      </c>
      <c r="W6" t="s">
        <v>446</v>
      </c>
      <c r="X6" t="s">
        <v>447</v>
      </c>
      <c r="Y6" t="s">
        <v>446</v>
      </c>
      <c r="Z6" t="s">
        <v>447</v>
      </c>
      <c r="AA6" t="s">
        <v>447</v>
      </c>
    </row>
    <row r="7" spans="1:27" ht="18" x14ac:dyDescent="0.2">
      <c r="A7" s="82" t="s">
        <v>235</v>
      </c>
      <c r="B7" t="e">
        <v>#N/A</v>
      </c>
      <c r="C7" t="s">
        <v>446</v>
      </c>
      <c r="D7" t="s">
        <v>446</v>
      </c>
      <c r="E7" t="s">
        <v>447</v>
      </c>
      <c r="F7" t="s">
        <v>446</v>
      </c>
      <c r="G7" t="s">
        <v>446</v>
      </c>
      <c r="H7" t="s">
        <v>446</v>
      </c>
      <c r="I7" t="s">
        <v>447</v>
      </c>
      <c r="J7" t="s">
        <v>446</v>
      </c>
      <c r="K7" t="s">
        <v>446</v>
      </c>
      <c r="L7">
        <v>0</v>
      </c>
      <c r="M7" t="s">
        <v>447</v>
      </c>
      <c r="N7" t="s">
        <v>446</v>
      </c>
      <c r="O7">
        <v>0</v>
      </c>
      <c r="P7" t="s">
        <v>446</v>
      </c>
      <c r="Q7" t="s">
        <v>446</v>
      </c>
      <c r="R7" t="s">
        <v>446</v>
      </c>
      <c r="S7" t="s">
        <v>446</v>
      </c>
      <c r="T7" t="s">
        <v>446</v>
      </c>
      <c r="U7" t="s">
        <v>446</v>
      </c>
      <c r="V7" t="e">
        <v>#N/A</v>
      </c>
      <c r="W7">
        <v>0</v>
      </c>
      <c r="X7" t="s">
        <v>447</v>
      </c>
      <c r="Y7" t="s">
        <v>446</v>
      </c>
      <c r="Z7" t="s">
        <v>447</v>
      </c>
      <c r="AA7" t="s">
        <v>447</v>
      </c>
    </row>
    <row r="8" spans="1:27" ht="18" x14ac:dyDescent="0.2">
      <c r="A8" s="82" t="s">
        <v>236</v>
      </c>
      <c r="B8" t="e">
        <v>#N/A</v>
      </c>
      <c r="C8" t="e">
        <v>#N/A</v>
      </c>
      <c r="D8" t="e">
        <v>#N/A</v>
      </c>
      <c r="E8" t="s">
        <v>447</v>
      </c>
      <c r="F8" t="s">
        <v>446</v>
      </c>
      <c r="G8" t="s">
        <v>446</v>
      </c>
      <c r="H8">
        <v>0</v>
      </c>
      <c r="I8">
        <v>0</v>
      </c>
      <c r="J8">
        <v>0</v>
      </c>
      <c r="K8" t="s">
        <v>446</v>
      </c>
      <c r="L8">
        <v>0</v>
      </c>
      <c r="M8" t="e">
        <v>#N/A</v>
      </c>
      <c r="N8" t="s">
        <v>446</v>
      </c>
      <c r="O8" t="e">
        <v>#N/A</v>
      </c>
      <c r="P8" t="s">
        <v>446</v>
      </c>
      <c r="Q8">
        <v>0</v>
      </c>
      <c r="R8">
        <v>0</v>
      </c>
      <c r="S8">
        <v>0</v>
      </c>
      <c r="T8" t="e">
        <v>#N/A</v>
      </c>
      <c r="U8" t="s">
        <v>446</v>
      </c>
      <c r="V8" t="e">
        <v>#N/A</v>
      </c>
      <c r="W8" t="e">
        <v>#N/A</v>
      </c>
      <c r="X8" t="s">
        <v>447</v>
      </c>
      <c r="Y8" t="s">
        <v>446</v>
      </c>
      <c r="Z8" t="s">
        <v>447</v>
      </c>
      <c r="AA8" t="s">
        <v>447</v>
      </c>
    </row>
    <row r="9" spans="1:27" ht="18" x14ac:dyDescent="0.2">
      <c r="A9" s="82" t="s">
        <v>237</v>
      </c>
      <c r="B9" t="e">
        <v>#N/A</v>
      </c>
      <c r="C9" t="s">
        <v>446</v>
      </c>
      <c r="D9" t="s">
        <v>446</v>
      </c>
      <c r="E9" t="s">
        <v>447</v>
      </c>
      <c r="F9" t="s">
        <v>446</v>
      </c>
      <c r="G9" t="s">
        <v>446</v>
      </c>
      <c r="H9" t="s">
        <v>446</v>
      </c>
      <c r="I9" t="s">
        <v>447</v>
      </c>
      <c r="J9" t="s">
        <v>446</v>
      </c>
      <c r="K9" t="s">
        <v>446</v>
      </c>
      <c r="L9" t="s">
        <v>446</v>
      </c>
      <c r="M9" t="e">
        <v>#N/A</v>
      </c>
      <c r="N9" t="s">
        <v>446</v>
      </c>
      <c r="O9" t="s">
        <v>447</v>
      </c>
      <c r="P9" t="s">
        <v>446</v>
      </c>
      <c r="Q9">
        <v>0</v>
      </c>
      <c r="R9">
        <v>0</v>
      </c>
      <c r="S9" t="s">
        <v>446</v>
      </c>
      <c r="T9" t="s">
        <v>446</v>
      </c>
      <c r="U9" t="s">
        <v>446</v>
      </c>
      <c r="V9" t="e">
        <v>#N/A</v>
      </c>
      <c r="W9" t="s">
        <v>446</v>
      </c>
      <c r="X9" t="s">
        <v>447</v>
      </c>
      <c r="Y9">
        <v>0</v>
      </c>
      <c r="Z9" t="s">
        <v>447</v>
      </c>
      <c r="AA9" t="s">
        <v>447</v>
      </c>
    </row>
    <row r="10" spans="1:27" ht="18" x14ac:dyDescent="0.2">
      <c r="A10" s="82" t="s">
        <v>238</v>
      </c>
      <c r="B10" t="e">
        <v>#N/A</v>
      </c>
      <c r="C10" t="s">
        <v>446</v>
      </c>
      <c r="D10">
        <v>0</v>
      </c>
      <c r="E10" t="s">
        <v>447</v>
      </c>
      <c r="F10" t="s">
        <v>446</v>
      </c>
      <c r="G10" t="s">
        <v>446</v>
      </c>
      <c r="H10" t="s">
        <v>446</v>
      </c>
      <c r="I10" t="s">
        <v>447</v>
      </c>
      <c r="J10" t="s">
        <v>446</v>
      </c>
      <c r="K10" t="s">
        <v>446</v>
      </c>
      <c r="L10">
        <v>0</v>
      </c>
      <c r="M10">
        <v>0</v>
      </c>
      <c r="N10" t="s">
        <v>446</v>
      </c>
      <c r="O10" t="s">
        <v>447</v>
      </c>
      <c r="P10" t="s">
        <v>446</v>
      </c>
      <c r="Q10" t="s">
        <v>446</v>
      </c>
      <c r="R10" t="s">
        <v>446</v>
      </c>
      <c r="S10" t="s">
        <v>446</v>
      </c>
      <c r="T10" t="s">
        <v>446</v>
      </c>
      <c r="U10" t="s">
        <v>446</v>
      </c>
      <c r="V10" t="e">
        <v>#N/A</v>
      </c>
      <c r="W10" t="s">
        <v>446</v>
      </c>
      <c r="X10" t="s">
        <v>447</v>
      </c>
      <c r="Y10">
        <v>0</v>
      </c>
      <c r="Z10" t="s">
        <v>447</v>
      </c>
      <c r="AA10" t="s">
        <v>447</v>
      </c>
    </row>
    <row r="11" spans="1:27" ht="18" x14ac:dyDescent="0.2">
      <c r="A11" s="82" t="s">
        <v>214</v>
      </c>
      <c r="B11" t="e">
        <v>#N/A</v>
      </c>
      <c r="C11" t="s">
        <v>446</v>
      </c>
      <c r="D11" t="s">
        <v>446</v>
      </c>
      <c r="E11" t="s">
        <v>447</v>
      </c>
      <c r="F11" t="s">
        <v>446</v>
      </c>
      <c r="G11" t="s">
        <v>446</v>
      </c>
      <c r="H11" t="s">
        <v>446</v>
      </c>
      <c r="I11" t="s">
        <v>447</v>
      </c>
      <c r="J11" t="s">
        <v>446</v>
      </c>
      <c r="K11" t="s">
        <v>446</v>
      </c>
      <c r="L11">
        <v>0</v>
      </c>
      <c r="M11">
        <v>0</v>
      </c>
      <c r="N11" t="s">
        <v>446</v>
      </c>
      <c r="O11">
        <v>0</v>
      </c>
      <c r="P11" t="s">
        <v>446</v>
      </c>
      <c r="Q11">
        <v>0</v>
      </c>
      <c r="R11">
        <v>0</v>
      </c>
      <c r="S11" t="s">
        <v>446</v>
      </c>
      <c r="T11" t="s">
        <v>446</v>
      </c>
      <c r="U11">
        <v>0</v>
      </c>
      <c r="V11" t="e">
        <v>#N/A</v>
      </c>
      <c r="W11" t="e">
        <v>#N/A</v>
      </c>
      <c r="X11" t="s">
        <v>447</v>
      </c>
      <c r="Y11" t="s">
        <v>446</v>
      </c>
      <c r="Z11" t="s">
        <v>447</v>
      </c>
      <c r="AA11" t="s">
        <v>447</v>
      </c>
    </row>
    <row r="12" spans="1:27" ht="18" x14ac:dyDescent="0.2">
      <c r="A12" s="82" t="s">
        <v>239</v>
      </c>
      <c r="B12" t="e">
        <v>#N/A</v>
      </c>
      <c r="C12" t="s">
        <v>446</v>
      </c>
      <c r="D12" t="s">
        <v>446</v>
      </c>
      <c r="E12" t="s">
        <v>447</v>
      </c>
      <c r="F12" t="s">
        <v>446</v>
      </c>
      <c r="G12" t="s">
        <v>446</v>
      </c>
      <c r="H12" t="s">
        <v>446</v>
      </c>
      <c r="I12" t="s">
        <v>447</v>
      </c>
      <c r="J12" t="s">
        <v>446</v>
      </c>
      <c r="K12" t="s">
        <v>446</v>
      </c>
      <c r="L12">
        <v>0</v>
      </c>
      <c r="M12">
        <v>0</v>
      </c>
      <c r="N12" t="s">
        <v>446</v>
      </c>
      <c r="O12" t="s">
        <v>447</v>
      </c>
      <c r="P12" t="s">
        <v>446</v>
      </c>
      <c r="Q12" t="s">
        <v>446</v>
      </c>
      <c r="R12" t="s">
        <v>446</v>
      </c>
      <c r="S12" t="s">
        <v>446</v>
      </c>
      <c r="T12" t="s">
        <v>446</v>
      </c>
      <c r="U12">
        <v>0</v>
      </c>
      <c r="V12" t="e">
        <v>#N/A</v>
      </c>
      <c r="W12" t="e">
        <v>#N/A</v>
      </c>
      <c r="X12" t="s">
        <v>447</v>
      </c>
      <c r="Y12" t="s">
        <v>446</v>
      </c>
      <c r="Z12" t="s">
        <v>447</v>
      </c>
      <c r="AA12" t="s">
        <v>447</v>
      </c>
    </row>
    <row r="13" spans="1:27" ht="18" x14ac:dyDescent="0.2">
      <c r="A13" s="82" t="s">
        <v>240</v>
      </c>
      <c r="B13" t="e">
        <v>#N/A</v>
      </c>
      <c r="C13" t="s">
        <v>446</v>
      </c>
      <c r="D13" t="s">
        <v>446</v>
      </c>
      <c r="E13" t="s">
        <v>447</v>
      </c>
      <c r="F13" t="e">
        <v>#N/A</v>
      </c>
      <c r="G13" t="s">
        <v>446</v>
      </c>
      <c r="H13" t="e">
        <v>#N/A</v>
      </c>
      <c r="I13">
        <v>0</v>
      </c>
      <c r="J13" t="e">
        <v>#N/A</v>
      </c>
      <c r="K13" t="e">
        <v>#N/A</v>
      </c>
      <c r="L13">
        <v>0</v>
      </c>
      <c r="M13" t="e">
        <v>#N/A</v>
      </c>
      <c r="N13" t="e">
        <v>#N/A</v>
      </c>
      <c r="O13" t="s">
        <v>446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s">
        <v>447</v>
      </c>
      <c r="V13" t="e">
        <v>#N/A</v>
      </c>
      <c r="W13" t="e">
        <v>#N/A</v>
      </c>
      <c r="X13" t="e">
        <v>#N/A</v>
      </c>
      <c r="Y13">
        <v>0</v>
      </c>
      <c r="Z13">
        <v>0</v>
      </c>
      <c r="AA13" t="s">
        <v>447</v>
      </c>
    </row>
    <row r="14" spans="1:27" ht="18" x14ac:dyDescent="0.2">
      <c r="A14" s="83" t="s">
        <v>232</v>
      </c>
      <c r="B14">
        <v>0</v>
      </c>
      <c r="C14">
        <v>0</v>
      </c>
      <c r="D14" t="s">
        <v>446</v>
      </c>
      <c r="E14" t="s">
        <v>446</v>
      </c>
      <c r="F14" t="s">
        <v>447</v>
      </c>
      <c r="G14">
        <v>0</v>
      </c>
      <c r="H14" t="s">
        <v>446</v>
      </c>
      <c r="I14" t="s">
        <v>447</v>
      </c>
      <c r="J14" t="s">
        <v>446</v>
      </c>
      <c r="K14" t="s">
        <v>446</v>
      </c>
      <c r="L14">
        <v>0</v>
      </c>
      <c r="M14" t="s">
        <v>446</v>
      </c>
      <c r="N14" t="s">
        <v>447</v>
      </c>
      <c r="O14" t="s">
        <v>447</v>
      </c>
      <c r="P14" t="s">
        <v>446</v>
      </c>
      <c r="Q14" t="s">
        <v>446</v>
      </c>
      <c r="R14" t="s">
        <v>446</v>
      </c>
      <c r="S14">
        <v>0</v>
      </c>
      <c r="T14">
        <v>0</v>
      </c>
      <c r="U14" t="s">
        <v>446</v>
      </c>
      <c r="V14" t="e">
        <v>#N/A</v>
      </c>
      <c r="W14" t="s">
        <v>446</v>
      </c>
      <c r="X14" t="s">
        <v>447</v>
      </c>
      <c r="Y14">
        <v>0</v>
      </c>
      <c r="Z14">
        <v>0</v>
      </c>
      <c r="AA14" t="s">
        <v>446</v>
      </c>
    </row>
    <row r="15" spans="1:27" ht="18" x14ac:dyDescent="0.2">
      <c r="A15" s="82" t="s">
        <v>241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s">
        <v>447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</row>
    <row r="16" spans="1:27" ht="18" x14ac:dyDescent="0.2">
      <c r="A16" s="82" t="s">
        <v>242</v>
      </c>
      <c r="B16" t="e">
        <v>#N/A</v>
      </c>
      <c r="C16">
        <v>0</v>
      </c>
      <c r="D16" t="s">
        <v>446</v>
      </c>
      <c r="E16">
        <v>0</v>
      </c>
      <c r="F16">
        <v>0</v>
      </c>
      <c r="G16">
        <v>0</v>
      </c>
      <c r="H16">
        <v>0</v>
      </c>
      <c r="I16" t="s">
        <v>447</v>
      </c>
      <c r="J16" t="s">
        <v>446</v>
      </c>
      <c r="K16" t="s">
        <v>446</v>
      </c>
      <c r="L16">
        <v>0</v>
      </c>
      <c r="M16" t="s">
        <v>446</v>
      </c>
      <c r="N16">
        <v>0</v>
      </c>
      <c r="O16" t="s">
        <v>447</v>
      </c>
      <c r="P16" t="s">
        <v>446</v>
      </c>
      <c r="Q16">
        <v>0</v>
      </c>
      <c r="R16">
        <v>0</v>
      </c>
      <c r="S16">
        <v>0</v>
      </c>
      <c r="T16" t="e">
        <v>#N/A</v>
      </c>
      <c r="U16" t="s">
        <v>446</v>
      </c>
      <c r="V16" t="e">
        <v>#N/A</v>
      </c>
      <c r="W16" t="s">
        <v>446</v>
      </c>
      <c r="X16" t="s">
        <v>447</v>
      </c>
      <c r="Y16" t="s">
        <v>446</v>
      </c>
      <c r="Z16" t="s">
        <v>447</v>
      </c>
      <c r="AA16" t="s">
        <v>447</v>
      </c>
    </row>
    <row r="17" spans="1:27" ht="18" x14ac:dyDescent="0.2">
      <c r="A17" s="82" t="s">
        <v>243</v>
      </c>
      <c r="B17" t="e">
        <v>#N/A</v>
      </c>
      <c r="C17" t="e">
        <v>#N/A</v>
      </c>
      <c r="D17" t="e">
        <v>#N/A</v>
      </c>
      <c r="E17">
        <v>0</v>
      </c>
      <c r="F17" t="e">
        <v>#N/A</v>
      </c>
      <c r="G17">
        <v>0</v>
      </c>
      <c r="H17" t="e">
        <v>#N/A</v>
      </c>
      <c r="I17" t="s">
        <v>447</v>
      </c>
      <c r="J17">
        <v>0</v>
      </c>
      <c r="K17" t="e">
        <v>#N/A</v>
      </c>
      <c r="L17" t="e">
        <v>#N/A</v>
      </c>
      <c r="M17" t="e">
        <v>#N/A</v>
      </c>
      <c r="N17" t="e">
        <v>#N/A</v>
      </c>
      <c r="O17">
        <v>0</v>
      </c>
      <c r="P17" t="s">
        <v>446</v>
      </c>
      <c r="Q17">
        <v>0</v>
      </c>
      <c r="R17">
        <v>0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>
        <v>0</v>
      </c>
      <c r="Y17" t="e">
        <v>#N/A</v>
      </c>
      <c r="Z17" t="e">
        <v>#N/A</v>
      </c>
      <c r="AA17">
        <v>0</v>
      </c>
    </row>
    <row r="18" spans="1:27" ht="18" x14ac:dyDescent="0.2">
      <c r="A18" s="82" t="s">
        <v>244</v>
      </c>
      <c r="B18" t="e">
        <v>#N/A</v>
      </c>
      <c r="C18" t="e">
        <v>#N/A</v>
      </c>
      <c r="D18" t="e">
        <v>#N/A</v>
      </c>
      <c r="E18">
        <v>0</v>
      </c>
      <c r="F18">
        <v>0</v>
      </c>
      <c r="G18" t="s">
        <v>446</v>
      </c>
      <c r="H18" t="e">
        <v>#N/A</v>
      </c>
      <c r="I18">
        <v>0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s">
        <v>447</v>
      </c>
      <c r="P18">
        <v>0</v>
      </c>
      <c r="Q18">
        <v>0</v>
      </c>
      <c r="R18">
        <v>0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s">
        <v>446</v>
      </c>
      <c r="Y18" t="e">
        <v>#N/A</v>
      </c>
      <c r="Z18" t="e">
        <v>#N/A</v>
      </c>
      <c r="AA18" t="s">
        <v>446</v>
      </c>
    </row>
    <row r="19" spans="1:27" ht="18" x14ac:dyDescent="0.2">
      <c r="A19" s="82" t="s">
        <v>245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s">
        <v>447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s">
        <v>447</v>
      </c>
    </row>
    <row r="20" spans="1:27" ht="18" x14ac:dyDescent="0.2">
      <c r="A20" s="82" t="s">
        <v>220</v>
      </c>
      <c r="B20" t="e">
        <v>#N/A</v>
      </c>
      <c r="C20" t="s">
        <v>446</v>
      </c>
      <c r="D20" t="s">
        <v>446</v>
      </c>
      <c r="E20" t="s">
        <v>447</v>
      </c>
      <c r="F20" t="s">
        <v>446</v>
      </c>
      <c r="G20" t="s">
        <v>446</v>
      </c>
      <c r="H20" t="s">
        <v>446</v>
      </c>
      <c r="I20" t="s">
        <v>447</v>
      </c>
      <c r="J20" t="s">
        <v>446</v>
      </c>
      <c r="K20" t="s">
        <v>446</v>
      </c>
      <c r="L20">
        <v>0</v>
      </c>
      <c r="M20" t="s">
        <v>447</v>
      </c>
      <c r="N20" t="s">
        <v>446</v>
      </c>
      <c r="O20">
        <v>0</v>
      </c>
      <c r="P20" t="s">
        <v>446</v>
      </c>
      <c r="Q20" t="s">
        <v>446</v>
      </c>
      <c r="R20" t="s">
        <v>446</v>
      </c>
      <c r="S20" t="s">
        <v>446</v>
      </c>
      <c r="T20">
        <v>0</v>
      </c>
      <c r="U20" t="s">
        <v>446</v>
      </c>
      <c r="V20" t="e">
        <v>#N/A</v>
      </c>
      <c r="W20" t="s">
        <v>446</v>
      </c>
      <c r="X20" t="s">
        <v>447</v>
      </c>
      <c r="Y20" t="s">
        <v>446</v>
      </c>
      <c r="Z20" t="s">
        <v>447</v>
      </c>
      <c r="AA20" t="s">
        <v>447</v>
      </c>
    </row>
    <row r="21" spans="1:27" ht="18" x14ac:dyDescent="0.2">
      <c r="A21" s="82" t="s">
        <v>250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>
        <v>0</v>
      </c>
      <c r="K21" t="e">
        <v>#N/A</v>
      </c>
      <c r="L21">
        <v>0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</row>
    <row r="22" spans="1:27" ht="18" x14ac:dyDescent="0.2">
      <c r="A22" s="82" t="s">
        <v>246</v>
      </c>
      <c r="B22" t="e">
        <v>#N/A</v>
      </c>
      <c r="C22" t="e">
        <v>#N/A</v>
      </c>
      <c r="D22" t="e">
        <v>#N/A</v>
      </c>
      <c r="E22" t="s">
        <v>446</v>
      </c>
      <c r="F22" t="e">
        <v>#N/A</v>
      </c>
      <c r="G22" t="s">
        <v>446</v>
      </c>
      <c r="H22" t="e">
        <v>#N/A</v>
      </c>
      <c r="I22">
        <v>0</v>
      </c>
      <c r="J22" t="s">
        <v>446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>
        <v>0</v>
      </c>
      <c r="R22">
        <v>0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s">
        <v>446</v>
      </c>
      <c r="Y22" t="e">
        <v>#N/A</v>
      </c>
      <c r="Z22" t="e">
        <v>#N/A</v>
      </c>
      <c r="AA22">
        <v>0</v>
      </c>
    </row>
    <row r="23" spans="1:27" ht="18" x14ac:dyDescent="0.2">
      <c r="A23" s="82" t="s">
        <v>252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>
        <v>0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</row>
    <row r="24" spans="1:27" ht="18" x14ac:dyDescent="0.2">
      <c r="A24" s="82" t="s">
        <v>251</v>
      </c>
      <c r="B24" t="e">
        <v>#N/A</v>
      </c>
      <c r="C24" t="e">
        <v>#N/A</v>
      </c>
      <c r="D24">
        <v>0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>
        <v>0</v>
      </c>
      <c r="K24" t="e">
        <v>#N/A</v>
      </c>
      <c r="L24" t="e">
        <v>#N/A</v>
      </c>
      <c r="M24" t="s">
        <v>447</v>
      </c>
      <c r="N24">
        <v>0</v>
      </c>
      <c r="O24" t="e">
        <v>#N/A</v>
      </c>
      <c r="P24" t="e">
        <v>#N/A</v>
      </c>
      <c r="Q24" t="s">
        <v>447</v>
      </c>
      <c r="R24" t="s">
        <v>447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>
        <v>0</v>
      </c>
      <c r="AA24" t="e">
        <v>#N/A</v>
      </c>
    </row>
    <row r="25" spans="1:27" ht="18" x14ac:dyDescent="0.2">
      <c r="A25" s="82" t="s">
        <v>253</v>
      </c>
      <c r="B25" t="e">
        <v>#N/A</v>
      </c>
      <c r="C25" t="e">
        <v>#N/A</v>
      </c>
      <c r="D25" t="s">
        <v>446</v>
      </c>
      <c r="E25">
        <v>0</v>
      </c>
      <c r="F25" t="e">
        <v>#N/A</v>
      </c>
      <c r="G25">
        <v>0</v>
      </c>
      <c r="H25" t="s">
        <v>446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>
        <v>0</v>
      </c>
      <c r="O25">
        <v>0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s">
        <v>446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s">
        <v>447</v>
      </c>
    </row>
    <row r="26" spans="1:27" ht="18" x14ac:dyDescent="0.2">
      <c r="A26" s="82" t="s">
        <v>254</v>
      </c>
      <c r="B26" t="e">
        <v>#N/A</v>
      </c>
      <c r="C26">
        <v>0</v>
      </c>
      <c r="D26" t="e">
        <v>#N/A</v>
      </c>
      <c r="E26">
        <v>0</v>
      </c>
      <c r="F26" t="s">
        <v>446</v>
      </c>
      <c r="G26" t="s">
        <v>446</v>
      </c>
      <c r="H26" t="s">
        <v>446</v>
      </c>
      <c r="I26" t="e">
        <v>#N/A</v>
      </c>
      <c r="J26">
        <v>0</v>
      </c>
      <c r="K26" t="s">
        <v>446</v>
      </c>
      <c r="L26">
        <v>0</v>
      </c>
      <c r="M26" t="e">
        <v>#N/A</v>
      </c>
      <c r="N26" t="s">
        <v>446</v>
      </c>
      <c r="O26" t="e">
        <v>#N/A</v>
      </c>
      <c r="P26" t="s">
        <v>446</v>
      </c>
      <c r="Q26">
        <v>0</v>
      </c>
      <c r="R26">
        <v>0</v>
      </c>
      <c r="S26" t="s">
        <v>446</v>
      </c>
      <c r="T26" t="e">
        <v>#N/A</v>
      </c>
      <c r="U26" t="s">
        <v>446</v>
      </c>
      <c r="V26" t="e">
        <v>#N/A</v>
      </c>
      <c r="W26" t="e">
        <v>#N/A</v>
      </c>
      <c r="X26" t="s">
        <v>447</v>
      </c>
      <c r="Y26" t="e">
        <v>#N/A</v>
      </c>
      <c r="Z26" t="s">
        <v>447</v>
      </c>
      <c r="AA26" t="s">
        <v>447</v>
      </c>
    </row>
    <row r="27" spans="1:27" ht="18" x14ac:dyDescent="0.2">
      <c r="A27" s="82" t="s">
        <v>255</v>
      </c>
      <c r="B27" t="e">
        <v>#N/A</v>
      </c>
      <c r="C27" t="e">
        <v>#N/A</v>
      </c>
      <c r="D27" t="e">
        <v>#N/A</v>
      </c>
      <c r="E27">
        <v>0</v>
      </c>
      <c r="F27">
        <v>0</v>
      </c>
      <c r="G27" t="s">
        <v>446</v>
      </c>
      <c r="H27" t="s">
        <v>446</v>
      </c>
      <c r="I27" t="e">
        <v>#N/A</v>
      </c>
      <c r="J27">
        <v>0</v>
      </c>
      <c r="K27" t="s">
        <v>446</v>
      </c>
      <c r="L27" t="e">
        <v>#N/A</v>
      </c>
      <c r="M27" t="e">
        <v>#N/A</v>
      </c>
      <c r="N27" t="s">
        <v>446</v>
      </c>
      <c r="O27" t="s">
        <v>447</v>
      </c>
      <c r="P27" t="e">
        <v>#N/A</v>
      </c>
      <c r="Q27" t="s">
        <v>446</v>
      </c>
      <c r="R27" t="s">
        <v>446</v>
      </c>
      <c r="S27" t="e">
        <v>#N/A</v>
      </c>
      <c r="T27" t="e">
        <v>#N/A</v>
      </c>
      <c r="U27">
        <v>0</v>
      </c>
      <c r="V27" t="e">
        <v>#N/A</v>
      </c>
      <c r="W27" t="e">
        <v>#N/A</v>
      </c>
      <c r="X27" t="s">
        <v>447</v>
      </c>
      <c r="Y27" t="s">
        <v>446</v>
      </c>
      <c r="Z27" t="s">
        <v>447</v>
      </c>
      <c r="AA27" t="s">
        <v>447</v>
      </c>
    </row>
    <row r="28" spans="1:27" ht="18" x14ac:dyDescent="0.2">
      <c r="A28" s="82" t="s">
        <v>416</v>
      </c>
      <c r="B28" t="e">
        <v>#N/A</v>
      </c>
      <c r="C28" t="e">
        <v>#N/A</v>
      </c>
      <c r="D28" t="s">
        <v>446</v>
      </c>
      <c r="E28" t="s">
        <v>446</v>
      </c>
      <c r="F28" t="e">
        <v>#N/A</v>
      </c>
      <c r="G28" t="s">
        <v>446</v>
      </c>
      <c r="H28" t="e">
        <v>#N/A</v>
      </c>
      <c r="I28" t="e">
        <v>#N/A</v>
      </c>
      <c r="J28" t="e">
        <v>#N/A</v>
      </c>
      <c r="K28" t="e">
        <v>#N/A</v>
      </c>
      <c r="L28">
        <v>0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>
        <v>0</v>
      </c>
      <c r="V28" t="e">
        <v>#N/A</v>
      </c>
      <c r="W28" t="e">
        <v>#N/A</v>
      </c>
      <c r="X28" t="e">
        <v>#N/A</v>
      </c>
      <c r="Y28" t="e">
        <v>#N/A</v>
      </c>
      <c r="Z28">
        <v>0</v>
      </c>
      <c r="AA28">
        <v>0</v>
      </c>
    </row>
    <row r="29" spans="1:27" ht="18" x14ac:dyDescent="0.2">
      <c r="A29" s="82" t="s">
        <v>256</v>
      </c>
      <c r="B29" t="e">
        <v>#N/A</v>
      </c>
      <c r="C29" t="e">
        <v>#N/A</v>
      </c>
      <c r="D29">
        <v>0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>
        <v>0</v>
      </c>
      <c r="K29" t="e">
        <v>#N/A</v>
      </c>
      <c r="L29" t="e">
        <v>#N/A</v>
      </c>
      <c r="M29" t="s">
        <v>447</v>
      </c>
      <c r="N29" t="e">
        <v>#N/A</v>
      </c>
      <c r="O29" t="e">
        <v>#N/A</v>
      </c>
      <c r="P29" t="e">
        <v>#N/A</v>
      </c>
      <c r="Q29" t="s">
        <v>447</v>
      </c>
      <c r="R29" s="142" t="s">
        <v>447</v>
      </c>
      <c r="S29" s="142" t="e">
        <v>#N/A</v>
      </c>
      <c r="T29" s="142" t="e">
        <v>#N/A</v>
      </c>
      <c r="U29" s="142" t="e">
        <v>#N/A</v>
      </c>
      <c r="V29" s="142" t="e">
        <v>#N/A</v>
      </c>
      <c r="W29" s="142" t="e">
        <v>#N/A</v>
      </c>
      <c r="X29" s="142" t="e">
        <v>#N/A</v>
      </c>
      <c r="Y29" s="142" t="e">
        <v>#N/A</v>
      </c>
      <c r="Z29" s="142">
        <v>0</v>
      </c>
      <c r="AA29" s="142" t="e">
        <v>#N/A</v>
      </c>
    </row>
    <row r="30" spans="1:27" ht="18" x14ac:dyDescent="0.2">
      <c r="A30" s="82" t="s">
        <v>257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>
        <v>0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s="188" t="e">
        <v>#N/A</v>
      </c>
      <c r="S30" s="188" t="e">
        <v>#N/A</v>
      </c>
      <c r="T30" s="188" t="e">
        <v>#N/A</v>
      </c>
      <c r="U30" s="188" t="e">
        <v>#N/A</v>
      </c>
      <c r="V30" s="188" t="e">
        <v>#N/A</v>
      </c>
      <c r="W30" s="188" t="e">
        <v>#N/A</v>
      </c>
      <c r="X30" s="188" t="e">
        <v>#N/A</v>
      </c>
      <c r="Y30" s="188" t="e">
        <v>#N/A</v>
      </c>
      <c r="Z30" s="188" t="e">
        <v>#N/A</v>
      </c>
      <c r="AA30" s="188" t="e">
        <v>#N/A</v>
      </c>
    </row>
    <row r="31" spans="1:27" x14ac:dyDescent="0.2">
      <c r="A31" s="187" t="s">
        <v>555</v>
      </c>
      <c r="B31" s="191"/>
      <c r="C31" s="192">
        <f t="shared" ref="C31" si="0">COUNTIF(C3:C30,"upregulated")</f>
        <v>9</v>
      </c>
      <c r="D31" s="192">
        <f t="shared" ref="D31" si="1">COUNTIF(D3:D30,"upregulated")</f>
        <v>11</v>
      </c>
      <c r="E31" s="194">
        <f t="shared" ref="E31" si="2">COUNTIF(E3:E30,"upregulated")</f>
        <v>3</v>
      </c>
      <c r="F31" s="192">
        <f t="shared" ref="F31" si="3">COUNTIF(F3:F30,"upregulated")</f>
        <v>11</v>
      </c>
      <c r="G31" s="192">
        <f t="shared" ref="G31" si="4">COUNTIF(G3:G30,"upregulated")</f>
        <v>16</v>
      </c>
      <c r="H31" s="192">
        <f t="shared" ref="H31" si="5">COUNTIF(H3:H30,"upregulated")</f>
        <v>12</v>
      </c>
      <c r="I31" s="194">
        <f t="shared" ref="I31" si="6">COUNTIF(I3:I30,"upregulated")</f>
        <v>0</v>
      </c>
      <c r="J31" s="192">
        <f t="shared" ref="J31" si="7">COUNTIF(J3:J30,"upregulated")</f>
        <v>10</v>
      </c>
      <c r="K31" s="192">
        <f t="shared" ref="K31" si="8">COUNTIF(K3:K30,"upregulated")</f>
        <v>12</v>
      </c>
      <c r="L31" s="192">
        <f t="shared" ref="L31" si="9">COUNTIF(L3:L30,"upregulated")</f>
        <v>1</v>
      </c>
      <c r="M31" s="194">
        <f t="shared" ref="M31" si="10">COUNTIF(M3:M30,"upregulated")</f>
        <v>2</v>
      </c>
      <c r="N31" s="192">
        <f t="shared" ref="N31" si="11">COUNTIF(N3:N30,"upregulated")</f>
        <v>11</v>
      </c>
      <c r="O31" s="194">
        <f t="shared" ref="O31" si="12">COUNTIF(O3:O30,"upregulated")</f>
        <v>2</v>
      </c>
      <c r="P31" s="192">
        <f t="shared" ref="P31" si="13">COUNTIF(P3:P30,"upregulated")</f>
        <v>13</v>
      </c>
      <c r="Q31" s="192">
        <f t="shared" ref="Q31" si="14">COUNTIF(Q3:Q30,"upregulated")</f>
        <v>8</v>
      </c>
      <c r="R31" s="192">
        <f t="shared" ref="R31" si="15">COUNTIF(R3:R30,"upregulated")</f>
        <v>8</v>
      </c>
      <c r="S31" s="192">
        <f t="shared" ref="S31" si="16">COUNTIF(S3:S30,"upregulated")</f>
        <v>9</v>
      </c>
      <c r="T31" s="192">
        <f t="shared" ref="T31" si="17">COUNTIF(T3:T30,"upregulated")</f>
        <v>5</v>
      </c>
      <c r="U31" s="192">
        <f t="shared" ref="U31" si="18">COUNTIF(U3:U30,"upregulated")</f>
        <v>11</v>
      </c>
      <c r="V31" s="194">
        <f t="shared" ref="V31" si="19">COUNTIF(V3:V30,"upregulated")</f>
        <v>0</v>
      </c>
      <c r="W31" s="192">
        <f t="shared" ref="W31" si="20">COUNTIF(W3:W30,"upregulated")</f>
        <v>6</v>
      </c>
      <c r="X31" s="194">
        <f t="shared" ref="X31" si="21">COUNTIF(X3:X30,"upregulated")</f>
        <v>3</v>
      </c>
      <c r="Y31" s="192">
        <f t="shared" ref="Y31" si="22">COUNTIF(Y3:Y30,"upregulated")</f>
        <v>8</v>
      </c>
      <c r="Z31" s="194">
        <f t="shared" ref="Z31" si="23">COUNTIF(Z3:Z30,"upregulated")</f>
        <v>0</v>
      </c>
      <c r="AA31" s="194">
        <f t="shared" ref="AA31" si="24">COUNTIF(AA3:AA30,"upregulated")</f>
        <v>2</v>
      </c>
    </row>
    <row r="32" spans="1:27" x14ac:dyDescent="0.2">
      <c r="A32" s="153" t="s">
        <v>556</v>
      </c>
      <c r="C32" s="153">
        <f>COUNTIF(C3:C31,"downregulated")</f>
        <v>0</v>
      </c>
      <c r="D32" s="153">
        <f t="shared" ref="D32:S32" si="25">COUNTIF(D3:D31,"downregulated")</f>
        <v>2</v>
      </c>
      <c r="E32" s="193">
        <f t="shared" si="25"/>
        <v>11</v>
      </c>
      <c r="F32" s="153">
        <f t="shared" si="25"/>
        <v>1</v>
      </c>
      <c r="G32" s="153">
        <f t="shared" si="25"/>
        <v>0</v>
      </c>
      <c r="H32" s="153">
        <f t="shared" si="25"/>
        <v>1</v>
      </c>
      <c r="I32" s="193">
        <f t="shared" si="25"/>
        <v>14</v>
      </c>
      <c r="J32" s="153">
        <f t="shared" si="25"/>
        <v>2</v>
      </c>
      <c r="K32" s="153">
        <f t="shared" si="25"/>
        <v>0</v>
      </c>
      <c r="L32" s="153">
        <f t="shared" si="25"/>
        <v>0</v>
      </c>
      <c r="M32" s="193">
        <f t="shared" si="25"/>
        <v>5</v>
      </c>
      <c r="N32" s="153">
        <f t="shared" si="25"/>
        <v>1</v>
      </c>
      <c r="O32" s="193">
        <f t="shared" si="25"/>
        <v>8</v>
      </c>
      <c r="P32" s="153">
        <f t="shared" si="25"/>
        <v>2</v>
      </c>
      <c r="Q32" s="153">
        <f t="shared" si="25"/>
        <v>2</v>
      </c>
      <c r="R32" s="153">
        <f t="shared" si="25"/>
        <v>2</v>
      </c>
      <c r="S32" s="153">
        <f t="shared" si="25"/>
        <v>0</v>
      </c>
      <c r="T32" s="153">
        <f>COUNTIF(T3:T31,"downregulated")</f>
        <v>0</v>
      </c>
      <c r="U32" s="153">
        <f t="shared" ref="U32" si="26">COUNTIF(U3:U31,"downregulated")</f>
        <v>1</v>
      </c>
      <c r="V32" s="193">
        <f t="shared" ref="V32" si="27">COUNTIF(V3:V31,"downregulated")</f>
        <v>1</v>
      </c>
      <c r="W32" s="153">
        <f t="shared" ref="W32" si="28">COUNTIF(W3:W31,"downregulated")</f>
        <v>2</v>
      </c>
      <c r="X32" s="193">
        <f>COUNTIF(X3:X31,"downregulated")</f>
        <v>13</v>
      </c>
      <c r="Y32" s="153">
        <f t="shared" ref="Y32" si="29">COUNTIF(Y3:Y31,"downregulated")</f>
        <v>2</v>
      </c>
      <c r="Z32" s="193">
        <f t="shared" ref="Z32" si="30">COUNTIF(Z3:Z31,"downregulated")</f>
        <v>12</v>
      </c>
      <c r="AA32" s="193">
        <f t="shared" ref="AA32" si="31">COUNTIF(AA3:AA31,"downregulated")</f>
        <v>15</v>
      </c>
    </row>
  </sheetData>
  <mergeCells count="1">
    <mergeCell ref="B1:Q1"/>
  </mergeCells>
  <conditionalFormatting sqref="B3:AA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workbookViewId="0">
      <selection activeCell="E20" sqref="E20"/>
    </sheetView>
  </sheetViews>
  <sheetFormatPr baseColWidth="10" defaultRowHeight="16" x14ac:dyDescent="0.2"/>
  <cols>
    <col min="1" max="1" width="19.6640625" customWidth="1"/>
    <col min="2" max="2" width="6.1640625" style="195" customWidth="1"/>
    <col min="3" max="3" width="19.6640625" bestFit="1" customWidth="1"/>
    <col min="5" max="5" width="19.6640625" customWidth="1"/>
  </cols>
  <sheetData>
    <row r="1" spans="1:7" x14ac:dyDescent="0.2">
      <c r="A1" s="235" t="s">
        <v>558</v>
      </c>
      <c r="C1" s="235" t="s">
        <v>275</v>
      </c>
      <c r="E1" s="237" t="s">
        <v>458</v>
      </c>
    </row>
    <row r="2" spans="1:7" x14ac:dyDescent="0.2">
      <c r="A2" s="235"/>
      <c r="C2" s="235"/>
      <c r="E2" s="237"/>
    </row>
    <row r="3" spans="1:7" x14ac:dyDescent="0.2">
      <c r="A3" s="85" t="s">
        <v>8</v>
      </c>
      <c r="C3" s="60" t="s">
        <v>56</v>
      </c>
      <c r="E3" s="7"/>
      <c r="G3" s="54" t="s">
        <v>1</v>
      </c>
    </row>
    <row r="4" spans="1:7" x14ac:dyDescent="0.2">
      <c r="A4" s="116" t="s">
        <v>12</v>
      </c>
      <c r="C4" s="60" t="s">
        <v>56</v>
      </c>
      <c r="E4" s="7"/>
      <c r="G4" s="54" t="s">
        <v>2</v>
      </c>
    </row>
    <row r="5" spans="1:7" x14ac:dyDescent="0.2">
      <c r="A5" s="116" t="s">
        <v>13</v>
      </c>
      <c r="C5" s="52" t="s">
        <v>56</v>
      </c>
      <c r="E5" s="7"/>
      <c r="G5" s="57" t="s">
        <v>5</v>
      </c>
    </row>
    <row r="6" spans="1:7" x14ac:dyDescent="0.2">
      <c r="A6" s="85" t="s">
        <v>17</v>
      </c>
      <c r="C6" s="60" t="s">
        <v>57</v>
      </c>
      <c r="E6" s="7"/>
      <c r="G6" s="54" t="s">
        <v>7</v>
      </c>
    </row>
    <row r="7" spans="1:7" x14ac:dyDescent="0.2">
      <c r="A7" s="159" t="s">
        <v>18</v>
      </c>
      <c r="C7" s="52" t="s">
        <v>57</v>
      </c>
      <c r="E7" s="181" t="s">
        <v>56</v>
      </c>
      <c r="G7" s="57" t="s">
        <v>8</v>
      </c>
    </row>
    <row r="8" spans="1:7" x14ac:dyDescent="0.2">
      <c r="A8" s="85" t="s">
        <v>19</v>
      </c>
      <c r="C8" s="60" t="s">
        <v>57</v>
      </c>
      <c r="E8" s="7" t="s">
        <v>56</v>
      </c>
      <c r="G8" s="54" t="s">
        <v>11</v>
      </c>
    </row>
    <row r="9" spans="1:7" x14ac:dyDescent="0.2">
      <c r="A9" s="85" t="s">
        <v>20</v>
      </c>
      <c r="C9" s="64" t="s">
        <v>58</v>
      </c>
      <c r="E9" s="127"/>
      <c r="G9" s="54" t="s">
        <v>12</v>
      </c>
    </row>
    <row r="10" spans="1:7" x14ac:dyDescent="0.2">
      <c r="A10" s="116" t="s">
        <v>21</v>
      </c>
      <c r="C10" s="60" t="s">
        <v>56</v>
      </c>
      <c r="E10" s="7"/>
      <c r="G10" s="54" t="s">
        <v>13</v>
      </c>
    </row>
    <row r="11" spans="1:7" x14ac:dyDescent="0.2">
      <c r="A11" s="85" t="s">
        <v>23</v>
      </c>
      <c r="C11" s="52" t="s">
        <v>56</v>
      </c>
      <c r="E11" s="7"/>
      <c r="G11" s="57" t="s">
        <v>14</v>
      </c>
    </row>
    <row r="12" spans="1:7" x14ac:dyDescent="0.2">
      <c r="A12" s="85" t="s">
        <v>248</v>
      </c>
      <c r="C12" s="60" t="s">
        <v>57</v>
      </c>
      <c r="E12" s="7"/>
      <c r="G12" s="54" t="s">
        <v>15</v>
      </c>
    </row>
    <row r="13" spans="1:7" x14ac:dyDescent="0.2">
      <c r="A13" s="85" t="s">
        <v>31</v>
      </c>
      <c r="C13" s="60" t="s">
        <v>57</v>
      </c>
      <c r="E13" s="7" t="s">
        <v>56</v>
      </c>
      <c r="G13" s="54" t="s">
        <v>17</v>
      </c>
    </row>
    <row r="14" spans="1:7" x14ac:dyDescent="0.2">
      <c r="A14" s="85" t="s">
        <v>32</v>
      </c>
      <c r="C14" s="65" t="s">
        <v>56</v>
      </c>
      <c r="E14" s="181" t="s">
        <v>56</v>
      </c>
      <c r="G14" s="57" t="s">
        <v>18</v>
      </c>
    </row>
    <row r="15" spans="1:7" x14ac:dyDescent="0.2">
      <c r="A15" s="85" t="s">
        <v>33</v>
      </c>
      <c r="C15" s="65" t="s">
        <v>57</v>
      </c>
      <c r="E15" s="181"/>
      <c r="G15" s="57" t="s">
        <v>19</v>
      </c>
    </row>
    <row r="16" spans="1:7" x14ac:dyDescent="0.2">
      <c r="A16" s="85" t="s">
        <v>34</v>
      </c>
      <c r="C16" s="52" t="s">
        <v>56</v>
      </c>
      <c r="E16" s="181" t="s">
        <v>57</v>
      </c>
      <c r="G16" s="57" t="s">
        <v>20</v>
      </c>
    </row>
    <row r="17" spans="1:7" x14ac:dyDescent="0.2">
      <c r="A17" s="85" t="s">
        <v>35</v>
      </c>
      <c r="C17" s="60" t="s">
        <v>57</v>
      </c>
      <c r="E17" s="7" t="s">
        <v>56</v>
      </c>
      <c r="G17" s="54" t="s">
        <v>21</v>
      </c>
    </row>
    <row r="18" spans="1:7" x14ac:dyDescent="0.2">
      <c r="A18" s="116" t="s">
        <v>9</v>
      </c>
      <c r="C18" s="52" t="s">
        <v>56</v>
      </c>
      <c r="E18" s="181" t="s">
        <v>56</v>
      </c>
      <c r="G18" s="57" t="s">
        <v>23</v>
      </c>
    </row>
    <row r="19" spans="1:7" x14ac:dyDescent="0.2">
      <c r="A19" s="116" t="s">
        <v>10</v>
      </c>
      <c r="C19" s="52" t="s">
        <v>56</v>
      </c>
      <c r="E19" s="7"/>
      <c r="G19" s="57" t="s">
        <v>26</v>
      </c>
    </row>
    <row r="20" spans="1:7" x14ac:dyDescent="0.2">
      <c r="A20" s="116" t="s">
        <v>37</v>
      </c>
      <c r="C20" s="60" t="s">
        <v>57</v>
      </c>
      <c r="E20" s="178"/>
      <c r="G20" s="54" t="s">
        <v>28</v>
      </c>
    </row>
    <row r="21" spans="1:7" x14ac:dyDescent="0.2">
      <c r="A21" s="116" t="s">
        <v>478</v>
      </c>
      <c r="C21" s="60" t="s">
        <v>56</v>
      </c>
      <c r="E21" s="178"/>
      <c r="G21" s="54" t="s">
        <v>29</v>
      </c>
    </row>
    <row r="22" spans="1:7" x14ac:dyDescent="0.2">
      <c r="A22" s="116" t="s">
        <v>43</v>
      </c>
      <c r="C22" s="65" t="s">
        <v>57</v>
      </c>
      <c r="E22" s="181" t="s">
        <v>56</v>
      </c>
      <c r="G22" s="57" t="s">
        <v>30</v>
      </c>
    </row>
    <row r="23" spans="1:7" x14ac:dyDescent="0.2">
      <c r="A23" s="116" t="s">
        <v>508</v>
      </c>
      <c r="C23" s="60" t="s">
        <v>57</v>
      </c>
      <c r="E23" s="7" t="s">
        <v>57</v>
      </c>
      <c r="G23" s="54" t="s">
        <v>31</v>
      </c>
    </row>
    <row r="24" spans="1:7" x14ac:dyDescent="0.2">
      <c r="A24" s="116" t="s">
        <v>36</v>
      </c>
      <c r="C24" s="65" t="s">
        <v>282</v>
      </c>
      <c r="E24" s="181" t="s">
        <v>56</v>
      </c>
      <c r="G24" s="57" t="s">
        <v>32</v>
      </c>
    </row>
    <row r="25" spans="1:7" x14ac:dyDescent="0.2">
      <c r="A25" s="116" t="s">
        <v>47</v>
      </c>
      <c r="C25" s="65" t="s">
        <v>56</v>
      </c>
      <c r="E25" s="112"/>
      <c r="G25" s="57" t="s">
        <v>33</v>
      </c>
    </row>
    <row r="26" spans="1:7" x14ac:dyDescent="0.2">
      <c r="A26" s="116" t="s">
        <v>4</v>
      </c>
      <c r="C26" s="66" t="s">
        <v>57</v>
      </c>
      <c r="E26" s="181" t="s">
        <v>56</v>
      </c>
      <c r="G26" s="54" t="s">
        <v>34</v>
      </c>
    </row>
    <row r="27" spans="1:7" x14ac:dyDescent="0.2">
      <c r="A27" s="116" t="s">
        <v>16</v>
      </c>
      <c r="C27" s="65" t="s">
        <v>57</v>
      </c>
      <c r="E27" s="181" t="s">
        <v>56</v>
      </c>
      <c r="G27" s="57" t="s">
        <v>35</v>
      </c>
    </row>
    <row r="28" spans="1:7" x14ac:dyDescent="0.2">
      <c r="C28" s="12"/>
    </row>
    <row r="29" spans="1:7" x14ac:dyDescent="0.2">
      <c r="C29" s="184"/>
    </row>
    <row r="30" spans="1:7" x14ac:dyDescent="0.2">
      <c r="C30" s="12"/>
    </row>
    <row r="31" spans="1:7" x14ac:dyDescent="0.2">
      <c r="E31" s="8"/>
    </row>
    <row r="34" spans="3:3" x14ac:dyDescent="0.2">
      <c r="C34" s="41"/>
    </row>
    <row r="35" spans="3:3" x14ac:dyDescent="0.2">
      <c r="C35" s="33"/>
    </row>
    <row r="36" spans="3:3" x14ac:dyDescent="0.2">
      <c r="C36" s="33"/>
    </row>
  </sheetData>
  <mergeCells count="3">
    <mergeCell ref="E1:E2"/>
    <mergeCell ref="C1:C2"/>
    <mergeCell ref="A1:A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92"/>
  <sheetViews>
    <sheetView tabSelected="1" view="pageLayout" workbookViewId="0">
      <selection activeCell="M2" sqref="M2:M992"/>
    </sheetView>
  </sheetViews>
  <sheetFormatPr baseColWidth="10" defaultRowHeight="16" x14ac:dyDescent="0.2"/>
  <cols>
    <col min="1" max="1" width="15.33203125" bestFit="1" customWidth="1"/>
    <col min="2" max="3" width="42.1640625" bestFit="1" customWidth="1"/>
    <col min="10" max="10" width="48" bestFit="1" customWidth="1"/>
    <col min="11" max="11" width="48.1640625" bestFit="1" customWidth="1"/>
    <col min="12" max="12" width="14" bestFit="1" customWidth="1"/>
    <col min="13" max="13" width="21.33203125" bestFit="1" customWidth="1"/>
  </cols>
  <sheetData>
    <row r="1" spans="1:14" x14ac:dyDescent="0.2">
      <c r="A1" t="s">
        <v>76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438</v>
      </c>
      <c r="K1" t="s">
        <v>439</v>
      </c>
      <c r="L1" t="s">
        <v>437</v>
      </c>
      <c r="M1" t="s">
        <v>442</v>
      </c>
    </row>
    <row r="2" spans="1:14" x14ac:dyDescent="0.2">
      <c r="A2" t="s">
        <v>319</v>
      </c>
      <c r="B2" t="s">
        <v>232</v>
      </c>
      <c r="C2" t="s">
        <v>230</v>
      </c>
      <c r="D2" t="s">
        <v>320</v>
      </c>
      <c r="E2" t="s">
        <v>8</v>
      </c>
      <c r="F2">
        <v>12.745041430000001</v>
      </c>
      <c r="G2">
        <v>8.3184595239999997</v>
      </c>
      <c r="H2">
        <v>5.98556E-3</v>
      </c>
      <c r="I2" t="s">
        <v>321</v>
      </c>
      <c r="J2" t="str">
        <f>B2&amp;"I"&amp;E2</f>
        <v>Breast cancer - Cell Line(28)ICDC5L</v>
      </c>
      <c r="K2" t="str">
        <f>C2&amp;"I"&amp;E2</f>
        <v>Breast cancer - ER+(42)ICDC5L</v>
      </c>
      <c r="L2" t="str">
        <f>IF(F2&lt;G2,"downregulation","upregulation")</f>
        <v>upregulation</v>
      </c>
      <c r="M2" t="str">
        <f>IF(H2&gt;0.001,"regulation not significant","significant regulation")</f>
        <v>regulation not significant</v>
      </c>
    </row>
    <row r="3" spans="1:14" x14ac:dyDescent="0.2">
      <c r="A3" t="s">
        <v>319</v>
      </c>
      <c r="B3" t="s">
        <v>232</v>
      </c>
      <c r="C3" t="s">
        <v>230</v>
      </c>
      <c r="D3" t="s">
        <v>322</v>
      </c>
      <c r="E3" t="s">
        <v>11</v>
      </c>
      <c r="F3">
        <v>12.208710180000001</v>
      </c>
      <c r="G3">
        <v>5.5812999999999997</v>
      </c>
      <c r="H3">
        <v>1.4783730000000001E-3</v>
      </c>
      <c r="I3" t="s">
        <v>321</v>
      </c>
      <c r="J3" t="str">
        <f t="shared" ref="J3:J66" si="0">B3&amp;"I"&amp;E3</f>
        <v>Breast cancer - Cell Line(28)ICDK2</v>
      </c>
      <c r="K3" t="str">
        <f t="shared" ref="K3:K66" si="1">C3&amp;"I"&amp;E3</f>
        <v>Breast cancer - ER+(42)ICDK2</v>
      </c>
      <c r="L3" t="str">
        <f t="shared" ref="L3:L66" si="2">IF(F3&lt;G3,"downregulation","upregulation")</f>
        <v>upregulation</v>
      </c>
      <c r="M3" t="str">
        <f t="shared" ref="M3:M66" si="3">IF(H3&gt;0.001,"regulation not significant","significant regulation")</f>
        <v>regulation not significant</v>
      </c>
    </row>
    <row r="4" spans="1:14" x14ac:dyDescent="0.2">
      <c r="A4" t="s">
        <v>319</v>
      </c>
      <c r="B4" t="s">
        <v>232</v>
      </c>
      <c r="C4" t="s">
        <v>230</v>
      </c>
      <c r="D4" t="s">
        <v>323</v>
      </c>
      <c r="E4" t="s">
        <v>11</v>
      </c>
      <c r="F4">
        <v>0.4203075</v>
      </c>
      <c r="G4">
        <v>7.0542214000000006E-2</v>
      </c>
      <c r="H4">
        <v>4.3466670000000002E-3</v>
      </c>
      <c r="I4" t="s">
        <v>321</v>
      </c>
      <c r="J4" t="str">
        <f t="shared" si="0"/>
        <v>Breast cancer - Cell Line(28)ICDK2</v>
      </c>
      <c r="K4" t="str">
        <f t="shared" si="1"/>
        <v>Breast cancer - ER+(42)ICDK2</v>
      </c>
      <c r="L4" t="str">
        <f t="shared" si="2"/>
        <v>upregulation</v>
      </c>
      <c r="M4" t="str">
        <f t="shared" si="3"/>
        <v>regulation not significant</v>
      </c>
    </row>
    <row r="5" spans="1:14" x14ac:dyDescent="0.2">
      <c r="A5" t="s">
        <v>319</v>
      </c>
      <c r="B5" t="s">
        <v>232</v>
      </c>
      <c r="C5" t="s">
        <v>230</v>
      </c>
      <c r="D5" t="s">
        <v>324</v>
      </c>
      <c r="E5" t="s">
        <v>12</v>
      </c>
      <c r="F5">
        <v>2.2938853570000002</v>
      </c>
      <c r="G5">
        <v>1.204524071</v>
      </c>
      <c r="H5" s="155">
        <v>1.9700000000000002E-6</v>
      </c>
      <c r="I5" t="s">
        <v>321</v>
      </c>
      <c r="J5" t="str">
        <f t="shared" si="0"/>
        <v>Breast cancer - Cell Line(28)ICUL3</v>
      </c>
      <c r="K5" t="str">
        <f t="shared" si="1"/>
        <v>Breast cancer - ER+(42)ICUL3</v>
      </c>
      <c r="L5" t="str">
        <f t="shared" si="2"/>
        <v>upregulation</v>
      </c>
      <c r="M5" t="str">
        <f t="shared" si="3"/>
        <v>significant regulation</v>
      </c>
    </row>
    <row r="6" spans="1:14" x14ac:dyDescent="0.2">
      <c r="A6" t="s">
        <v>319</v>
      </c>
      <c r="B6" t="s">
        <v>232</v>
      </c>
      <c r="C6" t="s">
        <v>230</v>
      </c>
      <c r="D6" t="s">
        <v>325</v>
      </c>
      <c r="E6" t="s">
        <v>12</v>
      </c>
      <c r="F6">
        <v>19.56765571</v>
      </c>
      <c r="G6">
        <v>8.2146071430000003</v>
      </c>
      <c r="H6" s="155">
        <v>2.5999999999999998E-5</v>
      </c>
      <c r="I6" t="s">
        <v>321</v>
      </c>
      <c r="J6" t="str">
        <f t="shared" si="0"/>
        <v>Breast cancer - Cell Line(28)ICUL3</v>
      </c>
      <c r="K6" t="str">
        <f t="shared" si="1"/>
        <v>Breast cancer - ER+(42)ICUL3</v>
      </c>
      <c r="L6" t="str">
        <f t="shared" si="2"/>
        <v>upregulation</v>
      </c>
      <c r="M6" t="str">
        <f t="shared" si="3"/>
        <v>significant regulation</v>
      </c>
    </row>
    <row r="7" spans="1:14" x14ac:dyDescent="0.2">
      <c r="A7" t="s">
        <v>319</v>
      </c>
      <c r="B7" t="s">
        <v>232</v>
      </c>
      <c r="C7" t="s">
        <v>230</v>
      </c>
      <c r="D7" t="s">
        <v>326</v>
      </c>
      <c r="E7" t="s">
        <v>13</v>
      </c>
      <c r="F7">
        <v>31.093696430000001</v>
      </c>
      <c r="G7">
        <v>17.64937643</v>
      </c>
      <c r="H7" s="155">
        <v>1.5400000000000001E-6</v>
      </c>
      <c r="I7" t="s">
        <v>321</v>
      </c>
      <c r="J7" t="str">
        <f t="shared" si="0"/>
        <v>Breast cancer - Cell Line(28)IDLST</v>
      </c>
      <c r="K7" t="str">
        <f t="shared" si="1"/>
        <v>Breast cancer - ER+(42)IDLST</v>
      </c>
      <c r="L7" t="str">
        <f t="shared" si="2"/>
        <v>upregulation</v>
      </c>
      <c r="M7" t="str">
        <f t="shared" si="3"/>
        <v>significant regulation</v>
      </c>
      <c r="N7" s="155"/>
    </row>
    <row r="8" spans="1:14" x14ac:dyDescent="0.2">
      <c r="A8" t="s">
        <v>319</v>
      </c>
      <c r="B8" t="s">
        <v>232</v>
      </c>
      <c r="C8" t="s">
        <v>230</v>
      </c>
      <c r="D8" t="s">
        <v>327</v>
      </c>
      <c r="E8" t="s">
        <v>17</v>
      </c>
      <c r="F8">
        <v>4.8209369999999998</v>
      </c>
      <c r="G8">
        <v>12.88365333</v>
      </c>
      <c r="H8" s="155">
        <v>2.4999999999999999E-7</v>
      </c>
      <c r="I8" t="s">
        <v>321</v>
      </c>
      <c r="J8" t="str">
        <f t="shared" si="0"/>
        <v>Breast cancer - Cell Line(28)IFBXO6</v>
      </c>
      <c r="K8" t="str">
        <f t="shared" si="1"/>
        <v>Breast cancer - ER+(42)IFBXO6</v>
      </c>
      <c r="L8" t="str">
        <f t="shared" si="2"/>
        <v>downregulation</v>
      </c>
      <c r="M8" t="str">
        <f t="shared" si="3"/>
        <v>significant regulation</v>
      </c>
    </row>
    <row r="9" spans="1:14" x14ac:dyDescent="0.2">
      <c r="A9" t="s">
        <v>319</v>
      </c>
      <c r="B9" t="s">
        <v>232</v>
      </c>
      <c r="C9" t="s">
        <v>230</v>
      </c>
      <c r="D9" t="s">
        <v>328</v>
      </c>
      <c r="E9" t="s">
        <v>18</v>
      </c>
      <c r="F9">
        <v>5.1665489999999998</v>
      </c>
      <c r="G9">
        <v>5.8808363330000004</v>
      </c>
      <c r="H9">
        <v>1.4096720000000001E-3</v>
      </c>
      <c r="I9" t="s">
        <v>321</v>
      </c>
      <c r="J9" t="str">
        <f t="shared" si="0"/>
        <v>Breast cancer - Cell Line(28)IFN1</v>
      </c>
      <c r="K9" t="str">
        <f t="shared" si="1"/>
        <v>Breast cancer - ER+(42)IFN1</v>
      </c>
      <c r="L9" t="str">
        <f t="shared" si="2"/>
        <v>downregulation</v>
      </c>
      <c r="M9" t="str">
        <f t="shared" si="3"/>
        <v>regulation not significant</v>
      </c>
      <c r="N9" s="155"/>
    </row>
    <row r="10" spans="1:14" x14ac:dyDescent="0.2">
      <c r="A10" t="s">
        <v>319</v>
      </c>
      <c r="B10" t="s">
        <v>232</v>
      </c>
      <c r="C10" t="s">
        <v>230</v>
      </c>
      <c r="D10" t="s">
        <v>329</v>
      </c>
      <c r="E10" t="s">
        <v>18</v>
      </c>
      <c r="F10">
        <v>66.005744390000004</v>
      </c>
      <c r="G10">
        <v>142.02983330000001</v>
      </c>
      <c r="H10">
        <v>2.19509E-4</v>
      </c>
      <c r="I10" t="s">
        <v>321</v>
      </c>
      <c r="J10" t="str">
        <f t="shared" si="0"/>
        <v>Breast cancer - Cell Line(28)IFN1</v>
      </c>
      <c r="K10" t="str">
        <f t="shared" si="1"/>
        <v>Breast cancer - ER+(42)IFN1</v>
      </c>
      <c r="L10" t="str">
        <f t="shared" si="2"/>
        <v>downregulation</v>
      </c>
      <c r="M10" t="str">
        <f t="shared" si="3"/>
        <v>significant regulation</v>
      </c>
    </row>
    <row r="11" spans="1:14" x14ac:dyDescent="0.2">
      <c r="A11" t="s">
        <v>319</v>
      </c>
      <c r="B11" t="s">
        <v>232</v>
      </c>
      <c r="C11" t="s">
        <v>230</v>
      </c>
      <c r="D11" t="s">
        <v>330</v>
      </c>
      <c r="E11" t="s">
        <v>19</v>
      </c>
      <c r="F11">
        <v>3.076978929</v>
      </c>
      <c r="G11">
        <v>1.755584</v>
      </c>
      <c r="H11">
        <v>5.3772100000000001E-4</v>
      </c>
      <c r="I11" t="s">
        <v>321</v>
      </c>
      <c r="J11" t="str">
        <f t="shared" si="0"/>
        <v>Breast cancer - Cell Line(28)IFUS</v>
      </c>
      <c r="K11" t="str">
        <f t="shared" si="1"/>
        <v>Breast cancer - ER+(42)IFUS</v>
      </c>
      <c r="L11" t="str">
        <f t="shared" si="2"/>
        <v>upregulation</v>
      </c>
      <c r="M11" t="str">
        <f t="shared" si="3"/>
        <v>significant regulation</v>
      </c>
    </row>
    <row r="12" spans="1:14" x14ac:dyDescent="0.2">
      <c r="A12" t="s">
        <v>319</v>
      </c>
      <c r="B12" t="s">
        <v>232</v>
      </c>
      <c r="C12" t="s">
        <v>230</v>
      </c>
      <c r="D12" t="s">
        <v>331</v>
      </c>
      <c r="E12" t="s">
        <v>20</v>
      </c>
      <c r="F12">
        <v>1.20981925</v>
      </c>
      <c r="G12">
        <v>2.8287149519999999</v>
      </c>
      <c r="H12" s="155">
        <v>1.1199999999999999E-5</v>
      </c>
      <c r="I12" t="s">
        <v>321</v>
      </c>
      <c r="J12" t="str">
        <f t="shared" si="0"/>
        <v>Breast cancer - Cell Line(28)IHDAC5</v>
      </c>
      <c r="K12" t="str">
        <f t="shared" si="1"/>
        <v>Breast cancer - ER+(42)IHDAC5</v>
      </c>
      <c r="L12" t="str">
        <f t="shared" si="2"/>
        <v>downregulation</v>
      </c>
      <c r="M12" t="str">
        <f t="shared" si="3"/>
        <v>significant regulation</v>
      </c>
    </row>
    <row r="13" spans="1:14" x14ac:dyDescent="0.2">
      <c r="A13" t="s">
        <v>319</v>
      </c>
      <c r="B13" t="s">
        <v>232</v>
      </c>
      <c r="C13" t="s">
        <v>230</v>
      </c>
      <c r="D13" t="s">
        <v>332</v>
      </c>
      <c r="E13" t="s">
        <v>20</v>
      </c>
      <c r="F13">
        <v>8.0708107000000001E-2</v>
      </c>
      <c r="G13">
        <v>0.28876221400000002</v>
      </c>
      <c r="H13">
        <v>7.8745099999999999E-4</v>
      </c>
      <c r="I13" t="s">
        <v>321</v>
      </c>
      <c r="J13" t="str">
        <f t="shared" si="0"/>
        <v>Breast cancer - Cell Line(28)IHDAC5</v>
      </c>
      <c r="K13" t="str">
        <f t="shared" si="1"/>
        <v>Breast cancer - ER+(42)IHDAC5</v>
      </c>
      <c r="L13" t="str">
        <f t="shared" si="2"/>
        <v>downregulation</v>
      </c>
      <c r="M13" t="str">
        <f t="shared" si="3"/>
        <v>significant regulation</v>
      </c>
      <c r="N13" s="155"/>
    </row>
    <row r="14" spans="1:14" x14ac:dyDescent="0.2">
      <c r="A14" t="s">
        <v>319</v>
      </c>
      <c r="B14" t="s">
        <v>232</v>
      </c>
      <c r="C14" t="s">
        <v>230</v>
      </c>
      <c r="D14" t="s">
        <v>333</v>
      </c>
      <c r="E14" t="s">
        <v>20</v>
      </c>
      <c r="F14">
        <v>16.18195214</v>
      </c>
      <c r="G14">
        <v>36.524886670000001</v>
      </c>
      <c r="H14" s="155">
        <v>1.0000000000000001E-5</v>
      </c>
      <c r="I14" t="s">
        <v>321</v>
      </c>
      <c r="J14" t="str">
        <f t="shared" si="0"/>
        <v>Breast cancer - Cell Line(28)IHDAC5</v>
      </c>
      <c r="K14" t="str">
        <f t="shared" si="1"/>
        <v>Breast cancer - ER+(42)IHDAC5</v>
      </c>
      <c r="L14" t="str">
        <f t="shared" si="2"/>
        <v>downregulation</v>
      </c>
      <c r="M14" t="str">
        <f t="shared" si="3"/>
        <v>significant regulation</v>
      </c>
    </row>
    <row r="15" spans="1:14" x14ac:dyDescent="0.2">
      <c r="A15" t="s">
        <v>319</v>
      </c>
      <c r="B15" t="s">
        <v>232</v>
      </c>
      <c r="C15" t="s">
        <v>230</v>
      </c>
      <c r="D15" t="s">
        <v>334</v>
      </c>
      <c r="E15" t="s">
        <v>21</v>
      </c>
      <c r="F15">
        <v>8.934135714</v>
      </c>
      <c r="G15">
        <v>1.62206681</v>
      </c>
      <c r="H15" s="155">
        <v>3.3800000000000002E-11</v>
      </c>
      <c r="I15" t="s">
        <v>321</v>
      </c>
      <c r="J15" t="str">
        <f t="shared" si="0"/>
        <v>Breast cancer - Cell Line(28)IHUWE1</v>
      </c>
      <c r="K15" t="str">
        <f t="shared" si="1"/>
        <v>Breast cancer - ER+(42)IHUWE1</v>
      </c>
      <c r="L15" t="str">
        <f t="shared" si="2"/>
        <v>upregulation</v>
      </c>
      <c r="M15" t="str">
        <f t="shared" si="3"/>
        <v>significant regulation</v>
      </c>
    </row>
    <row r="16" spans="1:14" x14ac:dyDescent="0.2">
      <c r="A16" t="s">
        <v>319</v>
      </c>
      <c r="B16" t="s">
        <v>232</v>
      </c>
      <c r="C16" t="s">
        <v>230</v>
      </c>
      <c r="D16" t="s">
        <v>335</v>
      </c>
      <c r="E16" t="s">
        <v>21</v>
      </c>
      <c r="F16">
        <v>8.5437571430000006</v>
      </c>
      <c r="G16">
        <v>1.795710143</v>
      </c>
      <c r="H16" s="155">
        <v>1.23E-11</v>
      </c>
      <c r="I16" t="s">
        <v>321</v>
      </c>
      <c r="J16" t="str">
        <f t="shared" si="0"/>
        <v>Breast cancer - Cell Line(28)IHUWE1</v>
      </c>
      <c r="K16" t="str">
        <f t="shared" si="1"/>
        <v>Breast cancer - ER+(42)IHUWE1</v>
      </c>
      <c r="L16" t="str">
        <f t="shared" si="2"/>
        <v>upregulation</v>
      </c>
      <c r="M16" t="str">
        <f t="shared" si="3"/>
        <v>significant regulation</v>
      </c>
      <c r="N16" s="155"/>
    </row>
    <row r="17" spans="1:14" x14ac:dyDescent="0.2">
      <c r="A17" t="s">
        <v>319</v>
      </c>
      <c r="B17" t="s">
        <v>232</v>
      </c>
      <c r="C17" t="s">
        <v>230</v>
      </c>
      <c r="D17" t="s">
        <v>336</v>
      </c>
      <c r="E17" t="s">
        <v>21</v>
      </c>
      <c r="F17">
        <v>39.768753570000001</v>
      </c>
      <c r="G17">
        <v>22.688078569999998</v>
      </c>
      <c r="H17" s="155">
        <v>3.7000000000000002E-6</v>
      </c>
      <c r="I17" t="s">
        <v>321</v>
      </c>
      <c r="J17" t="str">
        <f t="shared" si="0"/>
        <v>Breast cancer - Cell Line(28)IHUWE1</v>
      </c>
      <c r="K17" t="str">
        <f t="shared" si="1"/>
        <v>Breast cancer - ER+(42)IHUWE1</v>
      </c>
      <c r="L17" t="str">
        <f t="shared" si="2"/>
        <v>upregulation</v>
      </c>
      <c r="M17" t="str">
        <f t="shared" si="3"/>
        <v>significant regulation</v>
      </c>
      <c r="N17" s="155"/>
    </row>
    <row r="18" spans="1:14" x14ac:dyDescent="0.2">
      <c r="A18" t="s">
        <v>319</v>
      </c>
      <c r="B18" t="s">
        <v>232</v>
      </c>
      <c r="C18" t="s">
        <v>230</v>
      </c>
      <c r="D18" t="s">
        <v>337</v>
      </c>
      <c r="E18" t="s">
        <v>21</v>
      </c>
      <c r="F18">
        <v>8.9879578569999996</v>
      </c>
      <c r="G18">
        <v>3.4340029759999999</v>
      </c>
      <c r="H18" s="155">
        <v>2.5900000000000002E-6</v>
      </c>
      <c r="I18" t="s">
        <v>321</v>
      </c>
      <c r="J18" t="str">
        <f t="shared" si="0"/>
        <v>Breast cancer - Cell Line(28)IHUWE1</v>
      </c>
      <c r="K18" t="str">
        <f t="shared" si="1"/>
        <v>Breast cancer - ER+(42)IHUWE1</v>
      </c>
      <c r="L18" t="str">
        <f t="shared" si="2"/>
        <v>upregulation</v>
      </c>
      <c r="M18" t="str">
        <f t="shared" si="3"/>
        <v>significant regulation</v>
      </c>
      <c r="N18" s="155"/>
    </row>
    <row r="19" spans="1:14" x14ac:dyDescent="0.2">
      <c r="A19" t="s">
        <v>319</v>
      </c>
      <c r="B19" t="s">
        <v>232</v>
      </c>
      <c r="C19" t="s">
        <v>230</v>
      </c>
      <c r="D19" t="s">
        <v>338</v>
      </c>
      <c r="E19" t="s">
        <v>21</v>
      </c>
      <c r="F19">
        <v>7.2249803569999997</v>
      </c>
      <c r="G19">
        <v>1.131413762</v>
      </c>
      <c r="H19" s="155">
        <v>2.9200000000000001E-12</v>
      </c>
      <c r="I19" t="s">
        <v>321</v>
      </c>
      <c r="J19" t="str">
        <f t="shared" si="0"/>
        <v>Breast cancer - Cell Line(28)IHUWE1</v>
      </c>
      <c r="K19" t="str">
        <f t="shared" si="1"/>
        <v>Breast cancer - ER+(42)IHUWE1</v>
      </c>
      <c r="L19" t="str">
        <f t="shared" si="2"/>
        <v>upregulation</v>
      </c>
      <c r="M19" t="str">
        <f t="shared" si="3"/>
        <v>significant regulation</v>
      </c>
      <c r="N19" s="155"/>
    </row>
    <row r="20" spans="1:14" x14ac:dyDescent="0.2">
      <c r="A20" t="s">
        <v>319</v>
      </c>
      <c r="B20" t="s">
        <v>232</v>
      </c>
      <c r="C20" t="s">
        <v>230</v>
      </c>
      <c r="D20" t="s">
        <v>339</v>
      </c>
      <c r="E20" t="s">
        <v>23</v>
      </c>
      <c r="F20">
        <v>34.309809639999997</v>
      </c>
      <c r="G20">
        <v>10.730009519999999</v>
      </c>
      <c r="H20" s="155">
        <v>3.41E-7</v>
      </c>
      <c r="I20" t="s">
        <v>321</v>
      </c>
      <c r="J20" t="str">
        <f t="shared" si="0"/>
        <v>Breast cancer - Cell Line(28)IMCM2</v>
      </c>
      <c r="K20" t="str">
        <f t="shared" si="1"/>
        <v>Breast cancer - ER+(42)IMCM2</v>
      </c>
      <c r="L20" t="str">
        <f t="shared" si="2"/>
        <v>upregulation</v>
      </c>
      <c r="M20" t="str">
        <f t="shared" si="3"/>
        <v>significant regulation</v>
      </c>
    </row>
    <row r="21" spans="1:14" x14ac:dyDescent="0.2">
      <c r="A21" t="s">
        <v>319</v>
      </c>
      <c r="B21" t="s">
        <v>232</v>
      </c>
      <c r="C21" t="s">
        <v>230</v>
      </c>
      <c r="D21" t="s">
        <v>340</v>
      </c>
      <c r="E21" t="s">
        <v>30</v>
      </c>
      <c r="F21">
        <v>1.176E-2</v>
      </c>
      <c r="G21">
        <v>0.13680838100000001</v>
      </c>
      <c r="H21">
        <v>4.5732999999999999E-4</v>
      </c>
      <c r="I21" t="s">
        <v>321</v>
      </c>
      <c r="J21" t="str">
        <f t="shared" si="0"/>
        <v>Breast cancer - Cell Line(28)INTRK1</v>
      </c>
      <c r="K21" t="str">
        <f t="shared" si="1"/>
        <v>Breast cancer - ER+(42)INTRK1</v>
      </c>
      <c r="L21" t="str">
        <f t="shared" si="2"/>
        <v>downregulation</v>
      </c>
      <c r="M21" t="str">
        <f t="shared" si="3"/>
        <v>significant regulation</v>
      </c>
    </row>
    <row r="22" spans="1:14" x14ac:dyDescent="0.2">
      <c r="A22" t="s">
        <v>319</v>
      </c>
      <c r="B22" t="s">
        <v>232</v>
      </c>
      <c r="C22" t="s">
        <v>230</v>
      </c>
      <c r="D22" t="s">
        <v>341</v>
      </c>
      <c r="E22" t="s">
        <v>30</v>
      </c>
      <c r="F22">
        <v>8.1714143000000003E-2</v>
      </c>
      <c r="G22">
        <v>0.284345238</v>
      </c>
      <c r="H22">
        <v>8.2298110000000001E-3</v>
      </c>
      <c r="I22" t="s">
        <v>321</v>
      </c>
      <c r="J22" t="str">
        <f t="shared" si="0"/>
        <v>Breast cancer - Cell Line(28)INTRK1</v>
      </c>
      <c r="K22" t="str">
        <f t="shared" si="1"/>
        <v>Breast cancer - ER+(42)INTRK1</v>
      </c>
      <c r="L22" t="str">
        <f t="shared" si="2"/>
        <v>downregulation</v>
      </c>
      <c r="M22" t="str">
        <f t="shared" si="3"/>
        <v>regulation not significant</v>
      </c>
      <c r="N22" s="155"/>
    </row>
    <row r="23" spans="1:14" x14ac:dyDescent="0.2">
      <c r="A23" t="s">
        <v>319</v>
      </c>
      <c r="B23" t="s">
        <v>232</v>
      </c>
      <c r="C23" t="s">
        <v>230</v>
      </c>
      <c r="D23" t="s">
        <v>342</v>
      </c>
      <c r="E23" t="s">
        <v>30</v>
      </c>
      <c r="F23">
        <v>4.4739289999999998E-3</v>
      </c>
      <c r="G23">
        <v>6.5054310000000004E-2</v>
      </c>
      <c r="H23">
        <v>2.543034E-3</v>
      </c>
      <c r="I23" t="s">
        <v>321</v>
      </c>
      <c r="J23" t="str">
        <f t="shared" si="0"/>
        <v>Breast cancer - Cell Line(28)INTRK1</v>
      </c>
      <c r="K23" t="str">
        <f t="shared" si="1"/>
        <v>Breast cancer - ER+(42)INTRK1</v>
      </c>
      <c r="L23" t="str">
        <f t="shared" si="2"/>
        <v>downregulation</v>
      </c>
      <c r="M23" t="str">
        <f t="shared" si="3"/>
        <v>regulation not significant</v>
      </c>
    </row>
    <row r="24" spans="1:14" x14ac:dyDescent="0.2">
      <c r="A24" t="s">
        <v>319</v>
      </c>
      <c r="B24" t="s">
        <v>232</v>
      </c>
      <c r="C24" t="s">
        <v>230</v>
      </c>
      <c r="D24" t="s">
        <v>343</v>
      </c>
      <c r="E24" t="s">
        <v>31</v>
      </c>
      <c r="F24">
        <v>24.590263570000001</v>
      </c>
      <c r="G24">
        <v>13.483486429999999</v>
      </c>
      <c r="H24">
        <v>4.1349699999999997E-4</v>
      </c>
      <c r="I24" t="s">
        <v>321</v>
      </c>
      <c r="J24" t="str">
        <f t="shared" si="0"/>
        <v>Breast cancer - Cell Line(28)ISNW1</v>
      </c>
      <c r="K24" t="str">
        <f t="shared" si="1"/>
        <v>Breast cancer - ER+(42)ISNW1</v>
      </c>
      <c r="L24" t="str">
        <f t="shared" si="2"/>
        <v>upregulation</v>
      </c>
      <c r="M24" t="str">
        <f t="shared" si="3"/>
        <v>significant regulation</v>
      </c>
    </row>
    <row r="25" spans="1:14" x14ac:dyDescent="0.2">
      <c r="A25" t="s">
        <v>319</v>
      </c>
      <c r="B25" t="s">
        <v>232</v>
      </c>
      <c r="C25" t="s">
        <v>230</v>
      </c>
      <c r="D25" t="s">
        <v>344</v>
      </c>
      <c r="E25" t="s">
        <v>32</v>
      </c>
      <c r="F25">
        <v>5.7037546429999999</v>
      </c>
      <c r="G25">
        <v>15.704895479999999</v>
      </c>
      <c r="H25" s="155">
        <v>6.0100000000000005E-7</v>
      </c>
      <c r="I25" t="s">
        <v>321</v>
      </c>
      <c r="J25" t="str">
        <f t="shared" si="0"/>
        <v>Breast cancer - Cell Line(28)IU2AF2</v>
      </c>
      <c r="K25" t="str">
        <f t="shared" si="1"/>
        <v>Breast cancer - ER+(42)IU2AF2</v>
      </c>
      <c r="L25" t="str">
        <f t="shared" si="2"/>
        <v>downregulation</v>
      </c>
      <c r="M25" t="str">
        <f t="shared" si="3"/>
        <v>significant regulation</v>
      </c>
    </row>
    <row r="26" spans="1:14" x14ac:dyDescent="0.2">
      <c r="A26" t="s">
        <v>319</v>
      </c>
      <c r="B26" t="s">
        <v>232</v>
      </c>
      <c r="C26" t="s">
        <v>230</v>
      </c>
      <c r="D26" t="s">
        <v>345</v>
      </c>
      <c r="E26" t="s">
        <v>33</v>
      </c>
      <c r="F26">
        <v>1.456537929</v>
      </c>
      <c r="G26">
        <v>2.167897333</v>
      </c>
      <c r="H26">
        <v>2.2968199999999999E-4</v>
      </c>
      <c r="I26" t="s">
        <v>321</v>
      </c>
      <c r="J26" t="str">
        <f t="shared" si="0"/>
        <v>Breast cancer - Cell Line(28)IVCAM1</v>
      </c>
      <c r="K26" t="str">
        <f t="shared" si="1"/>
        <v>Breast cancer - ER+(42)IVCAM1</v>
      </c>
      <c r="L26" t="str">
        <f t="shared" si="2"/>
        <v>downregulation</v>
      </c>
      <c r="M26" t="str">
        <f t="shared" si="3"/>
        <v>significant regulation</v>
      </c>
    </row>
    <row r="27" spans="1:14" x14ac:dyDescent="0.2">
      <c r="A27" t="s">
        <v>319</v>
      </c>
      <c r="B27" t="s">
        <v>232</v>
      </c>
      <c r="C27" t="s">
        <v>230</v>
      </c>
      <c r="D27" t="s">
        <v>346</v>
      </c>
      <c r="E27" t="s">
        <v>34</v>
      </c>
      <c r="F27">
        <v>115.82485</v>
      </c>
      <c r="G27">
        <v>46.240061900000001</v>
      </c>
      <c r="H27" s="155">
        <v>3.1399999999999998E-7</v>
      </c>
      <c r="I27" t="s">
        <v>321</v>
      </c>
      <c r="J27" t="str">
        <f t="shared" si="0"/>
        <v>Breast cancer - Cell Line(28)IVCP</v>
      </c>
      <c r="K27" t="str">
        <f t="shared" si="1"/>
        <v>Breast cancer - ER+(42)IVCP</v>
      </c>
      <c r="L27" t="str">
        <f t="shared" si="2"/>
        <v>upregulation</v>
      </c>
      <c r="M27" t="str">
        <f t="shared" si="3"/>
        <v>significant regulation</v>
      </c>
    </row>
    <row r="28" spans="1:14" x14ac:dyDescent="0.2">
      <c r="A28" t="s">
        <v>319</v>
      </c>
      <c r="B28" t="s">
        <v>232</v>
      </c>
      <c r="C28" t="s">
        <v>230</v>
      </c>
      <c r="D28" t="s">
        <v>347</v>
      </c>
      <c r="E28" t="s">
        <v>35</v>
      </c>
      <c r="F28">
        <v>43.75945214</v>
      </c>
      <c r="G28">
        <v>12.4840599</v>
      </c>
      <c r="H28" s="155">
        <v>1.26E-8</v>
      </c>
      <c r="I28" t="s">
        <v>321</v>
      </c>
      <c r="J28" t="str">
        <f t="shared" si="0"/>
        <v>Breast cancer - Cell Line(28)IVDAC1</v>
      </c>
      <c r="K28" t="str">
        <f t="shared" si="1"/>
        <v>Breast cancer - ER+(42)IVDAC1</v>
      </c>
      <c r="L28" t="str">
        <f t="shared" si="2"/>
        <v>upregulation</v>
      </c>
      <c r="M28" t="str">
        <f t="shared" si="3"/>
        <v>significant regulation</v>
      </c>
    </row>
    <row r="29" spans="1:14" x14ac:dyDescent="0.2">
      <c r="A29" t="s">
        <v>319</v>
      </c>
      <c r="B29" t="s">
        <v>232</v>
      </c>
      <c r="C29" t="s">
        <v>242</v>
      </c>
      <c r="D29" t="s">
        <v>323</v>
      </c>
      <c r="E29" t="s">
        <v>11</v>
      </c>
      <c r="F29">
        <v>0.4203075</v>
      </c>
      <c r="G29">
        <v>2.6390904999999999E-2</v>
      </c>
      <c r="H29">
        <v>1.5583769999999999E-3</v>
      </c>
      <c r="I29" t="s">
        <v>321</v>
      </c>
      <c r="J29" t="str">
        <f t="shared" si="0"/>
        <v>Breast cancer - Cell Line(28)ICDK2</v>
      </c>
      <c r="K29" t="str">
        <f t="shared" si="1"/>
        <v>Breast cancer - Normal TNBC(21)ICDK2</v>
      </c>
      <c r="L29" t="str">
        <f t="shared" si="2"/>
        <v>upregulation</v>
      </c>
      <c r="M29" t="str">
        <f t="shared" si="3"/>
        <v>regulation not significant</v>
      </c>
    </row>
    <row r="30" spans="1:14" x14ac:dyDescent="0.2">
      <c r="A30" t="s">
        <v>319</v>
      </c>
      <c r="B30" t="s">
        <v>232</v>
      </c>
      <c r="C30" t="s">
        <v>242</v>
      </c>
      <c r="D30" t="s">
        <v>348</v>
      </c>
      <c r="E30" t="s">
        <v>11</v>
      </c>
      <c r="F30">
        <v>2.937771321</v>
      </c>
      <c r="G30">
        <v>1.1529732859999999</v>
      </c>
      <c r="H30">
        <v>2.6613599999999999E-4</v>
      </c>
      <c r="I30" t="s">
        <v>321</v>
      </c>
      <c r="J30" t="str">
        <f t="shared" si="0"/>
        <v>Breast cancer - Cell Line(28)ICDK2</v>
      </c>
      <c r="K30" t="str">
        <f t="shared" si="1"/>
        <v>Breast cancer - Normal TNBC(21)ICDK2</v>
      </c>
      <c r="L30" t="str">
        <f t="shared" si="2"/>
        <v>upregulation</v>
      </c>
      <c r="M30" t="str">
        <f t="shared" si="3"/>
        <v>significant regulation</v>
      </c>
    </row>
    <row r="31" spans="1:14" x14ac:dyDescent="0.2">
      <c r="A31" t="s">
        <v>319</v>
      </c>
      <c r="B31" t="s">
        <v>232</v>
      </c>
      <c r="C31" t="s">
        <v>242</v>
      </c>
      <c r="D31" t="s">
        <v>349</v>
      </c>
      <c r="E31" t="s">
        <v>12</v>
      </c>
      <c r="F31">
        <v>0.32559864300000002</v>
      </c>
      <c r="G31">
        <v>5.0378100000000002E-3</v>
      </c>
      <c r="H31">
        <v>6.5653399999999996E-4</v>
      </c>
      <c r="I31" t="s">
        <v>321</v>
      </c>
      <c r="J31" t="str">
        <f t="shared" si="0"/>
        <v>Breast cancer - Cell Line(28)ICUL3</v>
      </c>
      <c r="K31" t="str">
        <f t="shared" si="1"/>
        <v>Breast cancer - Normal TNBC(21)ICUL3</v>
      </c>
      <c r="L31" t="str">
        <f t="shared" si="2"/>
        <v>upregulation</v>
      </c>
      <c r="M31" t="str">
        <f t="shared" si="3"/>
        <v>significant regulation</v>
      </c>
    </row>
    <row r="32" spans="1:14" x14ac:dyDescent="0.2">
      <c r="A32" t="s">
        <v>319</v>
      </c>
      <c r="B32" t="s">
        <v>232</v>
      </c>
      <c r="C32" t="s">
        <v>242</v>
      </c>
      <c r="D32" t="s">
        <v>350</v>
      </c>
      <c r="E32" t="s">
        <v>13</v>
      </c>
      <c r="F32">
        <v>0.520927786</v>
      </c>
      <c r="G32">
        <v>9.5900333000000004E-2</v>
      </c>
      <c r="H32">
        <v>6.0919870000000001E-3</v>
      </c>
      <c r="I32" t="s">
        <v>321</v>
      </c>
      <c r="J32" t="str">
        <f t="shared" si="0"/>
        <v>Breast cancer - Cell Line(28)IDLST</v>
      </c>
      <c r="K32" t="str">
        <f t="shared" si="1"/>
        <v>Breast cancer - Normal TNBC(21)IDLST</v>
      </c>
      <c r="L32" t="str">
        <f t="shared" si="2"/>
        <v>upregulation</v>
      </c>
      <c r="M32" t="str">
        <f t="shared" si="3"/>
        <v>regulation not significant</v>
      </c>
    </row>
    <row r="33" spans="1:13" x14ac:dyDescent="0.2">
      <c r="A33" t="s">
        <v>319</v>
      </c>
      <c r="B33" t="s">
        <v>232</v>
      </c>
      <c r="C33" t="s">
        <v>242</v>
      </c>
      <c r="D33" t="s">
        <v>327</v>
      </c>
      <c r="E33" t="s">
        <v>17</v>
      </c>
      <c r="F33">
        <v>4.8209369999999998</v>
      </c>
      <c r="G33">
        <v>7.5517442859999999</v>
      </c>
      <c r="H33">
        <v>1.7145649999999999E-3</v>
      </c>
      <c r="I33" t="s">
        <v>321</v>
      </c>
      <c r="J33" t="str">
        <f t="shared" si="0"/>
        <v>Breast cancer - Cell Line(28)IFBXO6</v>
      </c>
      <c r="K33" t="str">
        <f t="shared" si="1"/>
        <v>Breast cancer - Normal TNBC(21)IFBXO6</v>
      </c>
      <c r="L33" t="str">
        <f t="shared" si="2"/>
        <v>downregulation</v>
      </c>
      <c r="M33" t="str">
        <f t="shared" si="3"/>
        <v>regulation not significant</v>
      </c>
    </row>
    <row r="34" spans="1:13" x14ac:dyDescent="0.2">
      <c r="A34" t="s">
        <v>319</v>
      </c>
      <c r="B34" t="s">
        <v>232</v>
      </c>
      <c r="C34" t="s">
        <v>242</v>
      </c>
      <c r="D34" t="s">
        <v>351</v>
      </c>
      <c r="E34" t="s">
        <v>18</v>
      </c>
      <c r="F34">
        <v>6.704736714</v>
      </c>
      <c r="G34">
        <v>0.16796947600000001</v>
      </c>
      <c r="H34">
        <v>4.4183319999999996E-3</v>
      </c>
      <c r="I34" t="s">
        <v>321</v>
      </c>
      <c r="J34" t="str">
        <f t="shared" si="0"/>
        <v>Breast cancer - Cell Line(28)IFN1</v>
      </c>
      <c r="K34" t="str">
        <f t="shared" si="1"/>
        <v>Breast cancer - Normal TNBC(21)IFN1</v>
      </c>
      <c r="L34" t="str">
        <f t="shared" si="2"/>
        <v>upregulation</v>
      </c>
      <c r="M34" t="str">
        <f t="shared" si="3"/>
        <v>regulation not significant</v>
      </c>
    </row>
    <row r="35" spans="1:13" x14ac:dyDescent="0.2">
      <c r="A35" t="s">
        <v>319</v>
      </c>
      <c r="B35" t="s">
        <v>232</v>
      </c>
      <c r="C35" t="s">
        <v>242</v>
      </c>
      <c r="D35" t="s">
        <v>352</v>
      </c>
      <c r="E35" t="s">
        <v>18</v>
      </c>
      <c r="F35">
        <v>4.4272289640000002</v>
      </c>
      <c r="G35">
        <v>8.7393519519999998</v>
      </c>
      <c r="H35">
        <v>2.0791099999999999E-3</v>
      </c>
      <c r="I35" t="s">
        <v>321</v>
      </c>
      <c r="J35" t="str">
        <f t="shared" si="0"/>
        <v>Breast cancer - Cell Line(28)IFN1</v>
      </c>
      <c r="K35" t="str">
        <f t="shared" si="1"/>
        <v>Breast cancer - Normal TNBC(21)IFN1</v>
      </c>
      <c r="L35" t="str">
        <f t="shared" si="2"/>
        <v>downregulation</v>
      </c>
      <c r="M35" t="str">
        <f t="shared" si="3"/>
        <v>regulation not significant</v>
      </c>
    </row>
    <row r="36" spans="1:13" x14ac:dyDescent="0.2">
      <c r="A36" t="s">
        <v>319</v>
      </c>
      <c r="B36" t="s">
        <v>232</v>
      </c>
      <c r="C36" t="s">
        <v>242</v>
      </c>
      <c r="D36" t="s">
        <v>328</v>
      </c>
      <c r="E36" t="s">
        <v>18</v>
      </c>
      <c r="F36">
        <v>5.1665489999999998</v>
      </c>
      <c r="G36">
        <v>11.24667114</v>
      </c>
      <c r="H36" s="155">
        <v>9.7599999999999997E-6</v>
      </c>
      <c r="I36" t="s">
        <v>321</v>
      </c>
      <c r="J36" t="str">
        <f t="shared" si="0"/>
        <v>Breast cancer - Cell Line(28)IFN1</v>
      </c>
      <c r="K36" t="str">
        <f t="shared" si="1"/>
        <v>Breast cancer - Normal TNBC(21)IFN1</v>
      </c>
      <c r="L36" t="str">
        <f t="shared" si="2"/>
        <v>downregulation</v>
      </c>
      <c r="M36" t="str">
        <f t="shared" si="3"/>
        <v>significant regulation</v>
      </c>
    </row>
    <row r="37" spans="1:13" x14ac:dyDescent="0.2">
      <c r="A37" t="s">
        <v>319</v>
      </c>
      <c r="B37" t="s">
        <v>232</v>
      </c>
      <c r="C37" t="s">
        <v>242</v>
      </c>
      <c r="D37" t="s">
        <v>353</v>
      </c>
      <c r="E37" t="s">
        <v>18</v>
      </c>
      <c r="F37">
        <v>1.004087</v>
      </c>
      <c r="G37">
        <v>2.3752290949999999</v>
      </c>
      <c r="H37">
        <v>4.0426200000000002E-3</v>
      </c>
      <c r="I37" t="s">
        <v>321</v>
      </c>
      <c r="J37" t="str">
        <f t="shared" si="0"/>
        <v>Breast cancer - Cell Line(28)IFN1</v>
      </c>
      <c r="K37" t="str">
        <f t="shared" si="1"/>
        <v>Breast cancer - Normal TNBC(21)IFN1</v>
      </c>
      <c r="L37" t="str">
        <f t="shared" si="2"/>
        <v>downregulation</v>
      </c>
      <c r="M37" t="str">
        <f t="shared" si="3"/>
        <v>regulation not significant</v>
      </c>
    </row>
    <row r="38" spans="1:13" x14ac:dyDescent="0.2">
      <c r="A38" t="s">
        <v>319</v>
      </c>
      <c r="B38" t="s">
        <v>232</v>
      </c>
      <c r="C38" t="s">
        <v>242</v>
      </c>
      <c r="D38" t="s">
        <v>354</v>
      </c>
      <c r="E38" t="s">
        <v>18</v>
      </c>
      <c r="F38">
        <v>17.024034820000001</v>
      </c>
      <c r="G38">
        <v>21.284305190000001</v>
      </c>
      <c r="H38">
        <v>5.0489159999999996E-3</v>
      </c>
      <c r="I38" t="s">
        <v>321</v>
      </c>
      <c r="J38" t="str">
        <f t="shared" si="0"/>
        <v>Breast cancer - Cell Line(28)IFN1</v>
      </c>
      <c r="K38" t="str">
        <f t="shared" si="1"/>
        <v>Breast cancer - Normal TNBC(21)IFN1</v>
      </c>
      <c r="L38" t="str">
        <f t="shared" si="2"/>
        <v>downregulation</v>
      </c>
      <c r="M38" t="str">
        <f t="shared" si="3"/>
        <v>regulation not significant</v>
      </c>
    </row>
    <row r="39" spans="1:13" x14ac:dyDescent="0.2">
      <c r="A39" t="s">
        <v>319</v>
      </c>
      <c r="B39" t="s">
        <v>232</v>
      </c>
      <c r="C39" t="s">
        <v>242</v>
      </c>
      <c r="D39" t="s">
        <v>330</v>
      </c>
      <c r="E39" t="s">
        <v>19</v>
      </c>
      <c r="F39">
        <v>3.076978929</v>
      </c>
      <c r="G39">
        <v>1.7802478100000001</v>
      </c>
      <c r="H39">
        <v>2.8977E-3</v>
      </c>
      <c r="I39" t="s">
        <v>321</v>
      </c>
      <c r="J39" t="str">
        <f t="shared" si="0"/>
        <v>Breast cancer - Cell Line(28)IFUS</v>
      </c>
      <c r="K39" t="str">
        <f t="shared" si="1"/>
        <v>Breast cancer - Normal TNBC(21)IFUS</v>
      </c>
      <c r="L39" t="str">
        <f t="shared" si="2"/>
        <v>upregulation</v>
      </c>
      <c r="M39" t="str">
        <f t="shared" si="3"/>
        <v>regulation not significant</v>
      </c>
    </row>
    <row r="40" spans="1:13" x14ac:dyDescent="0.2">
      <c r="A40" t="s">
        <v>319</v>
      </c>
      <c r="B40" t="s">
        <v>232</v>
      </c>
      <c r="C40" t="s">
        <v>242</v>
      </c>
      <c r="D40" t="s">
        <v>355</v>
      </c>
      <c r="E40" t="s">
        <v>19</v>
      </c>
      <c r="F40">
        <v>15.15947643</v>
      </c>
      <c r="G40">
        <v>5.3379547140000003</v>
      </c>
      <c r="H40">
        <v>3.3522000000000001E-4</v>
      </c>
      <c r="I40" t="s">
        <v>321</v>
      </c>
      <c r="J40" t="str">
        <f t="shared" si="0"/>
        <v>Breast cancer - Cell Line(28)IFUS</v>
      </c>
      <c r="K40" t="str">
        <f t="shared" si="1"/>
        <v>Breast cancer - Normal TNBC(21)IFUS</v>
      </c>
      <c r="L40" t="str">
        <f t="shared" si="2"/>
        <v>upregulation</v>
      </c>
      <c r="M40" t="str">
        <f t="shared" si="3"/>
        <v>significant regulation</v>
      </c>
    </row>
    <row r="41" spans="1:13" x14ac:dyDescent="0.2">
      <c r="A41" t="s">
        <v>319</v>
      </c>
      <c r="B41" t="s">
        <v>232</v>
      </c>
      <c r="C41" t="s">
        <v>242</v>
      </c>
      <c r="D41" t="s">
        <v>331</v>
      </c>
      <c r="E41" t="s">
        <v>20</v>
      </c>
      <c r="F41">
        <v>1.20981925</v>
      </c>
      <c r="G41">
        <v>3.4281180949999999</v>
      </c>
      <c r="H41" s="155">
        <v>1.6000000000000001E-9</v>
      </c>
      <c r="I41" t="s">
        <v>321</v>
      </c>
      <c r="J41" t="str">
        <f t="shared" si="0"/>
        <v>Breast cancer - Cell Line(28)IHDAC5</v>
      </c>
      <c r="K41" t="str">
        <f t="shared" si="1"/>
        <v>Breast cancer - Normal TNBC(21)IHDAC5</v>
      </c>
      <c r="L41" t="str">
        <f t="shared" si="2"/>
        <v>downregulation</v>
      </c>
      <c r="M41" t="str">
        <f t="shared" si="3"/>
        <v>significant regulation</v>
      </c>
    </row>
    <row r="42" spans="1:13" x14ac:dyDescent="0.2">
      <c r="A42" t="s">
        <v>319</v>
      </c>
      <c r="B42" t="s">
        <v>232</v>
      </c>
      <c r="C42" t="s">
        <v>242</v>
      </c>
      <c r="D42" t="s">
        <v>332</v>
      </c>
      <c r="E42" t="s">
        <v>20</v>
      </c>
      <c r="F42">
        <v>8.0708107000000001E-2</v>
      </c>
      <c r="G42">
        <v>0.27091861900000003</v>
      </c>
      <c r="H42" s="155">
        <v>3.0199999999999999E-5</v>
      </c>
      <c r="I42" t="s">
        <v>321</v>
      </c>
      <c r="J42" t="str">
        <f t="shared" si="0"/>
        <v>Breast cancer - Cell Line(28)IHDAC5</v>
      </c>
      <c r="K42" t="str">
        <f t="shared" si="1"/>
        <v>Breast cancer - Normal TNBC(21)IHDAC5</v>
      </c>
      <c r="L42" t="str">
        <f t="shared" si="2"/>
        <v>downregulation</v>
      </c>
      <c r="M42" t="str">
        <f t="shared" si="3"/>
        <v>significant regulation</v>
      </c>
    </row>
    <row r="43" spans="1:13" x14ac:dyDescent="0.2">
      <c r="A43" t="s">
        <v>319</v>
      </c>
      <c r="B43" t="s">
        <v>232</v>
      </c>
      <c r="C43" t="s">
        <v>242</v>
      </c>
      <c r="D43" t="s">
        <v>333</v>
      </c>
      <c r="E43" t="s">
        <v>20</v>
      </c>
      <c r="F43">
        <v>16.18195214</v>
      </c>
      <c r="G43">
        <v>51.583719049999999</v>
      </c>
      <c r="H43" s="155">
        <v>1.55E-9</v>
      </c>
      <c r="I43" t="s">
        <v>321</v>
      </c>
      <c r="J43" t="str">
        <f t="shared" si="0"/>
        <v>Breast cancer - Cell Line(28)IHDAC5</v>
      </c>
      <c r="K43" t="str">
        <f t="shared" si="1"/>
        <v>Breast cancer - Normal TNBC(21)IHDAC5</v>
      </c>
      <c r="L43" t="str">
        <f t="shared" si="2"/>
        <v>downregulation</v>
      </c>
      <c r="M43" t="str">
        <f t="shared" si="3"/>
        <v>significant regulation</v>
      </c>
    </row>
    <row r="44" spans="1:13" x14ac:dyDescent="0.2">
      <c r="A44" t="s">
        <v>319</v>
      </c>
      <c r="B44" t="s">
        <v>232</v>
      </c>
      <c r="C44" t="s">
        <v>242</v>
      </c>
      <c r="D44" t="s">
        <v>356</v>
      </c>
      <c r="E44" t="s">
        <v>20</v>
      </c>
      <c r="F44">
        <v>0.37968625</v>
      </c>
      <c r="G44">
        <v>1.7717030949999999</v>
      </c>
      <c r="H44" s="155">
        <v>3.0899999999999997E-7</v>
      </c>
      <c r="I44" t="s">
        <v>321</v>
      </c>
      <c r="J44" t="str">
        <f t="shared" si="0"/>
        <v>Breast cancer - Cell Line(28)IHDAC5</v>
      </c>
      <c r="K44" t="str">
        <f t="shared" si="1"/>
        <v>Breast cancer - Normal TNBC(21)IHDAC5</v>
      </c>
      <c r="L44" t="str">
        <f t="shared" si="2"/>
        <v>downregulation</v>
      </c>
      <c r="M44" t="str">
        <f t="shared" si="3"/>
        <v>significant regulation</v>
      </c>
    </row>
    <row r="45" spans="1:13" x14ac:dyDescent="0.2">
      <c r="A45" t="s">
        <v>319</v>
      </c>
      <c r="B45" t="s">
        <v>232</v>
      </c>
      <c r="C45" t="s">
        <v>242</v>
      </c>
      <c r="D45" t="s">
        <v>357</v>
      </c>
      <c r="E45" t="s">
        <v>20</v>
      </c>
      <c r="F45">
        <v>1.402173143</v>
      </c>
      <c r="G45">
        <v>2.373353952</v>
      </c>
      <c r="H45">
        <v>6.6308269999999997E-3</v>
      </c>
      <c r="I45" t="s">
        <v>321</v>
      </c>
      <c r="J45" t="str">
        <f t="shared" si="0"/>
        <v>Breast cancer - Cell Line(28)IHDAC5</v>
      </c>
      <c r="K45" t="str">
        <f t="shared" si="1"/>
        <v>Breast cancer - Normal TNBC(21)IHDAC5</v>
      </c>
      <c r="L45" t="str">
        <f t="shared" si="2"/>
        <v>downregulation</v>
      </c>
      <c r="M45" t="str">
        <f t="shared" si="3"/>
        <v>regulation not significant</v>
      </c>
    </row>
    <row r="46" spans="1:13" x14ac:dyDescent="0.2">
      <c r="A46" t="s">
        <v>319</v>
      </c>
      <c r="B46" t="s">
        <v>232</v>
      </c>
      <c r="C46" t="s">
        <v>242</v>
      </c>
      <c r="D46" t="s">
        <v>334</v>
      </c>
      <c r="E46" t="s">
        <v>21</v>
      </c>
      <c r="F46">
        <v>8.934135714</v>
      </c>
      <c r="G46">
        <v>3.9254952379999999</v>
      </c>
      <c r="H46">
        <v>4.04075E-4</v>
      </c>
      <c r="I46" t="s">
        <v>321</v>
      </c>
      <c r="J46" t="str">
        <f t="shared" si="0"/>
        <v>Breast cancer - Cell Line(28)IHUWE1</v>
      </c>
      <c r="K46" t="str">
        <f t="shared" si="1"/>
        <v>Breast cancer - Normal TNBC(21)IHUWE1</v>
      </c>
      <c r="L46" t="str">
        <f t="shared" si="2"/>
        <v>upregulation</v>
      </c>
      <c r="M46" t="str">
        <f t="shared" si="3"/>
        <v>significant regulation</v>
      </c>
    </row>
    <row r="47" spans="1:13" x14ac:dyDescent="0.2">
      <c r="A47" t="s">
        <v>319</v>
      </c>
      <c r="B47" t="s">
        <v>232</v>
      </c>
      <c r="C47" t="s">
        <v>242</v>
      </c>
      <c r="D47" t="s">
        <v>335</v>
      </c>
      <c r="E47" t="s">
        <v>21</v>
      </c>
      <c r="F47">
        <v>8.5437571430000006</v>
      </c>
      <c r="G47">
        <v>3.857091429</v>
      </c>
      <c r="H47">
        <v>1.8886599999999999E-4</v>
      </c>
      <c r="I47" t="s">
        <v>321</v>
      </c>
      <c r="J47" t="str">
        <f t="shared" si="0"/>
        <v>Breast cancer - Cell Line(28)IHUWE1</v>
      </c>
      <c r="K47" t="str">
        <f t="shared" si="1"/>
        <v>Breast cancer - Normal TNBC(21)IHUWE1</v>
      </c>
      <c r="L47" t="str">
        <f t="shared" si="2"/>
        <v>upregulation</v>
      </c>
      <c r="M47" t="str">
        <f t="shared" si="3"/>
        <v>significant regulation</v>
      </c>
    </row>
    <row r="48" spans="1:13" x14ac:dyDescent="0.2">
      <c r="A48" t="s">
        <v>319</v>
      </c>
      <c r="B48" t="s">
        <v>232</v>
      </c>
      <c r="C48" t="s">
        <v>242</v>
      </c>
      <c r="D48" t="s">
        <v>336</v>
      </c>
      <c r="E48" t="s">
        <v>21</v>
      </c>
      <c r="F48">
        <v>39.768753570000001</v>
      </c>
      <c r="G48">
        <v>20.237532380000001</v>
      </c>
      <c r="H48" s="155">
        <v>1.02E-7</v>
      </c>
      <c r="I48" t="s">
        <v>321</v>
      </c>
      <c r="J48" t="str">
        <f t="shared" si="0"/>
        <v>Breast cancer - Cell Line(28)IHUWE1</v>
      </c>
      <c r="K48" t="str">
        <f t="shared" si="1"/>
        <v>Breast cancer - Normal TNBC(21)IHUWE1</v>
      </c>
      <c r="L48" t="str">
        <f t="shared" si="2"/>
        <v>upregulation</v>
      </c>
      <c r="M48" t="str">
        <f t="shared" si="3"/>
        <v>significant regulation</v>
      </c>
    </row>
    <row r="49" spans="1:13" x14ac:dyDescent="0.2">
      <c r="A49" t="s">
        <v>319</v>
      </c>
      <c r="B49" t="s">
        <v>232</v>
      </c>
      <c r="C49" t="s">
        <v>242</v>
      </c>
      <c r="D49" t="s">
        <v>338</v>
      </c>
      <c r="E49" t="s">
        <v>21</v>
      </c>
      <c r="F49">
        <v>7.2249803569999997</v>
      </c>
      <c r="G49">
        <v>2.2908240480000002</v>
      </c>
      <c r="H49" s="155">
        <v>1.04E-6</v>
      </c>
      <c r="I49" t="s">
        <v>321</v>
      </c>
      <c r="J49" t="str">
        <f t="shared" si="0"/>
        <v>Breast cancer - Cell Line(28)IHUWE1</v>
      </c>
      <c r="K49" t="str">
        <f t="shared" si="1"/>
        <v>Breast cancer - Normal TNBC(21)IHUWE1</v>
      </c>
      <c r="L49" t="str">
        <f t="shared" si="2"/>
        <v>upregulation</v>
      </c>
      <c r="M49" t="str">
        <f t="shared" si="3"/>
        <v>significant regulation</v>
      </c>
    </row>
    <row r="50" spans="1:13" x14ac:dyDescent="0.2">
      <c r="A50" t="s">
        <v>319</v>
      </c>
      <c r="B50" t="s">
        <v>232</v>
      </c>
      <c r="C50" t="s">
        <v>242</v>
      </c>
      <c r="D50" t="s">
        <v>339</v>
      </c>
      <c r="E50" t="s">
        <v>23</v>
      </c>
      <c r="F50">
        <v>34.309809639999997</v>
      </c>
      <c r="G50">
        <v>6.5897957140000001</v>
      </c>
      <c r="H50" s="155">
        <v>3.5699999999999999E-9</v>
      </c>
      <c r="I50" t="s">
        <v>321</v>
      </c>
      <c r="J50" t="str">
        <f t="shared" si="0"/>
        <v>Breast cancer - Cell Line(28)IMCM2</v>
      </c>
      <c r="K50" t="str">
        <f t="shared" si="1"/>
        <v>Breast cancer - Normal TNBC(21)IMCM2</v>
      </c>
      <c r="L50" t="str">
        <f t="shared" si="2"/>
        <v>upregulation</v>
      </c>
      <c r="M50" t="str">
        <f t="shared" si="3"/>
        <v>significant regulation</v>
      </c>
    </row>
    <row r="51" spans="1:13" x14ac:dyDescent="0.2">
      <c r="A51" t="s">
        <v>319</v>
      </c>
      <c r="B51" t="s">
        <v>232</v>
      </c>
      <c r="C51" t="s">
        <v>242</v>
      </c>
      <c r="D51" t="s">
        <v>341</v>
      </c>
      <c r="E51" t="s">
        <v>30</v>
      </c>
      <c r="F51">
        <v>8.1714143000000003E-2</v>
      </c>
      <c r="G51">
        <v>0.51956523799999998</v>
      </c>
      <c r="H51">
        <v>4.333717E-3</v>
      </c>
      <c r="I51" t="s">
        <v>321</v>
      </c>
      <c r="J51" t="str">
        <f t="shared" si="0"/>
        <v>Breast cancer - Cell Line(28)INTRK1</v>
      </c>
      <c r="K51" t="str">
        <f t="shared" si="1"/>
        <v>Breast cancer - Normal TNBC(21)INTRK1</v>
      </c>
      <c r="L51" t="str">
        <f t="shared" si="2"/>
        <v>downregulation</v>
      </c>
      <c r="M51" t="str">
        <f t="shared" si="3"/>
        <v>regulation not significant</v>
      </c>
    </row>
    <row r="52" spans="1:13" x14ac:dyDescent="0.2">
      <c r="A52" t="s">
        <v>319</v>
      </c>
      <c r="B52" t="s">
        <v>232</v>
      </c>
      <c r="C52" t="s">
        <v>242</v>
      </c>
      <c r="D52" t="s">
        <v>358</v>
      </c>
      <c r="E52" t="s">
        <v>31</v>
      </c>
      <c r="F52">
        <v>2.9776469290000001</v>
      </c>
      <c r="G52">
        <v>1.2363635710000001</v>
      </c>
      <c r="H52">
        <v>1.01308E-4</v>
      </c>
      <c r="I52" t="s">
        <v>321</v>
      </c>
      <c r="J52" t="str">
        <f t="shared" si="0"/>
        <v>Breast cancer - Cell Line(28)ISNW1</v>
      </c>
      <c r="K52" t="str">
        <f t="shared" si="1"/>
        <v>Breast cancer - Normal TNBC(21)ISNW1</v>
      </c>
      <c r="L52" t="str">
        <f t="shared" si="2"/>
        <v>upregulation</v>
      </c>
      <c r="M52" t="str">
        <f t="shared" si="3"/>
        <v>significant regulation</v>
      </c>
    </row>
    <row r="53" spans="1:13" x14ac:dyDescent="0.2">
      <c r="A53" t="s">
        <v>319</v>
      </c>
      <c r="B53" t="s">
        <v>232</v>
      </c>
      <c r="C53" t="s">
        <v>242</v>
      </c>
      <c r="D53" t="s">
        <v>359</v>
      </c>
      <c r="E53" t="s">
        <v>32</v>
      </c>
      <c r="F53">
        <v>49.451782139999999</v>
      </c>
      <c r="G53">
        <v>31.78422381</v>
      </c>
      <c r="H53">
        <v>5.5032980000000002E-3</v>
      </c>
      <c r="I53" t="s">
        <v>321</v>
      </c>
      <c r="J53" t="str">
        <f t="shared" si="0"/>
        <v>Breast cancer - Cell Line(28)IU2AF2</v>
      </c>
      <c r="K53" t="str">
        <f t="shared" si="1"/>
        <v>Breast cancer - Normal TNBC(21)IU2AF2</v>
      </c>
      <c r="L53" t="str">
        <f t="shared" si="2"/>
        <v>upregulation</v>
      </c>
      <c r="M53" t="str">
        <f t="shared" si="3"/>
        <v>regulation not significant</v>
      </c>
    </row>
    <row r="54" spans="1:13" x14ac:dyDescent="0.2">
      <c r="A54" t="s">
        <v>319</v>
      </c>
      <c r="B54" t="s">
        <v>232</v>
      </c>
      <c r="C54" t="s">
        <v>242</v>
      </c>
      <c r="D54" t="s">
        <v>345</v>
      </c>
      <c r="E54" t="s">
        <v>33</v>
      </c>
      <c r="F54">
        <v>1.456537929</v>
      </c>
      <c r="G54">
        <v>9.3596619049999994</v>
      </c>
      <c r="H54" s="155">
        <v>2.6199999999999999E-13</v>
      </c>
      <c r="I54" t="s">
        <v>321</v>
      </c>
      <c r="J54" t="str">
        <f t="shared" si="0"/>
        <v>Breast cancer - Cell Line(28)IVCAM1</v>
      </c>
      <c r="K54" t="str">
        <f t="shared" si="1"/>
        <v>Breast cancer - Normal TNBC(21)IVCAM1</v>
      </c>
      <c r="L54" t="str">
        <f t="shared" si="2"/>
        <v>downregulation</v>
      </c>
      <c r="M54" t="str">
        <f t="shared" si="3"/>
        <v>significant regulation</v>
      </c>
    </row>
    <row r="55" spans="1:13" x14ac:dyDescent="0.2">
      <c r="A55" t="s">
        <v>319</v>
      </c>
      <c r="B55" t="s">
        <v>232</v>
      </c>
      <c r="C55" t="s">
        <v>242</v>
      </c>
      <c r="D55" t="s">
        <v>360</v>
      </c>
      <c r="E55" t="s">
        <v>33</v>
      </c>
      <c r="F55">
        <v>0.177999357</v>
      </c>
      <c r="G55">
        <v>0.84165585700000001</v>
      </c>
      <c r="H55">
        <v>2.7951719999999998E-3</v>
      </c>
      <c r="I55" t="s">
        <v>321</v>
      </c>
      <c r="J55" t="str">
        <f t="shared" si="0"/>
        <v>Breast cancer - Cell Line(28)IVCAM1</v>
      </c>
      <c r="K55" t="str">
        <f t="shared" si="1"/>
        <v>Breast cancer - Normal TNBC(21)IVCAM1</v>
      </c>
      <c r="L55" t="str">
        <f t="shared" si="2"/>
        <v>downregulation</v>
      </c>
      <c r="M55" t="str">
        <f t="shared" si="3"/>
        <v>regulation not significant</v>
      </c>
    </row>
    <row r="56" spans="1:13" x14ac:dyDescent="0.2">
      <c r="A56" t="s">
        <v>319</v>
      </c>
      <c r="B56" t="s">
        <v>232</v>
      </c>
      <c r="C56" t="s">
        <v>242</v>
      </c>
      <c r="D56" t="s">
        <v>346</v>
      </c>
      <c r="E56" t="s">
        <v>34</v>
      </c>
      <c r="F56">
        <v>115.82485</v>
      </c>
      <c r="G56">
        <v>60.753947619999998</v>
      </c>
      <c r="H56">
        <v>5.7545100000000004E-4</v>
      </c>
      <c r="I56" t="s">
        <v>321</v>
      </c>
      <c r="J56" t="str">
        <f t="shared" si="0"/>
        <v>Breast cancer - Cell Line(28)IVCP</v>
      </c>
      <c r="K56" t="str">
        <f t="shared" si="1"/>
        <v>Breast cancer - Normal TNBC(21)IVCP</v>
      </c>
      <c r="L56" t="str">
        <f t="shared" si="2"/>
        <v>upregulation</v>
      </c>
      <c r="M56" t="str">
        <f t="shared" si="3"/>
        <v>significant regulation</v>
      </c>
    </row>
    <row r="57" spans="1:13" x14ac:dyDescent="0.2">
      <c r="A57" t="s">
        <v>319</v>
      </c>
      <c r="B57" t="s">
        <v>232</v>
      </c>
      <c r="C57" t="s">
        <v>242</v>
      </c>
      <c r="D57" t="s">
        <v>361</v>
      </c>
      <c r="E57" t="s">
        <v>35</v>
      </c>
      <c r="F57">
        <v>57.45144286</v>
      </c>
      <c r="G57">
        <v>33.823561900000001</v>
      </c>
      <c r="H57">
        <v>5.3694579999999997E-3</v>
      </c>
      <c r="I57" t="s">
        <v>321</v>
      </c>
      <c r="J57" t="str">
        <f t="shared" si="0"/>
        <v>Breast cancer - Cell Line(28)IVDAC1</v>
      </c>
      <c r="K57" t="str">
        <f t="shared" si="1"/>
        <v>Breast cancer - Normal TNBC(21)IVDAC1</v>
      </c>
      <c r="L57" t="str">
        <f t="shared" si="2"/>
        <v>upregulation</v>
      </c>
      <c r="M57" t="str">
        <f t="shared" si="3"/>
        <v>regulation not significant</v>
      </c>
    </row>
    <row r="58" spans="1:13" x14ac:dyDescent="0.2">
      <c r="A58" t="s">
        <v>319</v>
      </c>
      <c r="B58" t="s">
        <v>232</v>
      </c>
      <c r="C58" t="s">
        <v>242</v>
      </c>
      <c r="D58" t="s">
        <v>347</v>
      </c>
      <c r="E58" t="s">
        <v>35</v>
      </c>
      <c r="F58">
        <v>43.75945214</v>
      </c>
      <c r="G58">
        <v>16.204129999999999</v>
      </c>
      <c r="H58" s="155">
        <v>3.3800000000000002E-5</v>
      </c>
      <c r="I58" t="s">
        <v>321</v>
      </c>
      <c r="J58" t="str">
        <f t="shared" si="0"/>
        <v>Breast cancer - Cell Line(28)IVDAC1</v>
      </c>
      <c r="K58" t="str">
        <f t="shared" si="1"/>
        <v>Breast cancer - Normal TNBC(21)IVDAC1</v>
      </c>
      <c r="L58" t="str">
        <f t="shared" si="2"/>
        <v>upregulation</v>
      </c>
      <c r="M58" t="str">
        <f t="shared" si="3"/>
        <v>significant regulation</v>
      </c>
    </row>
    <row r="59" spans="1:13" x14ac:dyDescent="0.2">
      <c r="A59" t="s">
        <v>319</v>
      </c>
      <c r="B59" t="s">
        <v>230</v>
      </c>
      <c r="C59" t="s">
        <v>242</v>
      </c>
      <c r="D59" t="s">
        <v>362</v>
      </c>
      <c r="E59" t="s">
        <v>11</v>
      </c>
      <c r="F59">
        <v>0.2650595</v>
      </c>
      <c r="G59">
        <v>3.3008666999999998E-2</v>
      </c>
      <c r="H59">
        <v>6.7392199999999998E-4</v>
      </c>
      <c r="I59" t="s">
        <v>321</v>
      </c>
      <c r="J59" t="str">
        <f t="shared" si="0"/>
        <v>Breast cancer - ER+(42)ICDK2</v>
      </c>
      <c r="K59" t="str">
        <f t="shared" si="1"/>
        <v>Breast cancer - Normal TNBC(21)ICDK2</v>
      </c>
      <c r="L59" t="str">
        <f t="shared" si="2"/>
        <v>upregulation</v>
      </c>
      <c r="M59" t="str">
        <f t="shared" si="3"/>
        <v>significant regulation</v>
      </c>
    </row>
    <row r="60" spans="1:13" x14ac:dyDescent="0.2">
      <c r="A60" t="s">
        <v>319</v>
      </c>
      <c r="B60" t="s">
        <v>230</v>
      </c>
      <c r="C60" t="s">
        <v>242</v>
      </c>
      <c r="D60" t="s">
        <v>324</v>
      </c>
      <c r="E60" t="s">
        <v>12</v>
      </c>
      <c r="F60">
        <v>1.204524071</v>
      </c>
      <c r="G60">
        <v>2.5510976190000001</v>
      </c>
      <c r="H60" s="155">
        <v>6.1099999999999998E-9</v>
      </c>
      <c r="I60" t="s">
        <v>321</v>
      </c>
      <c r="J60" t="str">
        <f t="shared" si="0"/>
        <v>Breast cancer - ER+(42)ICUL3</v>
      </c>
      <c r="K60" t="str">
        <f t="shared" si="1"/>
        <v>Breast cancer - Normal TNBC(21)ICUL3</v>
      </c>
      <c r="L60" t="str">
        <f t="shared" si="2"/>
        <v>downregulation</v>
      </c>
      <c r="M60" t="str">
        <f t="shared" si="3"/>
        <v>significant regulation</v>
      </c>
    </row>
    <row r="61" spans="1:13" x14ac:dyDescent="0.2">
      <c r="A61" t="s">
        <v>319</v>
      </c>
      <c r="B61" t="s">
        <v>230</v>
      </c>
      <c r="C61" t="s">
        <v>242</v>
      </c>
      <c r="D61" t="s">
        <v>325</v>
      </c>
      <c r="E61" t="s">
        <v>12</v>
      </c>
      <c r="F61">
        <v>8.2146071430000003</v>
      </c>
      <c r="G61">
        <v>12.184546190000001</v>
      </c>
      <c r="H61">
        <v>2.97819E-4</v>
      </c>
      <c r="I61" t="s">
        <v>321</v>
      </c>
      <c r="J61" t="str">
        <f t="shared" si="0"/>
        <v>Breast cancer - ER+(42)ICUL3</v>
      </c>
      <c r="K61" t="str">
        <f t="shared" si="1"/>
        <v>Breast cancer - Normal TNBC(21)ICUL3</v>
      </c>
      <c r="L61" t="str">
        <f t="shared" si="2"/>
        <v>downregulation</v>
      </c>
      <c r="M61" t="str">
        <f t="shared" si="3"/>
        <v>significant regulation</v>
      </c>
    </row>
    <row r="62" spans="1:13" x14ac:dyDescent="0.2">
      <c r="A62" t="s">
        <v>319</v>
      </c>
      <c r="B62" t="s">
        <v>230</v>
      </c>
      <c r="C62" t="s">
        <v>242</v>
      </c>
      <c r="D62" t="s">
        <v>349</v>
      </c>
      <c r="E62" t="s">
        <v>12</v>
      </c>
      <c r="F62">
        <v>0.15198842900000001</v>
      </c>
      <c r="G62">
        <v>5.0378100000000002E-3</v>
      </c>
      <c r="H62">
        <v>4.3712500000000001E-3</v>
      </c>
      <c r="I62" t="s">
        <v>321</v>
      </c>
      <c r="J62" t="str">
        <f t="shared" si="0"/>
        <v>Breast cancer - ER+(42)ICUL3</v>
      </c>
      <c r="K62" t="str">
        <f t="shared" si="1"/>
        <v>Breast cancer - Normal TNBC(21)ICUL3</v>
      </c>
      <c r="L62" t="str">
        <f t="shared" si="2"/>
        <v>upregulation</v>
      </c>
      <c r="M62" t="str">
        <f t="shared" si="3"/>
        <v>regulation not significant</v>
      </c>
    </row>
    <row r="63" spans="1:13" x14ac:dyDescent="0.2">
      <c r="A63" t="s">
        <v>319</v>
      </c>
      <c r="B63" t="s">
        <v>230</v>
      </c>
      <c r="C63" t="s">
        <v>242</v>
      </c>
      <c r="D63" t="s">
        <v>363</v>
      </c>
      <c r="E63" t="s">
        <v>12</v>
      </c>
      <c r="F63">
        <v>1.469952167</v>
      </c>
      <c r="G63">
        <v>0</v>
      </c>
      <c r="H63">
        <v>1.046291E-3</v>
      </c>
      <c r="I63" t="s">
        <v>321</v>
      </c>
      <c r="J63" t="str">
        <f t="shared" si="0"/>
        <v>Breast cancer - ER+(42)ICUL3</v>
      </c>
      <c r="K63" t="str">
        <f t="shared" si="1"/>
        <v>Breast cancer - Normal TNBC(21)ICUL3</v>
      </c>
      <c r="L63" t="str">
        <f t="shared" si="2"/>
        <v>upregulation</v>
      </c>
      <c r="M63" t="str">
        <f t="shared" si="3"/>
        <v>regulation not significant</v>
      </c>
    </row>
    <row r="64" spans="1:13" x14ac:dyDescent="0.2">
      <c r="A64" t="s">
        <v>319</v>
      </c>
      <c r="B64" t="s">
        <v>230</v>
      </c>
      <c r="C64" t="s">
        <v>242</v>
      </c>
      <c r="D64" t="s">
        <v>326</v>
      </c>
      <c r="E64" t="s">
        <v>13</v>
      </c>
      <c r="F64">
        <v>17.64937643</v>
      </c>
      <c r="G64">
        <v>27.73577143</v>
      </c>
      <c r="H64" s="155">
        <v>7.1299999999999997E-8</v>
      </c>
      <c r="I64" t="s">
        <v>321</v>
      </c>
      <c r="J64" t="str">
        <f t="shared" si="0"/>
        <v>Breast cancer - ER+(42)IDLST</v>
      </c>
      <c r="K64" t="str">
        <f t="shared" si="1"/>
        <v>Breast cancer - Normal TNBC(21)IDLST</v>
      </c>
      <c r="L64" t="str">
        <f t="shared" si="2"/>
        <v>downregulation</v>
      </c>
      <c r="M64" t="str">
        <f t="shared" si="3"/>
        <v>significant regulation</v>
      </c>
    </row>
    <row r="65" spans="1:13" x14ac:dyDescent="0.2">
      <c r="A65" t="s">
        <v>319</v>
      </c>
      <c r="B65" t="s">
        <v>230</v>
      </c>
      <c r="C65" t="s">
        <v>242</v>
      </c>
      <c r="D65" t="s">
        <v>327</v>
      </c>
      <c r="E65" t="s">
        <v>17</v>
      </c>
      <c r="F65">
        <v>12.88365333</v>
      </c>
      <c r="G65">
        <v>7.5517442859999999</v>
      </c>
      <c r="H65" s="155">
        <v>2.3499999999999999E-5</v>
      </c>
      <c r="I65" t="s">
        <v>321</v>
      </c>
      <c r="J65" t="str">
        <f t="shared" si="0"/>
        <v>Breast cancer - ER+(42)IFBXO6</v>
      </c>
      <c r="K65" t="str">
        <f t="shared" si="1"/>
        <v>Breast cancer - Normal TNBC(21)IFBXO6</v>
      </c>
      <c r="L65" t="str">
        <f t="shared" si="2"/>
        <v>upregulation</v>
      </c>
      <c r="M65" t="str">
        <f t="shared" si="3"/>
        <v>significant regulation</v>
      </c>
    </row>
    <row r="66" spans="1:13" x14ac:dyDescent="0.2">
      <c r="A66" t="s">
        <v>319</v>
      </c>
      <c r="B66" t="s">
        <v>230</v>
      </c>
      <c r="C66" t="s">
        <v>242</v>
      </c>
      <c r="D66" t="s">
        <v>364</v>
      </c>
      <c r="E66" t="s">
        <v>17</v>
      </c>
      <c r="F66">
        <v>0.23866461899999999</v>
      </c>
      <c r="G66">
        <v>0</v>
      </c>
      <c r="H66">
        <v>5.8907370000000001E-3</v>
      </c>
      <c r="I66" t="s">
        <v>321</v>
      </c>
      <c r="J66" t="str">
        <f t="shared" si="0"/>
        <v>Breast cancer - ER+(42)IFBXO6</v>
      </c>
      <c r="K66" t="str">
        <f t="shared" si="1"/>
        <v>Breast cancer - Normal TNBC(21)IFBXO6</v>
      </c>
      <c r="L66" t="str">
        <f t="shared" si="2"/>
        <v>upregulation</v>
      </c>
      <c r="M66" t="str">
        <f t="shared" si="3"/>
        <v>regulation not significant</v>
      </c>
    </row>
    <row r="67" spans="1:13" x14ac:dyDescent="0.2">
      <c r="A67" t="s">
        <v>319</v>
      </c>
      <c r="B67" t="s">
        <v>230</v>
      </c>
      <c r="C67" t="s">
        <v>242</v>
      </c>
      <c r="D67" t="s">
        <v>351</v>
      </c>
      <c r="E67" t="s">
        <v>18</v>
      </c>
      <c r="F67">
        <v>2.6058630950000001</v>
      </c>
      <c r="G67">
        <v>0.16796947600000001</v>
      </c>
      <c r="H67" s="155">
        <v>1.06E-7</v>
      </c>
      <c r="I67" t="s">
        <v>321</v>
      </c>
      <c r="J67" t="str">
        <f t="shared" ref="J67:J130" si="4">B67&amp;"I"&amp;E67</f>
        <v>Breast cancer - ER+(42)IFN1</v>
      </c>
      <c r="K67" t="str">
        <f t="shared" ref="K67:K130" si="5">C67&amp;"I"&amp;E67</f>
        <v>Breast cancer - Normal TNBC(21)IFN1</v>
      </c>
      <c r="L67" t="str">
        <f t="shared" ref="L67:L130" si="6">IF(F67&lt;G67,"downregulation","upregulation")</f>
        <v>upregulation</v>
      </c>
      <c r="M67" t="str">
        <f t="shared" ref="M67:M130" si="7">IF(H67&gt;0.001,"regulation not significant","significant regulation")</f>
        <v>significant regulation</v>
      </c>
    </row>
    <row r="68" spans="1:13" x14ac:dyDescent="0.2">
      <c r="A68" t="s">
        <v>319</v>
      </c>
      <c r="B68" t="s">
        <v>230</v>
      </c>
      <c r="C68" t="s">
        <v>242</v>
      </c>
      <c r="D68" t="s">
        <v>365</v>
      </c>
      <c r="E68" t="s">
        <v>18</v>
      </c>
      <c r="F68">
        <v>9.5074633100000003</v>
      </c>
      <c r="G68">
        <v>1.8959380480000001</v>
      </c>
      <c r="H68" s="155">
        <v>2.4899999999999999E-6</v>
      </c>
      <c r="I68" t="s">
        <v>321</v>
      </c>
      <c r="J68" t="str">
        <f t="shared" si="4"/>
        <v>Breast cancer - ER+(42)IFN1</v>
      </c>
      <c r="K68" t="str">
        <f t="shared" si="5"/>
        <v>Breast cancer - Normal TNBC(21)IFN1</v>
      </c>
      <c r="L68" t="str">
        <f t="shared" si="6"/>
        <v>upregulation</v>
      </c>
      <c r="M68" t="str">
        <f t="shared" si="7"/>
        <v>significant regulation</v>
      </c>
    </row>
    <row r="69" spans="1:13" x14ac:dyDescent="0.2">
      <c r="A69" t="s">
        <v>319</v>
      </c>
      <c r="B69" t="s">
        <v>230</v>
      </c>
      <c r="C69" t="s">
        <v>242</v>
      </c>
      <c r="D69" t="s">
        <v>352</v>
      </c>
      <c r="E69" t="s">
        <v>18</v>
      </c>
      <c r="F69">
        <v>4.5672757620000004</v>
      </c>
      <c r="G69">
        <v>8.7393519519999998</v>
      </c>
      <c r="H69">
        <v>6.6234529999999996E-3</v>
      </c>
      <c r="I69" t="s">
        <v>321</v>
      </c>
      <c r="J69" t="str">
        <f t="shared" si="4"/>
        <v>Breast cancer - ER+(42)IFN1</v>
      </c>
      <c r="K69" t="str">
        <f t="shared" si="5"/>
        <v>Breast cancer - Normal TNBC(21)IFN1</v>
      </c>
      <c r="L69" t="str">
        <f t="shared" si="6"/>
        <v>downregulation</v>
      </c>
      <c r="M69" t="str">
        <f t="shared" si="7"/>
        <v>regulation not significant</v>
      </c>
    </row>
    <row r="70" spans="1:13" x14ac:dyDescent="0.2">
      <c r="A70" t="s">
        <v>319</v>
      </c>
      <c r="B70" t="s">
        <v>230</v>
      </c>
      <c r="C70" t="s">
        <v>242</v>
      </c>
      <c r="D70" t="s">
        <v>366</v>
      </c>
      <c r="E70" t="s">
        <v>18</v>
      </c>
      <c r="F70">
        <v>2.527520762</v>
      </c>
      <c r="G70">
        <v>0.89285842900000001</v>
      </c>
      <c r="H70">
        <v>6.7955680000000001E-3</v>
      </c>
      <c r="I70" t="s">
        <v>321</v>
      </c>
      <c r="J70" t="str">
        <f t="shared" si="4"/>
        <v>Breast cancer - ER+(42)IFN1</v>
      </c>
      <c r="K70" t="str">
        <f t="shared" si="5"/>
        <v>Breast cancer - Normal TNBC(21)IFN1</v>
      </c>
      <c r="L70" t="str">
        <f t="shared" si="6"/>
        <v>upregulation</v>
      </c>
      <c r="M70" t="str">
        <f t="shared" si="7"/>
        <v>regulation not significant</v>
      </c>
    </row>
    <row r="71" spans="1:13" x14ac:dyDescent="0.2">
      <c r="A71" t="s">
        <v>319</v>
      </c>
      <c r="B71" t="s">
        <v>230</v>
      </c>
      <c r="C71" t="s">
        <v>242</v>
      </c>
      <c r="D71" t="s">
        <v>367</v>
      </c>
      <c r="E71" t="s">
        <v>18</v>
      </c>
      <c r="F71">
        <v>0.19373490500000001</v>
      </c>
      <c r="G71">
        <v>4.8515952000000001E-2</v>
      </c>
      <c r="H71">
        <v>2.9433100000000002E-3</v>
      </c>
      <c r="I71" t="s">
        <v>321</v>
      </c>
      <c r="J71" t="str">
        <f t="shared" si="4"/>
        <v>Breast cancer - ER+(42)IFN1</v>
      </c>
      <c r="K71" t="str">
        <f t="shared" si="5"/>
        <v>Breast cancer - Normal TNBC(21)IFN1</v>
      </c>
      <c r="L71" t="str">
        <f t="shared" si="6"/>
        <v>upregulation</v>
      </c>
      <c r="M71" t="str">
        <f t="shared" si="7"/>
        <v>regulation not significant</v>
      </c>
    </row>
    <row r="72" spans="1:13" x14ac:dyDescent="0.2">
      <c r="A72" t="s">
        <v>319</v>
      </c>
      <c r="B72" t="s">
        <v>230</v>
      </c>
      <c r="C72" t="s">
        <v>242</v>
      </c>
      <c r="D72" t="s">
        <v>329</v>
      </c>
      <c r="E72" t="s">
        <v>18</v>
      </c>
      <c r="F72">
        <v>142.02983330000001</v>
      </c>
      <c r="G72">
        <v>28.385360949999999</v>
      </c>
      <c r="H72" s="155">
        <v>3.7100000000000001E-5</v>
      </c>
      <c r="I72" t="s">
        <v>321</v>
      </c>
      <c r="J72" t="str">
        <f t="shared" si="4"/>
        <v>Breast cancer - ER+(42)IFN1</v>
      </c>
      <c r="K72" t="str">
        <f t="shared" si="5"/>
        <v>Breast cancer - Normal TNBC(21)IFN1</v>
      </c>
      <c r="L72" t="str">
        <f t="shared" si="6"/>
        <v>upregulation</v>
      </c>
      <c r="M72" t="str">
        <f t="shared" si="7"/>
        <v>significant regulation</v>
      </c>
    </row>
    <row r="73" spans="1:13" x14ac:dyDescent="0.2">
      <c r="A73" t="s">
        <v>319</v>
      </c>
      <c r="B73" t="s">
        <v>230</v>
      </c>
      <c r="C73" t="s">
        <v>242</v>
      </c>
      <c r="D73" t="s">
        <v>368</v>
      </c>
      <c r="E73" t="s">
        <v>19</v>
      </c>
      <c r="F73">
        <v>88.035414290000006</v>
      </c>
      <c r="G73">
        <v>51.921861900000003</v>
      </c>
      <c r="H73" s="155">
        <v>2.2200000000000001E-5</v>
      </c>
      <c r="I73" t="s">
        <v>321</v>
      </c>
      <c r="J73" t="str">
        <f t="shared" si="4"/>
        <v>Breast cancer - ER+(42)IFUS</v>
      </c>
      <c r="K73" t="str">
        <f t="shared" si="5"/>
        <v>Breast cancer - Normal TNBC(21)IFUS</v>
      </c>
      <c r="L73" t="str">
        <f t="shared" si="6"/>
        <v>upregulation</v>
      </c>
      <c r="M73" t="str">
        <f t="shared" si="7"/>
        <v>significant regulation</v>
      </c>
    </row>
    <row r="74" spans="1:13" x14ac:dyDescent="0.2">
      <c r="A74" t="s">
        <v>319</v>
      </c>
      <c r="B74" t="s">
        <v>230</v>
      </c>
      <c r="C74" t="s">
        <v>242</v>
      </c>
      <c r="D74" t="s">
        <v>369</v>
      </c>
      <c r="E74" t="s">
        <v>19</v>
      </c>
      <c r="F74">
        <v>31.163138100000001</v>
      </c>
      <c r="G74">
        <v>17.410125239999999</v>
      </c>
      <c r="H74">
        <v>1.6554800000000001E-4</v>
      </c>
      <c r="I74" t="s">
        <v>321</v>
      </c>
      <c r="J74" t="str">
        <f t="shared" si="4"/>
        <v>Breast cancer - ER+(42)IFUS</v>
      </c>
      <c r="K74" t="str">
        <f t="shared" si="5"/>
        <v>Breast cancer - Normal TNBC(21)IFUS</v>
      </c>
      <c r="L74" t="str">
        <f t="shared" si="6"/>
        <v>upregulation</v>
      </c>
      <c r="M74" t="str">
        <f t="shared" si="7"/>
        <v>significant regulation</v>
      </c>
    </row>
    <row r="75" spans="1:13" x14ac:dyDescent="0.2">
      <c r="A75" t="s">
        <v>319</v>
      </c>
      <c r="B75" t="s">
        <v>230</v>
      </c>
      <c r="C75" t="s">
        <v>242</v>
      </c>
      <c r="D75" t="s">
        <v>355</v>
      </c>
      <c r="E75" t="s">
        <v>19</v>
      </c>
      <c r="F75">
        <v>11.348417359999999</v>
      </c>
      <c r="G75">
        <v>5.3379547140000003</v>
      </c>
      <c r="H75">
        <v>4.5124270000000003E-3</v>
      </c>
      <c r="I75" t="s">
        <v>321</v>
      </c>
      <c r="J75" t="str">
        <f t="shared" si="4"/>
        <v>Breast cancer - ER+(42)IFUS</v>
      </c>
      <c r="K75" t="str">
        <f t="shared" si="5"/>
        <v>Breast cancer - Normal TNBC(21)IFUS</v>
      </c>
      <c r="L75" t="str">
        <f t="shared" si="6"/>
        <v>upregulation</v>
      </c>
      <c r="M75" t="str">
        <f t="shared" si="7"/>
        <v>regulation not significant</v>
      </c>
    </row>
    <row r="76" spans="1:13" x14ac:dyDescent="0.2">
      <c r="A76" t="s">
        <v>319</v>
      </c>
      <c r="B76" t="s">
        <v>230</v>
      </c>
      <c r="C76" t="s">
        <v>242</v>
      </c>
      <c r="D76" t="s">
        <v>333</v>
      </c>
      <c r="E76" t="s">
        <v>20</v>
      </c>
      <c r="F76">
        <v>36.524886670000001</v>
      </c>
      <c r="G76">
        <v>51.583719049999999</v>
      </c>
      <c r="H76" s="155">
        <v>5.7899999999999998E-5</v>
      </c>
      <c r="I76" t="s">
        <v>321</v>
      </c>
      <c r="J76" t="str">
        <f t="shared" si="4"/>
        <v>Breast cancer - ER+(42)IHDAC5</v>
      </c>
      <c r="K76" t="str">
        <f t="shared" si="5"/>
        <v>Breast cancer - Normal TNBC(21)IHDAC5</v>
      </c>
      <c r="L76" t="str">
        <f t="shared" si="6"/>
        <v>downregulation</v>
      </c>
      <c r="M76" t="str">
        <f t="shared" si="7"/>
        <v>significant regulation</v>
      </c>
    </row>
    <row r="77" spans="1:13" x14ac:dyDescent="0.2">
      <c r="A77" t="s">
        <v>319</v>
      </c>
      <c r="B77" t="s">
        <v>230</v>
      </c>
      <c r="C77" t="s">
        <v>242</v>
      </c>
      <c r="D77" t="s">
        <v>356</v>
      </c>
      <c r="E77" t="s">
        <v>20</v>
      </c>
      <c r="F77">
        <v>0.95364331000000002</v>
      </c>
      <c r="G77">
        <v>1.7717030949999999</v>
      </c>
      <c r="H77">
        <v>6.9883399999999996E-4</v>
      </c>
      <c r="I77" t="s">
        <v>321</v>
      </c>
      <c r="J77" t="str">
        <f t="shared" si="4"/>
        <v>Breast cancer - ER+(42)IHDAC5</v>
      </c>
      <c r="K77" t="str">
        <f t="shared" si="5"/>
        <v>Breast cancer - Normal TNBC(21)IHDAC5</v>
      </c>
      <c r="L77" t="str">
        <f t="shared" si="6"/>
        <v>downregulation</v>
      </c>
      <c r="M77" t="str">
        <f t="shared" si="7"/>
        <v>significant regulation</v>
      </c>
    </row>
    <row r="78" spans="1:13" x14ac:dyDescent="0.2">
      <c r="A78" t="s">
        <v>319</v>
      </c>
      <c r="B78" t="s">
        <v>230</v>
      </c>
      <c r="C78" t="s">
        <v>242</v>
      </c>
      <c r="D78" t="s">
        <v>334</v>
      </c>
      <c r="E78" t="s">
        <v>21</v>
      </c>
      <c r="F78">
        <v>1.62206681</v>
      </c>
      <c r="G78">
        <v>3.9254952379999999</v>
      </c>
      <c r="H78" s="155">
        <v>3.3999999999999997E-7</v>
      </c>
      <c r="I78" t="s">
        <v>321</v>
      </c>
      <c r="J78" t="str">
        <f t="shared" si="4"/>
        <v>Breast cancer - ER+(42)IHUWE1</v>
      </c>
      <c r="K78" t="str">
        <f t="shared" si="5"/>
        <v>Breast cancer - Normal TNBC(21)IHUWE1</v>
      </c>
      <c r="L78" t="str">
        <f t="shared" si="6"/>
        <v>downregulation</v>
      </c>
      <c r="M78" t="str">
        <f t="shared" si="7"/>
        <v>significant regulation</v>
      </c>
    </row>
    <row r="79" spans="1:13" x14ac:dyDescent="0.2">
      <c r="A79" t="s">
        <v>319</v>
      </c>
      <c r="B79" t="s">
        <v>230</v>
      </c>
      <c r="C79" t="s">
        <v>242</v>
      </c>
      <c r="D79" t="s">
        <v>335</v>
      </c>
      <c r="E79" t="s">
        <v>21</v>
      </c>
      <c r="F79">
        <v>1.795710143</v>
      </c>
      <c r="G79">
        <v>3.857091429</v>
      </c>
      <c r="H79" s="155">
        <v>1.9800000000000001E-6</v>
      </c>
      <c r="I79" t="s">
        <v>321</v>
      </c>
      <c r="J79" t="str">
        <f t="shared" si="4"/>
        <v>Breast cancer - ER+(42)IHUWE1</v>
      </c>
      <c r="K79" t="str">
        <f t="shared" si="5"/>
        <v>Breast cancer - Normal TNBC(21)IHUWE1</v>
      </c>
      <c r="L79" t="str">
        <f t="shared" si="6"/>
        <v>downregulation</v>
      </c>
      <c r="M79" t="str">
        <f t="shared" si="7"/>
        <v>significant regulation</v>
      </c>
    </row>
    <row r="80" spans="1:13" x14ac:dyDescent="0.2">
      <c r="A80" t="s">
        <v>319</v>
      </c>
      <c r="B80" t="s">
        <v>230</v>
      </c>
      <c r="C80" t="s">
        <v>242</v>
      </c>
      <c r="D80" t="s">
        <v>370</v>
      </c>
      <c r="E80" t="s">
        <v>21</v>
      </c>
      <c r="F80">
        <v>5.8046286000000002E-2</v>
      </c>
      <c r="G80">
        <v>0</v>
      </c>
      <c r="H80">
        <v>7.9186910000000003E-3</v>
      </c>
      <c r="I80" t="s">
        <v>321</v>
      </c>
      <c r="J80" t="str">
        <f t="shared" si="4"/>
        <v>Breast cancer - ER+(42)IHUWE1</v>
      </c>
      <c r="K80" t="str">
        <f t="shared" si="5"/>
        <v>Breast cancer - Normal TNBC(21)IHUWE1</v>
      </c>
      <c r="L80" t="str">
        <f t="shared" si="6"/>
        <v>upregulation</v>
      </c>
      <c r="M80" t="str">
        <f t="shared" si="7"/>
        <v>regulation not significant</v>
      </c>
    </row>
    <row r="81" spans="1:13" x14ac:dyDescent="0.2">
      <c r="A81" t="s">
        <v>319</v>
      </c>
      <c r="B81" t="s">
        <v>230</v>
      </c>
      <c r="C81" t="s">
        <v>242</v>
      </c>
      <c r="D81" t="s">
        <v>337</v>
      </c>
      <c r="E81" t="s">
        <v>21</v>
      </c>
      <c r="F81">
        <v>3.4340029759999999</v>
      </c>
      <c r="G81">
        <v>5.0929209520000001</v>
      </c>
      <c r="H81">
        <v>5.6129499999999996E-4</v>
      </c>
      <c r="I81" t="s">
        <v>321</v>
      </c>
      <c r="J81" t="str">
        <f t="shared" si="4"/>
        <v>Breast cancer - ER+(42)IHUWE1</v>
      </c>
      <c r="K81" t="str">
        <f t="shared" si="5"/>
        <v>Breast cancer - Normal TNBC(21)IHUWE1</v>
      </c>
      <c r="L81" t="str">
        <f t="shared" si="6"/>
        <v>downregulation</v>
      </c>
      <c r="M81" t="str">
        <f t="shared" si="7"/>
        <v>significant regulation</v>
      </c>
    </row>
    <row r="82" spans="1:13" x14ac:dyDescent="0.2">
      <c r="A82" t="s">
        <v>319</v>
      </c>
      <c r="B82" t="s">
        <v>230</v>
      </c>
      <c r="C82" t="s">
        <v>242</v>
      </c>
      <c r="D82" t="s">
        <v>338</v>
      </c>
      <c r="E82" t="s">
        <v>21</v>
      </c>
      <c r="F82">
        <v>1.131413762</v>
      </c>
      <c r="G82">
        <v>2.2908240480000002</v>
      </c>
      <c r="H82">
        <v>3.0602599999999999E-4</v>
      </c>
      <c r="I82" t="s">
        <v>321</v>
      </c>
      <c r="J82" t="str">
        <f t="shared" si="4"/>
        <v>Breast cancer - ER+(42)IHUWE1</v>
      </c>
      <c r="K82" t="str">
        <f t="shared" si="5"/>
        <v>Breast cancer - Normal TNBC(21)IHUWE1</v>
      </c>
      <c r="L82" t="str">
        <f t="shared" si="6"/>
        <v>downregulation</v>
      </c>
      <c r="M82" t="str">
        <f t="shared" si="7"/>
        <v>significant regulation</v>
      </c>
    </row>
    <row r="83" spans="1:13" x14ac:dyDescent="0.2">
      <c r="A83" t="s">
        <v>319</v>
      </c>
      <c r="B83" t="s">
        <v>230</v>
      </c>
      <c r="C83" t="s">
        <v>242</v>
      </c>
      <c r="D83" t="s">
        <v>371</v>
      </c>
      <c r="E83" t="s">
        <v>23</v>
      </c>
      <c r="F83">
        <v>0.29941690500000001</v>
      </c>
      <c r="G83">
        <v>0</v>
      </c>
      <c r="H83">
        <v>3.0029750000000002E-3</v>
      </c>
      <c r="I83" t="s">
        <v>321</v>
      </c>
      <c r="J83" t="str">
        <f t="shared" si="4"/>
        <v>Breast cancer - ER+(42)IMCM2</v>
      </c>
      <c r="K83" t="str">
        <f t="shared" si="5"/>
        <v>Breast cancer - Normal TNBC(21)IMCM2</v>
      </c>
      <c r="L83" t="str">
        <f t="shared" si="6"/>
        <v>upregulation</v>
      </c>
      <c r="M83" t="str">
        <f t="shared" si="7"/>
        <v>regulation not significant</v>
      </c>
    </row>
    <row r="84" spans="1:13" x14ac:dyDescent="0.2">
      <c r="A84" t="s">
        <v>319</v>
      </c>
      <c r="B84" t="s">
        <v>230</v>
      </c>
      <c r="C84" t="s">
        <v>242</v>
      </c>
      <c r="D84" t="s">
        <v>343</v>
      </c>
      <c r="E84" t="s">
        <v>31</v>
      </c>
      <c r="F84">
        <v>13.483486429999999</v>
      </c>
      <c r="G84">
        <v>18.994</v>
      </c>
      <c r="H84" s="155">
        <v>6.3200000000000005E-5</v>
      </c>
      <c r="I84" t="s">
        <v>321</v>
      </c>
      <c r="J84" t="str">
        <f t="shared" si="4"/>
        <v>Breast cancer - ER+(42)ISNW1</v>
      </c>
      <c r="K84" t="str">
        <f t="shared" si="5"/>
        <v>Breast cancer - Normal TNBC(21)ISNW1</v>
      </c>
      <c r="L84" t="str">
        <f t="shared" si="6"/>
        <v>downregulation</v>
      </c>
      <c r="M84" t="str">
        <f t="shared" si="7"/>
        <v>significant regulation</v>
      </c>
    </row>
    <row r="85" spans="1:13" x14ac:dyDescent="0.2">
      <c r="A85" t="s">
        <v>319</v>
      </c>
      <c r="B85" t="s">
        <v>230</v>
      </c>
      <c r="C85" t="s">
        <v>242</v>
      </c>
      <c r="D85" t="s">
        <v>372</v>
      </c>
      <c r="E85" t="s">
        <v>31</v>
      </c>
      <c r="F85">
        <v>2.4845799049999999</v>
      </c>
      <c r="G85">
        <v>0.15310942899999999</v>
      </c>
      <c r="H85" s="155">
        <v>1.5500000000000001E-5</v>
      </c>
      <c r="I85" t="s">
        <v>321</v>
      </c>
      <c r="J85" t="str">
        <f t="shared" si="4"/>
        <v>Breast cancer - ER+(42)ISNW1</v>
      </c>
      <c r="K85" t="str">
        <f t="shared" si="5"/>
        <v>Breast cancer - Normal TNBC(21)ISNW1</v>
      </c>
      <c r="L85" t="str">
        <f t="shared" si="6"/>
        <v>upregulation</v>
      </c>
      <c r="M85" t="str">
        <f t="shared" si="7"/>
        <v>significant regulation</v>
      </c>
    </row>
    <row r="86" spans="1:13" x14ac:dyDescent="0.2">
      <c r="A86" t="s">
        <v>319</v>
      </c>
      <c r="B86" t="s">
        <v>230</v>
      </c>
      <c r="C86" t="s">
        <v>242</v>
      </c>
      <c r="D86" t="s">
        <v>358</v>
      </c>
      <c r="E86" t="s">
        <v>31</v>
      </c>
      <c r="F86">
        <v>3.9307007619999998</v>
      </c>
      <c r="G86">
        <v>1.2363635710000001</v>
      </c>
      <c r="H86" s="155">
        <v>4.3799999999999999E-10</v>
      </c>
      <c r="I86" t="s">
        <v>321</v>
      </c>
      <c r="J86" t="str">
        <f t="shared" si="4"/>
        <v>Breast cancer - ER+(42)ISNW1</v>
      </c>
      <c r="K86" t="str">
        <f t="shared" si="5"/>
        <v>Breast cancer - Normal TNBC(21)ISNW1</v>
      </c>
      <c r="L86" t="str">
        <f t="shared" si="6"/>
        <v>upregulation</v>
      </c>
      <c r="M86" t="str">
        <f t="shared" si="7"/>
        <v>significant regulation</v>
      </c>
    </row>
    <row r="87" spans="1:13" x14ac:dyDescent="0.2">
      <c r="A87" t="s">
        <v>319</v>
      </c>
      <c r="B87" t="s">
        <v>230</v>
      </c>
      <c r="C87" t="s">
        <v>242</v>
      </c>
      <c r="D87" t="s">
        <v>373</v>
      </c>
      <c r="E87" t="s">
        <v>32</v>
      </c>
      <c r="F87">
        <v>25.466290239999999</v>
      </c>
      <c r="G87">
        <v>30.280180949999998</v>
      </c>
      <c r="H87">
        <v>4.9554589999999997E-3</v>
      </c>
      <c r="I87" t="s">
        <v>321</v>
      </c>
      <c r="J87" t="str">
        <f t="shared" si="4"/>
        <v>Breast cancer - ER+(42)IU2AF2</v>
      </c>
      <c r="K87" t="str">
        <f t="shared" si="5"/>
        <v>Breast cancer - Normal TNBC(21)IU2AF2</v>
      </c>
      <c r="L87" t="str">
        <f t="shared" si="6"/>
        <v>downregulation</v>
      </c>
      <c r="M87" t="str">
        <f t="shared" si="7"/>
        <v>regulation not significant</v>
      </c>
    </row>
    <row r="88" spans="1:13" x14ac:dyDescent="0.2">
      <c r="A88" t="s">
        <v>319</v>
      </c>
      <c r="B88" t="s">
        <v>230</v>
      </c>
      <c r="C88" t="s">
        <v>242</v>
      </c>
      <c r="D88" t="s">
        <v>359</v>
      </c>
      <c r="E88" t="s">
        <v>32</v>
      </c>
      <c r="F88">
        <v>51.297673809999999</v>
      </c>
      <c r="G88">
        <v>31.78422381</v>
      </c>
      <c r="H88" s="155">
        <v>4.2799999999999997E-6</v>
      </c>
      <c r="I88" t="s">
        <v>321</v>
      </c>
      <c r="J88" t="str">
        <f t="shared" si="4"/>
        <v>Breast cancer - ER+(42)IU2AF2</v>
      </c>
      <c r="K88" t="str">
        <f t="shared" si="5"/>
        <v>Breast cancer - Normal TNBC(21)IU2AF2</v>
      </c>
      <c r="L88" t="str">
        <f t="shared" si="6"/>
        <v>upregulation</v>
      </c>
      <c r="M88" t="str">
        <f t="shared" si="7"/>
        <v>significant regulation</v>
      </c>
    </row>
    <row r="89" spans="1:13" x14ac:dyDescent="0.2">
      <c r="A89" t="s">
        <v>319</v>
      </c>
      <c r="B89" t="s">
        <v>230</v>
      </c>
      <c r="C89" t="s">
        <v>242</v>
      </c>
      <c r="D89" t="s">
        <v>344</v>
      </c>
      <c r="E89" t="s">
        <v>32</v>
      </c>
      <c r="F89">
        <v>15.704895479999999</v>
      </c>
      <c r="G89">
        <v>4.4897826670000001</v>
      </c>
      <c r="H89" s="155">
        <v>2.4199999999999999E-9</v>
      </c>
      <c r="I89" t="s">
        <v>321</v>
      </c>
      <c r="J89" t="str">
        <f t="shared" si="4"/>
        <v>Breast cancer - ER+(42)IU2AF2</v>
      </c>
      <c r="K89" t="str">
        <f t="shared" si="5"/>
        <v>Breast cancer - Normal TNBC(21)IU2AF2</v>
      </c>
      <c r="L89" t="str">
        <f t="shared" si="6"/>
        <v>upregulation</v>
      </c>
      <c r="M89" t="str">
        <f t="shared" si="7"/>
        <v>significant regulation</v>
      </c>
    </row>
    <row r="90" spans="1:13" x14ac:dyDescent="0.2">
      <c r="A90" t="s">
        <v>319</v>
      </c>
      <c r="B90" t="s">
        <v>230</v>
      </c>
      <c r="C90" t="s">
        <v>242</v>
      </c>
      <c r="D90" t="s">
        <v>374</v>
      </c>
      <c r="E90" t="s">
        <v>32</v>
      </c>
      <c r="F90">
        <v>8.2176478569999993</v>
      </c>
      <c r="G90">
        <v>3.1298928570000002</v>
      </c>
      <c r="H90" s="155">
        <v>1.68E-9</v>
      </c>
      <c r="I90" t="s">
        <v>321</v>
      </c>
      <c r="J90" t="str">
        <f t="shared" si="4"/>
        <v>Breast cancer - ER+(42)IU2AF2</v>
      </c>
      <c r="K90" t="str">
        <f t="shared" si="5"/>
        <v>Breast cancer - Normal TNBC(21)IU2AF2</v>
      </c>
      <c r="L90" t="str">
        <f t="shared" si="6"/>
        <v>upregulation</v>
      </c>
      <c r="M90" t="str">
        <f t="shared" si="7"/>
        <v>significant regulation</v>
      </c>
    </row>
    <row r="91" spans="1:13" x14ac:dyDescent="0.2">
      <c r="A91" t="s">
        <v>319</v>
      </c>
      <c r="B91" t="s">
        <v>230</v>
      </c>
      <c r="C91" t="s">
        <v>242</v>
      </c>
      <c r="D91" t="s">
        <v>345</v>
      </c>
      <c r="E91" t="s">
        <v>33</v>
      </c>
      <c r="F91">
        <v>2.167897333</v>
      </c>
      <c r="G91">
        <v>9.3596619049999994</v>
      </c>
      <c r="H91" s="155">
        <v>3.5999999999999998E-11</v>
      </c>
      <c r="I91" t="s">
        <v>321</v>
      </c>
      <c r="J91" t="str">
        <f t="shared" si="4"/>
        <v>Breast cancer - ER+(42)IVCAM1</v>
      </c>
      <c r="K91" t="str">
        <f t="shared" si="5"/>
        <v>Breast cancer - Normal TNBC(21)IVCAM1</v>
      </c>
      <c r="L91" t="str">
        <f t="shared" si="6"/>
        <v>downregulation</v>
      </c>
      <c r="M91" t="str">
        <f t="shared" si="7"/>
        <v>significant regulation</v>
      </c>
    </row>
    <row r="92" spans="1:13" x14ac:dyDescent="0.2">
      <c r="A92" t="s">
        <v>319</v>
      </c>
      <c r="B92" t="s">
        <v>230</v>
      </c>
      <c r="C92" t="s">
        <v>242</v>
      </c>
      <c r="D92" t="s">
        <v>360</v>
      </c>
      <c r="E92" t="s">
        <v>33</v>
      </c>
      <c r="F92">
        <v>0.21694676199999999</v>
      </c>
      <c r="G92">
        <v>0.84165585700000001</v>
      </c>
      <c r="H92">
        <v>5.7887549999999996E-3</v>
      </c>
      <c r="I92" t="s">
        <v>321</v>
      </c>
      <c r="J92" t="str">
        <f t="shared" si="4"/>
        <v>Breast cancer - ER+(42)IVCAM1</v>
      </c>
      <c r="K92" t="str">
        <f t="shared" si="5"/>
        <v>Breast cancer - Normal TNBC(21)IVCAM1</v>
      </c>
      <c r="L92" t="str">
        <f t="shared" si="6"/>
        <v>downregulation</v>
      </c>
      <c r="M92" t="str">
        <f t="shared" si="7"/>
        <v>regulation not significant</v>
      </c>
    </row>
    <row r="93" spans="1:13" x14ac:dyDescent="0.2">
      <c r="A93" t="s">
        <v>319</v>
      </c>
      <c r="B93" t="s">
        <v>230</v>
      </c>
      <c r="C93" t="s">
        <v>242</v>
      </c>
      <c r="D93" t="s">
        <v>346</v>
      </c>
      <c r="E93" t="s">
        <v>34</v>
      </c>
      <c r="F93">
        <v>46.240061900000001</v>
      </c>
      <c r="G93">
        <v>60.753947619999998</v>
      </c>
      <c r="H93">
        <v>6.8199700000000005E-4</v>
      </c>
      <c r="I93" t="s">
        <v>321</v>
      </c>
      <c r="J93" t="str">
        <f t="shared" si="4"/>
        <v>Breast cancer - ER+(42)IVCP</v>
      </c>
      <c r="K93" t="str">
        <f t="shared" si="5"/>
        <v>Breast cancer - Normal TNBC(21)IVCP</v>
      </c>
      <c r="L93" t="str">
        <f t="shared" si="6"/>
        <v>downregulation</v>
      </c>
      <c r="M93" t="str">
        <f t="shared" si="7"/>
        <v>significant regulation</v>
      </c>
    </row>
    <row r="94" spans="1:13" x14ac:dyDescent="0.2">
      <c r="A94" t="s">
        <v>319</v>
      </c>
      <c r="B94" t="s">
        <v>230</v>
      </c>
      <c r="C94" t="s">
        <v>242</v>
      </c>
      <c r="D94" t="s">
        <v>375</v>
      </c>
      <c r="E94" t="s">
        <v>34</v>
      </c>
      <c r="F94">
        <v>3.0823618330000002</v>
      </c>
      <c r="G94">
        <v>8.2041317619999994</v>
      </c>
      <c r="H94" s="155">
        <v>4.8999999999999998E-5</v>
      </c>
      <c r="I94" t="s">
        <v>321</v>
      </c>
      <c r="J94" t="str">
        <f t="shared" si="4"/>
        <v>Breast cancer - ER+(42)IVCP</v>
      </c>
      <c r="K94" t="str">
        <f t="shared" si="5"/>
        <v>Breast cancer - Normal TNBC(21)IVCP</v>
      </c>
      <c r="L94" t="str">
        <f t="shared" si="6"/>
        <v>downregulation</v>
      </c>
      <c r="M94" t="str">
        <f t="shared" si="7"/>
        <v>significant regulation</v>
      </c>
    </row>
    <row r="95" spans="1:13" x14ac:dyDescent="0.2">
      <c r="A95" t="s">
        <v>319</v>
      </c>
      <c r="B95" t="s">
        <v>230</v>
      </c>
      <c r="C95" t="s">
        <v>242</v>
      </c>
      <c r="D95" t="s">
        <v>376</v>
      </c>
      <c r="E95" t="s">
        <v>35</v>
      </c>
      <c r="F95">
        <v>3.4489971430000002</v>
      </c>
      <c r="G95">
        <v>1.733254429</v>
      </c>
      <c r="H95">
        <v>7.9201599999999999E-4</v>
      </c>
      <c r="I95" t="s">
        <v>321</v>
      </c>
      <c r="J95" t="str">
        <f t="shared" si="4"/>
        <v>Breast cancer - ER+(42)IVDAC1</v>
      </c>
      <c r="K95" t="str">
        <f t="shared" si="5"/>
        <v>Breast cancer - Normal TNBC(21)IVDAC1</v>
      </c>
      <c r="L95" t="str">
        <f t="shared" si="6"/>
        <v>upregulation</v>
      </c>
      <c r="M95" t="str">
        <f t="shared" si="7"/>
        <v>significant regulation</v>
      </c>
    </row>
    <row r="96" spans="1:13" x14ac:dyDescent="0.2">
      <c r="A96" t="s">
        <v>319</v>
      </c>
      <c r="B96" t="s">
        <v>233</v>
      </c>
      <c r="C96" t="s">
        <v>243</v>
      </c>
      <c r="D96" t="s">
        <v>326</v>
      </c>
      <c r="E96" t="s">
        <v>13</v>
      </c>
      <c r="F96">
        <v>47.845662500000003</v>
      </c>
      <c r="G96">
        <v>28.7382375</v>
      </c>
      <c r="H96">
        <v>6.8021590000000003E-3</v>
      </c>
      <c r="I96" t="s">
        <v>321</v>
      </c>
      <c r="J96" t="str">
        <f t="shared" si="4"/>
        <v>Breast cancer - Stage  Benign cell lines (HMEC)(8)IDLST</v>
      </c>
      <c r="K96" t="str">
        <f t="shared" si="5"/>
        <v>Breast cancer - ER+(8)IDLST</v>
      </c>
      <c r="L96" t="str">
        <f t="shared" si="6"/>
        <v>upregulation</v>
      </c>
      <c r="M96" t="str">
        <f t="shared" si="7"/>
        <v>regulation not significant</v>
      </c>
    </row>
    <row r="97" spans="1:13" x14ac:dyDescent="0.2">
      <c r="A97" t="s">
        <v>319</v>
      </c>
      <c r="B97" t="s">
        <v>233</v>
      </c>
      <c r="C97" t="s">
        <v>243</v>
      </c>
      <c r="D97" t="s">
        <v>365</v>
      </c>
      <c r="E97" t="s">
        <v>18</v>
      </c>
      <c r="F97">
        <v>289.3037625</v>
      </c>
      <c r="G97">
        <v>37.54200625</v>
      </c>
      <c r="H97">
        <v>7.5390090000000002E-3</v>
      </c>
      <c r="I97" t="s">
        <v>321</v>
      </c>
      <c r="J97" t="str">
        <f t="shared" si="4"/>
        <v>Breast cancer - Stage  Benign cell lines (HMEC)(8)IFN1</v>
      </c>
      <c r="K97" t="str">
        <f t="shared" si="5"/>
        <v>Breast cancer - ER+(8)IFN1</v>
      </c>
      <c r="L97" t="str">
        <f t="shared" si="6"/>
        <v>upregulation</v>
      </c>
      <c r="M97" t="str">
        <f t="shared" si="7"/>
        <v>regulation not significant</v>
      </c>
    </row>
    <row r="98" spans="1:13" x14ac:dyDescent="0.2">
      <c r="A98" t="s">
        <v>319</v>
      </c>
      <c r="B98" t="s">
        <v>233</v>
      </c>
      <c r="C98" t="s">
        <v>243</v>
      </c>
      <c r="D98" t="s">
        <v>377</v>
      </c>
      <c r="E98" t="s">
        <v>18</v>
      </c>
      <c r="F98">
        <v>22.287846250000001</v>
      </c>
      <c r="G98">
        <v>1.0876969999999999</v>
      </c>
      <c r="H98">
        <v>1.7927199999999999E-4</v>
      </c>
      <c r="I98" t="s">
        <v>321</v>
      </c>
      <c r="J98" t="str">
        <f t="shared" si="4"/>
        <v>Breast cancer - Stage  Benign cell lines (HMEC)(8)IFN1</v>
      </c>
      <c r="K98" t="str">
        <f t="shared" si="5"/>
        <v>Breast cancer - ER+(8)IFN1</v>
      </c>
      <c r="L98" t="str">
        <f t="shared" si="6"/>
        <v>upregulation</v>
      </c>
      <c r="M98" t="str">
        <f t="shared" si="7"/>
        <v>significant regulation</v>
      </c>
    </row>
    <row r="99" spans="1:13" x14ac:dyDescent="0.2">
      <c r="A99" t="s">
        <v>319</v>
      </c>
      <c r="B99" t="s">
        <v>233</v>
      </c>
      <c r="C99" t="s">
        <v>243</v>
      </c>
      <c r="D99" t="s">
        <v>352</v>
      </c>
      <c r="E99" t="s">
        <v>18</v>
      </c>
      <c r="F99">
        <v>62.470149999999997</v>
      </c>
      <c r="G99">
        <v>2.9950394999999999</v>
      </c>
      <c r="H99">
        <v>1.2954700000000001E-4</v>
      </c>
      <c r="I99" t="s">
        <v>321</v>
      </c>
      <c r="J99" t="str">
        <f t="shared" si="4"/>
        <v>Breast cancer - Stage  Benign cell lines (HMEC)(8)IFN1</v>
      </c>
      <c r="K99" t="str">
        <f t="shared" si="5"/>
        <v>Breast cancer - ER+(8)IFN1</v>
      </c>
      <c r="L99" t="str">
        <f t="shared" si="6"/>
        <v>upregulation</v>
      </c>
      <c r="M99" t="str">
        <f t="shared" si="7"/>
        <v>significant regulation</v>
      </c>
    </row>
    <row r="100" spans="1:13" x14ac:dyDescent="0.2">
      <c r="A100" t="s">
        <v>319</v>
      </c>
      <c r="B100" t="s">
        <v>233</v>
      </c>
      <c r="C100" t="s">
        <v>243</v>
      </c>
      <c r="D100" t="s">
        <v>366</v>
      </c>
      <c r="E100" t="s">
        <v>18</v>
      </c>
      <c r="F100">
        <v>56.039112500000002</v>
      </c>
      <c r="G100">
        <v>1.3766883750000001</v>
      </c>
      <c r="H100" s="155">
        <v>1.8099999999999999E-5</v>
      </c>
      <c r="I100" t="s">
        <v>321</v>
      </c>
      <c r="J100" t="str">
        <f t="shared" si="4"/>
        <v>Breast cancer - Stage  Benign cell lines (HMEC)(8)IFN1</v>
      </c>
      <c r="K100" t="str">
        <f t="shared" si="5"/>
        <v>Breast cancer - ER+(8)IFN1</v>
      </c>
      <c r="L100" t="str">
        <f t="shared" si="6"/>
        <v>upregulation</v>
      </c>
      <c r="M100" t="str">
        <f t="shared" si="7"/>
        <v>significant regulation</v>
      </c>
    </row>
    <row r="101" spans="1:13" x14ac:dyDescent="0.2">
      <c r="A101" t="s">
        <v>319</v>
      </c>
      <c r="B101" t="s">
        <v>233</v>
      </c>
      <c r="C101" t="s">
        <v>243</v>
      </c>
      <c r="D101" t="s">
        <v>331</v>
      </c>
      <c r="E101" t="s">
        <v>20</v>
      </c>
      <c r="F101">
        <v>0.35426587500000001</v>
      </c>
      <c r="G101">
        <v>2.38303625</v>
      </c>
      <c r="H101" s="155">
        <v>7.79E-6</v>
      </c>
      <c r="I101" t="s">
        <v>321</v>
      </c>
      <c r="J101" t="str">
        <f t="shared" si="4"/>
        <v>Breast cancer - Stage  Benign cell lines (HMEC)(8)IHDAC5</v>
      </c>
      <c r="K101" t="str">
        <f t="shared" si="5"/>
        <v>Breast cancer - ER+(8)IHDAC5</v>
      </c>
      <c r="L101" t="str">
        <f t="shared" si="6"/>
        <v>downregulation</v>
      </c>
      <c r="M101" t="str">
        <f t="shared" si="7"/>
        <v>significant regulation</v>
      </c>
    </row>
    <row r="102" spans="1:13" x14ac:dyDescent="0.2">
      <c r="A102" t="s">
        <v>319</v>
      </c>
      <c r="B102" t="s">
        <v>233</v>
      </c>
      <c r="C102" t="s">
        <v>243</v>
      </c>
      <c r="D102" t="s">
        <v>333</v>
      </c>
      <c r="E102" t="s">
        <v>20</v>
      </c>
      <c r="F102">
        <v>3.5796587500000001</v>
      </c>
      <c r="G102">
        <v>12.40878375</v>
      </c>
      <c r="H102">
        <v>3.1370249999999999E-3</v>
      </c>
      <c r="I102" t="s">
        <v>321</v>
      </c>
      <c r="J102" t="str">
        <f t="shared" si="4"/>
        <v>Breast cancer - Stage  Benign cell lines (HMEC)(8)IHDAC5</v>
      </c>
      <c r="K102" t="str">
        <f t="shared" si="5"/>
        <v>Breast cancer - ER+(8)IHDAC5</v>
      </c>
      <c r="L102" t="str">
        <f t="shared" si="6"/>
        <v>downregulation</v>
      </c>
      <c r="M102" t="str">
        <f t="shared" si="7"/>
        <v>regulation not significant</v>
      </c>
    </row>
    <row r="103" spans="1:13" x14ac:dyDescent="0.2">
      <c r="A103" t="s">
        <v>319</v>
      </c>
      <c r="B103" t="s">
        <v>233</v>
      </c>
      <c r="C103" t="s">
        <v>243</v>
      </c>
      <c r="D103" t="s">
        <v>334</v>
      </c>
      <c r="E103" t="s">
        <v>21</v>
      </c>
      <c r="F103">
        <v>9.0112225000000006</v>
      </c>
      <c r="G103">
        <v>4.0397237500000003</v>
      </c>
      <c r="H103">
        <v>6.0012629999999997E-3</v>
      </c>
      <c r="I103" t="s">
        <v>321</v>
      </c>
      <c r="J103" t="str">
        <f t="shared" si="4"/>
        <v>Breast cancer - Stage  Benign cell lines (HMEC)(8)IHUWE1</v>
      </c>
      <c r="K103" t="str">
        <f t="shared" si="5"/>
        <v>Breast cancer - ER+(8)IHUWE1</v>
      </c>
      <c r="L103" t="str">
        <f t="shared" si="6"/>
        <v>upregulation</v>
      </c>
      <c r="M103" t="str">
        <f t="shared" si="7"/>
        <v>regulation not significant</v>
      </c>
    </row>
    <row r="104" spans="1:13" x14ac:dyDescent="0.2">
      <c r="A104" t="s">
        <v>319</v>
      </c>
      <c r="B104" t="s">
        <v>233</v>
      </c>
      <c r="C104" t="s">
        <v>243</v>
      </c>
      <c r="D104" t="s">
        <v>335</v>
      </c>
      <c r="E104" t="s">
        <v>21</v>
      </c>
      <c r="F104">
        <v>13.692724999999999</v>
      </c>
      <c r="G104">
        <v>5.42636875</v>
      </c>
      <c r="H104">
        <v>7.0121209999999996E-3</v>
      </c>
      <c r="I104" t="s">
        <v>321</v>
      </c>
      <c r="J104" t="str">
        <f t="shared" si="4"/>
        <v>Breast cancer - Stage  Benign cell lines (HMEC)(8)IHUWE1</v>
      </c>
      <c r="K104" t="str">
        <f t="shared" si="5"/>
        <v>Breast cancer - ER+(8)IHUWE1</v>
      </c>
      <c r="L104" t="str">
        <f t="shared" si="6"/>
        <v>upregulation</v>
      </c>
      <c r="M104" t="str">
        <f t="shared" si="7"/>
        <v>regulation not significant</v>
      </c>
    </row>
    <row r="105" spans="1:13" x14ac:dyDescent="0.2">
      <c r="A105" t="s">
        <v>319</v>
      </c>
      <c r="B105" t="s">
        <v>233</v>
      </c>
      <c r="C105" t="s">
        <v>243</v>
      </c>
      <c r="D105" t="s">
        <v>345</v>
      </c>
      <c r="E105" t="s">
        <v>33</v>
      </c>
      <c r="F105">
        <v>2.3264750000000001E-2</v>
      </c>
      <c r="G105">
        <v>13.199104999999999</v>
      </c>
      <c r="H105">
        <v>3.4064999999999998E-3</v>
      </c>
      <c r="I105" t="s">
        <v>321</v>
      </c>
      <c r="J105" t="str">
        <f t="shared" si="4"/>
        <v>Breast cancer - Stage  Benign cell lines (HMEC)(8)IVCAM1</v>
      </c>
      <c r="K105" t="str">
        <f t="shared" si="5"/>
        <v>Breast cancer - ER+(8)IVCAM1</v>
      </c>
      <c r="L105" t="str">
        <f t="shared" si="6"/>
        <v>downregulation</v>
      </c>
      <c r="M105" t="str">
        <f t="shared" si="7"/>
        <v>regulation not significant</v>
      </c>
    </row>
    <row r="106" spans="1:13" x14ac:dyDescent="0.2">
      <c r="A106" t="s">
        <v>319</v>
      </c>
      <c r="B106" t="s">
        <v>233</v>
      </c>
      <c r="C106" t="s">
        <v>243</v>
      </c>
      <c r="D106" t="s">
        <v>346</v>
      </c>
      <c r="E106" t="s">
        <v>34</v>
      </c>
      <c r="F106">
        <v>127.73</v>
      </c>
      <c r="G106">
        <v>46.963662499999998</v>
      </c>
      <c r="H106" s="155">
        <v>1.24E-5</v>
      </c>
      <c r="I106" t="s">
        <v>321</v>
      </c>
      <c r="J106" t="str">
        <f t="shared" si="4"/>
        <v>Breast cancer - Stage  Benign cell lines (HMEC)(8)IVCP</v>
      </c>
      <c r="K106" t="str">
        <f t="shared" si="5"/>
        <v>Breast cancer - ER+(8)IVCP</v>
      </c>
      <c r="L106" t="str">
        <f t="shared" si="6"/>
        <v>upregulation</v>
      </c>
      <c r="M106" t="str">
        <f t="shared" si="7"/>
        <v>significant regulation</v>
      </c>
    </row>
    <row r="107" spans="1:13" x14ac:dyDescent="0.2">
      <c r="A107" t="s">
        <v>319</v>
      </c>
      <c r="B107" t="s">
        <v>233</v>
      </c>
      <c r="C107" t="s">
        <v>243</v>
      </c>
      <c r="D107" t="s">
        <v>361</v>
      </c>
      <c r="E107" t="s">
        <v>35</v>
      </c>
      <c r="F107">
        <v>167.030125</v>
      </c>
      <c r="G107">
        <v>63.967525000000002</v>
      </c>
      <c r="H107">
        <v>6.6497500000000003E-3</v>
      </c>
      <c r="I107" t="s">
        <v>321</v>
      </c>
      <c r="J107" t="str">
        <f t="shared" si="4"/>
        <v>Breast cancer - Stage  Benign cell lines (HMEC)(8)IVDAC1</v>
      </c>
      <c r="K107" t="str">
        <f t="shared" si="5"/>
        <v>Breast cancer - ER+(8)IVDAC1</v>
      </c>
      <c r="L107" t="str">
        <f t="shared" si="6"/>
        <v>upregulation</v>
      </c>
      <c r="M107" t="str">
        <f t="shared" si="7"/>
        <v>regulation not significant</v>
      </c>
    </row>
    <row r="108" spans="1:13" x14ac:dyDescent="0.2">
      <c r="A108" t="s">
        <v>319</v>
      </c>
      <c r="B108" t="s">
        <v>233</v>
      </c>
      <c r="C108" t="s">
        <v>246</v>
      </c>
      <c r="D108" t="s">
        <v>326</v>
      </c>
      <c r="E108" t="s">
        <v>13</v>
      </c>
      <c r="F108">
        <v>47.845662500000003</v>
      </c>
      <c r="G108">
        <v>23.422425</v>
      </c>
      <c r="H108">
        <v>2.7650100000000001E-4</v>
      </c>
      <c r="I108" t="s">
        <v>321</v>
      </c>
      <c r="J108" t="str">
        <f t="shared" si="4"/>
        <v>Breast cancer - Stage  Benign cell lines (HMEC)(8)IDLST</v>
      </c>
      <c r="K108" t="str">
        <f t="shared" si="5"/>
        <v>Breast cancer - TNBC(8)IDLST</v>
      </c>
      <c r="L108" t="str">
        <f t="shared" si="6"/>
        <v>upregulation</v>
      </c>
      <c r="M108" t="str">
        <f t="shared" si="7"/>
        <v>significant regulation</v>
      </c>
    </row>
    <row r="109" spans="1:13" x14ac:dyDescent="0.2">
      <c r="A109" t="s">
        <v>319</v>
      </c>
      <c r="B109" t="s">
        <v>233</v>
      </c>
      <c r="C109" t="s">
        <v>246</v>
      </c>
      <c r="D109" t="s">
        <v>351</v>
      </c>
      <c r="E109" t="s">
        <v>18</v>
      </c>
      <c r="F109">
        <v>197.5518625</v>
      </c>
      <c r="G109">
        <v>3.2362190000000002</v>
      </c>
      <c r="H109">
        <v>1.1001399999999999E-4</v>
      </c>
      <c r="I109" t="s">
        <v>321</v>
      </c>
      <c r="J109" t="str">
        <f t="shared" si="4"/>
        <v>Breast cancer - Stage  Benign cell lines (HMEC)(8)IFN1</v>
      </c>
      <c r="K109" t="str">
        <f t="shared" si="5"/>
        <v>Breast cancer - TNBC(8)IFN1</v>
      </c>
      <c r="L109" t="str">
        <f t="shared" si="6"/>
        <v>upregulation</v>
      </c>
      <c r="M109" t="str">
        <f t="shared" si="7"/>
        <v>significant regulation</v>
      </c>
    </row>
    <row r="110" spans="1:13" x14ac:dyDescent="0.2">
      <c r="A110" t="s">
        <v>319</v>
      </c>
      <c r="B110" t="s">
        <v>233</v>
      </c>
      <c r="C110" t="s">
        <v>246</v>
      </c>
      <c r="D110" t="s">
        <v>365</v>
      </c>
      <c r="E110" t="s">
        <v>18</v>
      </c>
      <c r="F110">
        <v>289.3037625</v>
      </c>
      <c r="G110">
        <v>10.983632500000001</v>
      </c>
      <c r="H110">
        <v>4.73513E-4</v>
      </c>
      <c r="I110" t="s">
        <v>321</v>
      </c>
      <c r="J110" t="str">
        <f t="shared" si="4"/>
        <v>Breast cancer - Stage  Benign cell lines (HMEC)(8)IFN1</v>
      </c>
      <c r="K110" t="str">
        <f t="shared" si="5"/>
        <v>Breast cancer - TNBC(8)IFN1</v>
      </c>
      <c r="L110" t="str">
        <f t="shared" si="6"/>
        <v>upregulation</v>
      </c>
      <c r="M110" t="str">
        <f t="shared" si="7"/>
        <v>significant regulation</v>
      </c>
    </row>
    <row r="111" spans="1:13" x14ac:dyDescent="0.2">
      <c r="A111" t="s">
        <v>319</v>
      </c>
      <c r="B111" t="s">
        <v>233</v>
      </c>
      <c r="C111" t="s">
        <v>246</v>
      </c>
      <c r="D111" t="s">
        <v>377</v>
      </c>
      <c r="E111" t="s">
        <v>18</v>
      </c>
      <c r="F111">
        <v>22.287846250000001</v>
      </c>
      <c r="G111">
        <v>0.15847312499999999</v>
      </c>
      <c r="H111">
        <v>5.7328200000000005E-4</v>
      </c>
      <c r="I111" t="s">
        <v>321</v>
      </c>
      <c r="J111" t="str">
        <f t="shared" si="4"/>
        <v>Breast cancer - Stage  Benign cell lines (HMEC)(8)IFN1</v>
      </c>
      <c r="K111" t="str">
        <f t="shared" si="5"/>
        <v>Breast cancer - TNBC(8)IFN1</v>
      </c>
      <c r="L111" t="str">
        <f t="shared" si="6"/>
        <v>upregulation</v>
      </c>
      <c r="M111" t="str">
        <f t="shared" si="7"/>
        <v>significant regulation</v>
      </c>
    </row>
    <row r="112" spans="1:13" x14ac:dyDescent="0.2">
      <c r="A112" t="s">
        <v>319</v>
      </c>
      <c r="B112" t="s">
        <v>233</v>
      </c>
      <c r="C112" t="s">
        <v>246</v>
      </c>
      <c r="D112" t="s">
        <v>352</v>
      </c>
      <c r="E112" t="s">
        <v>18</v>
      </c>
      <c r="F112">
        <v>62.470149999999997</v>
      </c>
      <c r="G112">
        <v>0.9415635</v>
      </c>
      <c r="H112" s="155">
        <v>4.6300000000000001E-5</v>
      </c>
      <c r="I112" t="s">
        <v>321</v>
      </c>
      <c r="J112" t="str">
        <f t="shared" si="4"/>
        <v>Breast cancer - Stage  Benign cell lines (HMEC)(8)IFN1</v>
      </c>
      <c r="K112" t="str">
        <f t="shared" si="5"/>
        <v>Breast cancer - TNBC(8)IFN1</v>
      </c>
      <c r="L112" t="str">
        <f t="shared" si="6"/>
        <v>upregulation</v>
      </c>
      <c r="M112" t="str">
        <f t="shared" si="7"/>
        <v>significant regulation</v>
      </c>
    </row>
    <row r="113" spans="1:13" x14ac:dyDescent="0.2">
      <c r="A113" t="s">
        <v>319</v>
      </c>
      <c r="B113" t="s">
        <v>233</v>
      </c>
      <c r="C113" t="s">
        <v>246</v>
      </c>
      <c r="D113" t="s">
        <v>366</v>
      </c>
      <c r="E113" t="s">
        <v>18</v>
      </c>
      <c r="F113">
        <v>56.039112500000002</v>
      </c>
      <c r="G113">
        <v>1.08927675</v>
      </c>
      <c r="H113" s="155">
        <v>3.9900000000000001E-5</v>
      </c>
      <c r="I113" t="s">
        <v>321</v>
      </c>
      <c r="J113" t="str">
        <f t="shared" si="4"/>
        <v>Breast cancer - Stage  Benign cell lines (HMEC)(8)IFN1</v>
      </c>
      <c r="K113" t="str">
        <f t="shared" si="5"/>
        <v>Breast cancer - TNBC(8)IFN1</v>
      </c>
      <c r="L113" t="str">
        <f t="shared" si="6"/>
        <v>upregulation</v>
      </c>
      <c r="M113" t="str">
        <f t="shared" si="7"/>
        <v>significant regulation</v>
      </c>
    </row>
    <row r="114" spans="1:13" x14ac:dyDescent="0.2">
      <c r="A114" t="s">
        <v>319</v>
      </c>
      <c r="B114" t="s">
        <v>233</v>
      </c>
      <c r="C114" t="s">
        <v>246</v>
      </c>
      <c r="D114" t="s">
        <v>378</v>
      </c>
      <c r="E114" t="s">
        <v>18</v>
      </c>
      <c r="F114">
        <v>86.988849999999999</v>
      </c>
      <c r="G114">
        <v>5.2450322500000004</v>
      </c>
      <c r="H114">
        <v>1.3999100000000001E-3</v>
      </c>
      <c r="I114" t="s">
        <v>321</v>
      </c>
      <c r="J114" t="str">
        <f t="shared" si="4"/>
        <v>Breast cancer - Stage  Benign cell lines (HMEC)(8)IFN1</v>
      </c>
      <c r="K114" t="str">
        <f t="shared" si="5"/>
        <v>Breast cancer - TNBC(8)IFN1</v>
      </c>
      <c r="L114" t="str">
        <f t="shared" si="6"/>
        <v>upregulation</v>
      </c>
      <c r="M114" t="str">
        <f t="shared" si="7"/>
        <v>regulation not significant</v>
      </c>
    </row>
    <row r="115" spans="1:13" x14ac:dyDescent="0.2">
      <c r="A115" t="s">
        <v>319</v>
      </c>
      <c r="B115" t="s">
        <v>233</v>
      </c>
      <c r="C115" t="s">
        <v>246</v>
      </c>
      <c r="D115" t="s">
        <v>354</v>
      </c>
      <c r="E115" t="s">
        <v>18</v>
      </c>
      <c r="F115">
        <v>291.83931250000001</v>
      </c>
      <c r="G115">
        <v>16.750889000000001</v>
      </c>
      <c r="H115">
        <v>4.3712209999999998E-3</v>
      </c>
      <c r="I115" t="s">
        <v>321</v>
      </c>
      <c r="J115" t="str">
        <f t="shared" si="4"/>
        <v>Breast cancer - Stage  Benign cell lines (HMEC)(8)IFN1</v>
      </c>
      <c r="K115" t="str">
        <f t="shared" si="5"/>
        <v>Breast cancer - TNBC(8)IFN1</v>
      </c>
      <c r="L115" t="str">
        <f t="shared" si="6"/>
        <v>upregulation</v>
      </c>
      <c r="M115" t="str">
        <f t="shared" si="7"/>
        <v>regulation not significant</v>
      </c>
    </row>
    <row r="116" spans="1:13" x14ac:dyDescent="0.2">
      <c r="A116" t="s">
        <v>319</v>
      </c>
      <c r="B116" t="s">
        <v>233</v>
      </c>
      <c r="C116" t="s">
        <v>246</v>
      </c>
      <c r="D116" t="s">
        <v>379</v>
      </c>
      <c r="E116" t="s">
        <v>18</v>
      </c>
      <c r="F116">
        <v>424.11750000000001</v>
      </c>
      <c r="G116">
        <v>35.823333750000003</v>
      </c>
      <c r="H116">
        <v>4.4805660000000001E-3</v>
      </c>
      <c r="I116" t="s">
        <v>321</v>
      </c>
      <c r="J116" t="str">
        <f t="shared" si="4"/>
        <v>Breast cancer - Stage  Benign cell lines (HMEC)(8)IFN1</v>
      </c>
      <c r="K116" t="str">
        <f t="shared" si="5"/>
        <v>Breast cancer - TNBC(8)IFN1</v>
      </c>
      <c r="L116" t="str">
        <f t="shared" si="6"/>
        <v>upregulation</v>
      </c>
      <c r="M116" t="str">
        <f t="shared" si="7"/>
        <v>regulation not significant</v>
      </c>
    </row>
    <row r="117" spans="1:13" x14ac:dyDescent="0.2">
      <c r="A117" t="s">
        <v>319</v>
      </c>
      <c r="B117" t="s">
        <v>233</v>
      </c>
      <c r="C117" t="s">
        <v>246</v>
      </c>
      <c r="D117" t="s">
        <v>333</v>
      </c>
      <c r="E117" t="s">
        <v>20</v>
      </c>
      <c r="F117">
        <v>3.5796587500000001</v>
      </c>
      <c r="G117">
        <v>22.408462499999999</v>
      </c>
      <c r="H117">
        <v>1.9549709999999998E-3</v>
      </c>
      <c r="I117" t="s">
        <v>321</v>
      </c>
      <c r="J117" t="str">
        <f t="shared" si="4"/>
        <v>Breast cancer - Stage  Benign cell lines (HMEC)(8)IHDAC5</v>
      </c>
      <c r="K117" t="str">
        <f t="shared" si="5"/>
        <v>Breast cancer - TNBC(8)IHDAC5</v>
      </c>
      <c r="L117" t="str">
        <f t="shared" si="6"/>
        <v>downregulation</v>
      </c>
      <c r="M117" t="str">
        <f t="shared" si="7"/>
        <v>regulation not significant</v>
      </c>
    </row>
    <row r="118" spans="1:13" x14ac:dyDescent="0.2">
      <c r="A118" t="s">
        <v>319</v>
      </c>
      <c r="B118" t="s">
        <v>233</v>
      </c>
      <c r="C118" t="s">
        <v>246</v>
      </c>
      <c r="D118" t="s">
        <v>334</v>
      </c>
      <c r="E118" t="s">
        <v>21</v>
      </c>
      <c r="F118">
        <v>9.0112225000000006</v>
      </c>
      <c r="G118">
        <v>2.1552387500000001</v>
      </c>
      <c r="H118">
        <v>1.9962199999999999E-4</v>
      </c>
      <c r="I118" t="s">
        <v>321</v>
      </c>
      <c r="J118" t="str">
        <f t="shared" si="4"/>
        <v>Breast cancer - Stage  Benign cell lines (HMEC)(8)IHUWE1</v>
      </c>
      <c r="K118" t="str">
        <f t="shared" si="5"/>
        <v>Breast cancer - TNBC(8)IHUWE1</v>
      </c>
      <c r="L118" t="str">
        <f t="shared" si="6"/>
        <v>upregulation</v>
      </c>
      <c r="M118" t="str">
        <f t="shared" si="7"/>
        <v>significant regulation</v>
      </c>
    </row>
    <row r="119" spans="1:13" x14ac:dyDescent="0.2">
      <c r="A119" t="s">
        <v>319</v>
      </c>
      <c r="B119" t="s">
        <v>233</v>
      </c>
      <c r="C119" t="s">
        <v>246</v>
      </c>
      <c r="D119" t="s">
        <v>335</v>
      </c>
      <c r="E119" t="s">
        <v>21</v>
      </c>
      <c r="F119">
        <v>13.692724999999999</v>
      </c>
      <c r="G119">
        <v>2.2954987500000001</v>
      </c>
      <c r="H119">
        <v>1.0299299999999999E-4</v>
      </c>
      <c r="I119" t="s">
        <v>321</v>
      </c>
      <c r="J119" t="str">
        <f t="shared" si="4"/>
        <v>Breast cancer - Stage  Benign cell lines (HMEC)(8)IHUWE1</v>
      </c>
      <c r="K119" t="str">
        <f t="shared" si="5"/>
        <v>Breast cancer - TNBC(8)IHUWE1</v>
      </c>
      <c r="L119" t="str">
        <f t="shared" si="6"/>
        <v>upregulation</v>
      </c>
      <c r="M119" t="str">
        <f t="shared" si="7"/>
        <v>significant regulation</v>
      </c>
    </row>
    <row r="120" spans="1:13" x14ac:dyDescent="0.2">
      <c r="A120" t="s">
        <v>319</v>
      </c>
      <c r="B120" t="s">
        <v>233</v>
      </c>
      <c r="C120" t="s">
        <v>246</v>
      </c>
      <c r="D120" t="s">
        <v>338</v>
      </c>
      <c r="E120" t="s">
        <v>21</v>
      </c>
      <c r="F120">
        <v>6.8565975000000003</v>
      </c>
      <c r="G120">
        <v>0.89591587500000003</v>
      </c>
      <c r="H120">
        <v>3.82409E-4</v>
      </c>
      <c r="I120" t="s">
        <v>321</v>
      </c>
      <c r="J120" t="str">
        <f t="shared" si="4"/>
        <v>Breast cancer - Stage  Benign cell lines (HMEC)(8)IHUWE1</v>
      </c>
      <c r="K120" t="str">
        <f t="shared" si="5"/>
        <v>Breast cancer - TNBC(8)IHUWE1</v>
      </c>
      <c r="L120" t="str">
        <f t="shared" si="6"/>
        <v>upregulation</v>
      </c>
      <c r="M120" t="str">
        <f t="shared" si="7"/>
        <v>significant regulation</v>
      </c>
    </row>
    <row r="121" spans="1:13" x14ac:dyDescent="0.2">
      <c r="A121" t="s">
        <v>319</v>
      </c>
      <c r="B121" t="s">
        <v>233</v>
      </c>
      <c r="C121" t="s">
        <v>246</v>
      </c>
      <c r="D121" t="s">
        <v>347</v>
      </c>
      <c r="E121" t="s">
        <v>35</v>
      </c>
      <c r="F121">
        <v>107.3484375</v>
      </c>
      <c r="G121">
        <v>19.059317499999999</v>
      </c>
      <c r="H121">
        <v>1.340906E-3</v>
      </c>
      <c r="I121" t="s">
        <v>321</v>
      </c>
      <c r="J121" t="str">
        <f t="shared" si="4"/>
        <v>Breast cancer - Stage  Benign cell lines (HMEC)(8)IVDAC1</v>
      </c>
      <c r="K121" t="str">
        <f t="shared" si="5"/>
        <v>Breast cancer - TNBC(8)IVDAC1</v>
      </c>
      <c r="L121" t="str">
        <f t="shared" si="6"/>
        <v>upregulation</v>
      </c>
      <c r="M121" t="str">
        <f t="shared" si="7"/>
        <v>regulation not significant</v>
      </c>
    </row>
    <row r="122" spans="1:13" x14ac:dyDescent="0.2">
      <c r="A122" t="s">
        <v>319</v>
      </c>
      <c r="B122" t="s">
        <v>233</v>
      </c>
      <c r="C122" t="s">
        <v>244</v>
      </c>
      <c r="D122" t="s">
        <v>326</v>
      </c>
      <c r="E122" t="s">
        <v>13</v>
      </c>
      <c r="F122">
        <v>47.845662500000003</v>
      </c>
      <c r="G122">
        <v>25.047562500000002</v>
      </c>
      <c r="H122">
        <v>2.30686E-3</v>
      </c>
      <c r="I122" t="s">
        <v>321</v>
      </c>
      <c r="J122" t="str">
        <f t="shared" si="4"/>
        <v>Breast cancer - Stage  Benign cell lines (HMEC)(8)IDLST</v>
      </c>
      <c r="K122" t="str">
        <f t="shared" si="5"/>
        <v>Breast cancer - HER2+(8)IDLST</v>
      </c>
      <c r="L122" t="str">
        <f t="shared" si="6"/>
        <v>upregulation</v>
      </c>
      <c r="M122" t="str">
        <f t="shared" si="7"/>
        <v>regulation not significant</v>
      </c>
    </row>
    <row r="123" spans="1:13" x14ac:dyDescent="0.2">
      <c r="A123" t="s">
        <v>319</v>
      </c>
      <c r="B123" t="s">
        <v>233</v>
      </c>
      <c r="C123" t="s">
        <v>244</v>
      </c>
      <c r="D123" t="s">
        <v>327</v>
      </c>
      <c r="E123" t="s">
        <v>17</v>
      </c>
      <c r="F123">
        <v>3.9385012499999998</v>
      </c>
      <c r="G123">
        <v>8.9905799999999996</v>
      </c>
      <c r="H123">
        <v>6.8201260000000001E-3</v>
      </c>
      <c r="I123" t="s">
        <v>321</v>
      </c>
      <c r="J123" t="str">
        <f t="shared" si="4"/>
        <v>Breast cancer - Stage  Benign cell lines (HMEC)(8)IFBXO6</v>
      </c>
      <c r="K123" t="str">
        <f t="shared" si="5"/>
        <v>Breast cancer - HER2+(8)IFBXO6</v>
      </c>
      <c r="L123" t="str">
        <f t="shared" si="6"/>
        <v>downregulation</v>
      </c>
      <c r="M123" t="str">
        <f t="shared" si="7"/>
        <v>regulation not significant</v>
      </c>
    </row>
    <row r="124" spans="1:13" x14ac:dyDescent="0.2">
      <c r="A124" t="s">
        <v>319</v>
      </c>
      <c r="B124" t="s">
        <v>233</v>
      </c>
      <c r="C124" t="s">
        <v>244</v>
      </c>
      <c r="D124" t="s">
        <v>351</v>
      </c>
      <c r="E124" t="s">
        <v>18</v>
      </c>
      <c r="F124">
        <v>197.5518625</v>
      </c>
      <c r="G124">
        <v>2.6060341249999999</v>
      </c>
      <c r="H124" s="155">
        <v>6.1699999999999995E-5</v>
      </c>
      <c r="I124" t="s">
        <v>321</v>
      </c>
      <c r="J124" t="str">
        <f t="shared" si="4"/>
        <v>Breast cancer - Stage  Benign cell lines (HMEC)(8)IFN1</v>
      </c>
      <c r="K124" t="str">
        <f t="shared" si="5"/>
        <v>Breast cancer - HER2+(8)IFN1</v>
      </c>
      <c r="L124" t="str">
        <f t="shared" si="6"/>
        <v>upregulation</v>
      </c>
      <c r="M124" t="str">
        <f t="shared" si="7"/>
        <v>significant regulation</v>
      </c>
    </row>
    <row r="125" spans="1:13" x14ac:dyDescent="0.2">
      <c r="A125" t="s">
        <v>319</v>
      </c>
      <c r="B125" t="s">
        <v>233</v>
      </c>
      <c r="C125" t="s">
        <v>244</v>
      </c>
      <c r="D125" t="s">
        <v>365</v>
      </c>
      <c r="E125" t="s">
        <v>18</v>
      </c>
      <c r="F125">
        <v>289.3037625</v>
      </c>
      <c r="G125">
        <v>14.548937499999999</v>
      </c>
      <c r="H125">
        <v>5.2452599999999999E-4</v>
      </c>
      <c r="I125" t="s">
        <v>321</v>
      </c>
      <c r="J125" t="str">
        <f t="shared" si="4"/>
        <v>Breast cancer - Stage  Benign cell lines (HMEC)(8)IFN1</v>
      </c>
      <c r="K125" t="str">
        <f t="shared" si="5"/>
        <v>Breast cancer - HER2+(8)IFN1</v>
      </c>
      <c r="L125" t="str">
        <f t="shared" si="6"/>
        <v>upregulation</v>
      </c>
      <c r="M125" t="str">
        <f t="shared" si="7"/>
        <v>significant regulation</v>
      </c>
    </row>
    <row r="126" spans="1:13" x14ac:dyDescent="0.2">
      <c r="A126" t="s">
        <v>319</v>
      </c>
      <c r="B126" t="s">
        <v>233</v>
      </c>
      <c r="C126" t="s">
        <v>244</v>
      </c>
      <c r="D126" t="s">
        <v>377</v>
      </c>
      <c r="E126" t="s">
        <v>18</v>
      </c>
      <c r="F126">
        <v>22.287846250000001</v>
      </c>
      <c r="G126">
        <v>0.35191675</v>
      </c>
      <c r="H126">
        <v>1.7438800000000001E-4</v>
      </c>
      <c r="I126" t="s">
        <v>321</v>
      </c>
      <c r="J126" t="str">
        <f t="shared" si="4"/>
        <v>Breast cancer - Stage  Benign cell lines (HMEC)(8)IFN1</v>
      </c>
      <c r="K126" t="str">
        <f t="shared" si="5"/>
        <v>Breast cancer - HER2+(8)IFN1</v>
      </c>
      <c r="L126" t="str">
        <f t="shared" si="6"/>
        <v>upregulation</v>
      </c>
      <c r="M126" t="str">
        <f t="shared" si="7"/>
        <v>significant regulation</v>
      </c>
    </row>
    <row r="127" spans="1:13" x14ac:dyDescent="0.2">
      <c r="A127" t="s">
        <v>319</v>
      </c>
      <c r="B127" t="s">
        <v>233</v>
      </c>
      <c r="C127" t="s">
        <v>244</v>
      </c>
      <c r="D127" t="s">
        <v>352</v>
      </c>
      <c r="E127" t="s">
        <v>18</v>
      </c>
      <c r="F127">
        <v>62.470149999999997</v>
      </c>
      <c r="G127">
        <v>5.8297530000000002</v>
      </c>
      <c r="H127">
        <v>7.6946899999999995E-4</v>
      </c>
      <c r="I127" t="s">
        <v>321</v>
      </c>
      <c r="J127" t="str">
        <f t="shared" si="4"/>
        <v>Breast cancer - Stage  Benign cell lines (HMEC)(8)IFN1</v>
      </c>
      <c r="K127" t="str">
        <f t="shared" si="5"/>
        <v>Breast cancer - HER2+(8)IFN1</v>
      </c>
      <c r="L127" t="str">
        <f t="shared" si="6"/>
        <v>upregulation</v>
      </c>
      <c r="M127" t="str">
        <f t="shared" si="7"/>
        <v>significant regulation</v>
      </c>
    </row>
    <row r="128" spans="1:13" x14ac:dyDescent="0.2">
      <c r="A128" t="s">
        <v>319</v>
      </c>
      <c r="B128" t="s">
        <v>233</v>
      </c>
      <c r="C128" t="s">
        <v>244</v>
      </c>
      <c r="D128" t="s">
        <v>366</v>
      </c>
      <c r="E128" t="s">
        <v>18</v>
      </c>
      <c r="F128">
        <v>56.039112500000002</v>
      </c>
      <c r="G128">
        <v>2.6620421250000001</v>
      </c>
      <c r="H128" s="155">
        <v>4.6499999999999999E-5</v>
      </c>
      <c r="I128" t="s">
        <v>321</v>
      </c>
      <c r="J128" t="str">
        <f t="shared" si="4"/>
        <v>Breast cancer - Stage  Benign cell lines (HMEC)(8)IFN1</v>
      </c>
      <c r="K128" t="str">
        <f t="shared" si="5"/>
        <v>Breast cancer - HER2+(8)IFN1</v>
      </c>
      <c r="L128" t="str">
        <f t="shared" si="6"/>
        <v>upregulation</v>
      </c>
      <c r="M128" t="str">
        <f t="shared" si="7"/>
        <v>significant regulation</v>
      </c>
    </row>
    <row r="129" spans="1:13" x14ac:dyDescent="0.2">
      <c r="A129" t="s">
        <v>319</v>
      </c>
      <c r="B129" t="s">
        <v>233</v>
      </c>
      <c r="C129" t="s">
        <v>244</v>
      </c>
      <c r="D129" t="s">
        <v>378</v>
      </c>
      <c r="E129" t="s">
        <v>18</v>
      </c>
      <c r="F129">
        <v>86.988849999999999</v>
      </c>
      <c r="G129">
        <v>9.0856700000000004</v>
      </c>
      <c r="H129">
        <v>8.3440700000000001E-4</v>
      </c>
      <c r="I129" t="s">
        <v>321</v>
      </c>
      <c r="J129" t="str">
        <f t="shared" si="4"/>
        <v>Breast cancer - Stage  Benign cell lines (HMEC)(8)IFN1</v>
      </c>
      <c r="K129" t="str">
        <f t="shared" si="5"/>
        <v>Breast cancer - HER2+(8)IFN1</v>
      </c>
      <c r="L129" t="str">
        <f t="shared" si="6"/>
        <v>upregulation</v>
      </c>
      <c r="M129" t="str">
        <f t="shared" si="7"/>
        <v>significant regulation</v>
      </c>
    </row>
    <row r="130" spans="1:13" x14ac:dyDescent="0.2">
      <c r="A130" t="s">
        <v>319</v>
      </c>
      <c r="B130" t="s">
        <v>233</v>
      </c>
      <c r="C130" t="s">
        <v>244</v>
      </c>
      <c r="D130" t="s">
        <v>354</v>
      </c>
      <c r="E130" t="s">
        <v>18</v>
      </c>
      <c r="F130">
        <v>291.83931250000001</v>
      </c>
      <c r="G130">
        <v>40.199987499999999</v>
      </c>
      <c r="H130">
        <v>2.121688E-3</v>
      </c>
      <c r="I130" t="s">
        <v>321</v>
      </c>
      <c r="J130" t="str">
        <f t="shared" si="4"/>
        <v>Breast cancer - Stage  Benign cell lines (HMEC)(8)IFN1</v>
      </c>
      <c r="K130" t="str">
        <f t="shared" si="5"/>
        <v>Breast cancer - HER2+(8)IFN1</v>
      </c>
      <c r="L130" t="str">
        <f t="shared" si="6"/>
        <v>upregulation</v>
      </c>
      <c r="M130" t="str">
        <f t="shared" si="7"/>
        <v>regulation not significant</v>
      </c>
    </row>
    <row r="131" spans="1:13" x14ac:dyDescent="0.2">
      <c r="A131" t="s">
        <v>319</v>
      </c>
      <c r="B131" t="s">
        <v>233</v>
      </c>
      <c r="C131" t="s">
        <v>244</v>
      </c>
      <c r="D131" t="s">
        <v>379</v>
      </c>
      <c r="E131" t="s">
        <v>18</v>
      </c>
      <c r="F131">
        <v>424.11750000000001</v>
      </c>
      <c r="G131">
        <v>53.43685</v>
      </c>
      <c r="H131">
        <v>7.2789100000000004E-4</v>
      </c>
      <c r="I131" t="s">
        <v>321</v>
      </c>
      <c r="J131" t="str">
        <f t="shared" ref="J131:J194" si="8">B131&amp;"I"&amp;E131</f>
        <v>Breast cancer - Stage  Benign cell lines (HMEC)(8)IFN1</v>
      </c>
      <c r="K131" t="str">
        <f t="shared" ref="K131:K194" si="9">C131&amp;"I"&amp;E131</f>
        <v>Breast cancer - HER2+(8)IFN1</v>
      </c>
      <c r="L131" t="str">
        <f t="shared" ref="L131:L194" si="10">IF(F131&lt;G131,"downregulation","upregulation")</f>
        <v>upregulation</v>
      </c>
      <c r="M131" t="str">
        <f t="shared" ref="M131:M194" si="11">IF(H131&gt;0.001,"regulation not significant","significant regulation")</f>
        <v>significant regulation</v>
      </c>
    </row>
    <row r="132" spans="1:13" x14ac:dyDescent="0.2">
      <c r="A132" t="s">
        <v>319</v>
      </c>
      <c r="B132" t="s">
        <v>233</v>
      </c>
      <c r="C132" t="s">
        <v>244</v>
      </c>
      <c r="D132" t="s">
        <v>333</v>
      </c>
      <c r="E132" t="s">
        <v>20</v>
      </c>
      <c r="F132">
        <v>3.5796587500000001</v>
      </c>
      <c r="G132">
        <v>10.6634425</v>
      </c>
      <c r="H132">
        <v>6.1327350000000003E-3</v>
      </c>
      <c r="I132" t="s">
        <v>321</v>
      </c>
      <c r="J132" t="str">
        <f t="shared" si="8"/>
        <v>Breast cancer - Stage  Benign cell lines (HMEC)(8)IHDAC5</v>
      </c>
      <c r="K132" t="str">
        <f t="shared" si="9"/>
        <v>Breast cancer - HER2+(8)IHDAC5</v>
      </c>
      <c r="L132" t="str">
        <f t="shared" si="10"/>
        <v>downregulation</v>
      </c>
      <c r="M132" t="str">
        <f t="shared" si="11"/>
        <v>regulation not significant</v>
      </c>
    </row>
    <row r="133" spans="1:13" x14ac:dyDescent="0.2">
      <c r="A133" t="s">
        <v>319</v>
      </c>
      <c r="B133" t="s">
        <v>233</v>
      </c>
      <c r="C133" t="s">
        <v>244</v>
      </c>
      <c r="D133" t="s">
        <v>345</v>
      </c>
      <c r="E133" t="s">
        <v>33</v>
      </c>
      <c r="F133">
        <v>2.3264750000000001E-2</v>
      </c>
      <c r="G133">
        <v>22.217124999999999</v>
      </c>
      <c r="H133">
        <v>1.795E-4</v>
      </c>
      <c r="I133" t="s">
        <v>321</v>
      </c>
      <c r="J133" t="str">
        <f t="shared" si="8"/>
        <v>Breast cancer - Stage  Benign cell lines (HMEC)(8)IVCAM1</v>
      </c>
      <c r="K133" t="str">
        <f t="shared" si="9"/>
        <v>Breast cancer - HER2+(8)IVCAM1</v>
      </c>
      <c r="L133" t="str">
        <f t="shared" si="10"/>
        <v>downregulation</v>
      </c>
      <c r="M133" t="str">
        <f t="shared" si="11"/>
        <v>significant regulation</v>
      </c>
    </row>
    <row r="134" spans="1:13" x14ac:dyDescent="0.2">
      <c r="A134" t="s">
        <v>319</v>
      </c>
      <c r="B134" t="s">
        <v>233</v>
      </c>
      <c r="C134" t="s">
        <v>244</v>
      </c>
      <c r="D134" t="s">
        <v>346</v>
      </c>
      <c r="E134" t="s">
        <v>34</v>
      </c>
      <c r="F134">
        <v>127.73</v>
      </c>
      <c r="G134">
        <v>62.704462499999998</v>
      </c>
      <c r="H134">
        <v>6.1368819999999998E-3</v>
      </c>
      <c r="I134" t="s">
        <v>321</v>
      </c>
      <c r="J134" t="str">
        <f t="shared" si="8"/>
        <v>Breast cancer - Stage  Benign cell lines (HMEC)(8)IVCP</v>
      </c>
      <c r="K134" t="str">
        <f t="shared" si="9"/>
        <v>Breast cancer - HER2+(8)IVCP</v>
      </c>
      <c r="L134" t="str">
        <f t="shared" si="10"/>
        <v>upregulation</v>
      </c>
      <c r="M134" t="str">
        <f t="shared" si="11"/>
        <v>regulation not significant</v>
      </c>
    </row>
    <row r="135" spans="1:13" x14ac:dyDescent="0.2">
      <c r="A135" t="s">
        <v>319</v>
      </c>
      <c r="B135" t="s">
        <v>233</v>
      </c>
      <c r="C135" t="s">
        <v>244</v>
      </c>
      <c r="D135" t="s">
        <v>347</v>
      </c>
      <c r="E135" t="s">
        <v>35</v>
      </c>
      <c r="F135">
        <v>107.3484375</v>
      </c>
      <c r="G135">
        <v>32.972662499999998</v>
      </c>
      <c r="H135">
        <v>2.4075730000000001E-3</v>
      </c>
      <c r="I135" t="s">
        <v>321</v>
      </c>
      <c r="J135" t="str">
        <f t="shared" si="8"/>
        <v>Breast cancer - Stage  Benign cell lines (HMEC)(8)IVDAC1</v>
      </c>
      <c r="K135" t="str">
        <f t="shared" si="9"/>
        <v>Breast cancer - HER2+(8)IVDAC1</v>
      </c>
      <c r="L135" t="str">
        <f t="shared" si="10"/>
        <v>upregulation</v>
      </c>
      <c r="M135" t="str">
        <f t="shared" si="11"/>
        <v>regulation not significant</v>
      </c>
    </row>
    <row r="136" spans="1:13" x14ac:dyDescent="0.2">
      <c r="A136" t="s">
        <v>319</v>
      </c>
      <c r="B136" t="s">
        <v>231</v>
      </c>
      <c r="C136" t="s">
        <v>232</v>
      </c>
      <c r="D136" t="s">
        <v>323</v>
      </c>
      <c r="E136" t="s">
        <v>11</v>
      </c>
      <c r="F136">
        <v>6.3686214000000005E-2</v>
      </c>
      <c r="G136">
        <v>0.4203075</v>
      </c>
      <c r="H136">
        <v>4.5293349999999998E-3</v>
      </c>
      <c r="I136" t="s">
        <v>321</v>
      </c>
      <c r="J136" t="str">
        <f t="shared" si="8"/>
        <v>Breast cancer - TNBC(42)ICDK2</v>
      </c>
      <c r="K136" t="str">
        <f t="shared" si="9"/>
        <v>Breast cancer - Cell Line(28)ICDK2</v>
      </c>
      <c r="L136" t="str">
        <f t="shared" si="10"/>
        <v>downregulation</v>
      </c>
      <c r="M136" t="str">
        <f t="shared" si="11"/>
        <v>regulation not significant</v>
      </c>
    </row>
    <row r="137" spans="1:13" x14ac:dyDescent="0.2">
      <c r="A137" t="s">
        <v>319</v>
      </c>
      <c r="B137" t="s">
        <v>231</v>
      </c>
      <c r="C137" t="s">
        <v>232</v>
      </c>
      <c r="D137" t="s">
        <v>348</v>
      </c>
      <c r="E137" t="s">
        <v>11</v>
      </c>
      <c r="F137">
        <v>1.6245301670000001</v>
      </c>
      <c r="G137">
        <v>2.937771321</v>
      </c>
      <c r="H137">
        <v>7.6190299999999997E-3</v>
      </c>
      <c r="I137" t="s">
        <v>321</v>
      </c>
      <c r="J137" t="str">
        <f t="shared" si="8"/>
        <v>Breast cancer - TNBC(42)ICDK2</v>
      </c>
      <c r="K137" t="str">
        <f t="shared" si="9"/>
        <v>Breast cancer - Cell Line(28)ICDK2</v>
      </c>
      <c r="L137" t="str">
        <f t="shared" si="10"/>
        <v>downregulation</v>
      </c>
      <c r="M137" t="str">
        <f t="shared" si="11"/>
        <v>regulation not significant</v>
      </c>
    </row>
    <row r="138" spans="1:13" x14ac:dyDescent="0.2">
      <c r="A138" t="s">
        <v>319</v>
      </c>
      <c r="B138" t="s">
        <v>231</v>
      </c>
      <c r="C138" t="s">
        <v>232</v>
      </c>
      <c r="D138" t="s">
        <v>324</v>
      </c>
      <c r="E138" t="s">
        <v>12</v>
      </c>
      <c r="F138">
        <v>0.902577976</v>
      </c>
      <c r="G138">
        <v>2.2938853570000002</v>
      </c>
      <c r="H138" s="155">
        <v>9.590000000000001E-10</v>
      </c>
      <c r="I138" t="s">
        <v>321</v>
      </c>
      <c r="J138" t="str">
        <f t="shared" si="8"/>
        <v>Breast cancer - TNBC(42)ICUL3</v>
      </c>
      <c r="K138" t="str">
        <f t="shared" si="9"/>
        <v>Breast cancer - Cell Line(28)ICUL3</v>
      </c>
      <c r="L138" t="str">
        <f t="shared" si="10"/>
        <v>downregulation</v>
      </c>
      <c r="M138" t="str">
        <f t="shared" si="11"/>
        <v>significant regulation</v>
      </c>
    </row>
    <row r="139" spans="1:13" x14ac:dyDescent="0.2">
      <c r="A139" t="s">
        <v>319</v>
      </c>
      <c r="B139" t="s">
        <v>231</v>
      </c>
      <c r="C139" t="s">
        <v>232</v>
      </c>
      <c r="D139" t="s">
        <v>325</v>
      </c>
      <c r="E139" t="s">
        <v>12</v>
      </c>
      <c r="F139">
        <v>5.5130816190000003</v>
      </c>
      <c r="G139">
        <v>19.56765571</v>
      </c>
      <c r="H139" s="155">
        <v>5.0099999999999999E-8</v>
      </c>
      <c r="I139" t="s">
        <v>321</v>
      </c>
      <c r="J139" t="str">
        <f t="shared" si="8"/>
        <v>Breast cancer - TNBC(42)ICUL3</v>
      </c>
      <c r="K139" t="str">
        <f t="shared" si="9"/>
        <v>Breast cancer - Cell Line(28)ICUL3</v>
      </c>
      <c r="L139" t="str">
        <f t="shared" si="10"/>
        <v>downregulation</v>
      </c>
      <c r="M139" t="str">
        <f t="shared" si="11"/>
        <v>significant regulation</v>
      </c>
    </row>
    <row r="140" spans="1:13" x14ac:dyDescent="0.2">
      <c r="A140" t="s">
        <v>319</v>
      </c>
      <c r="B140" t="s">
        <v>231</v>
      </c>
      <c r="C140" t="s">
        <v>232</v>
      </c>
      <c r="D140" t="s">
        <v>349</v>
      </c>
      <c r="E140" t="s">
        <v>12</v>
      </c>
      <c r="F140">
        <v>5.7072475999999997E-2</v>
      </c>
      <c r="G140">
        <v>0.32559864300000002</v>
      </c>
      <c r="H140">
        <v>5.2052189999999996E-3</v>
      </c>
      <c r="I140" t="s">
        <v>321</v>
      </c>
      <c r="J140" t="str">
        <f t="shared" si="8"/>
        <v>Breast cancer - TNBC(42)ICUL3</v>
      </c>
      <c r="K140" t="str">
        <f t="shared" si="9"/>
        <v>Breast cancer - Cell Line(28)ICUL3</v>
      </c>
      <c r="L140" t="str">
        <f t="shared" si="10"/>
        <v>downregulation</v>
      </c>
      <c r="M140" t="str">
        <f t="shared" si="11"/>
        <v>regulation not significant</v>
      </c>
    </row>
    <row r="141" spans="1:13" x14ac:dyDescent="0.2">
      <c r="A141" t="s">
        <v>319</v>
      </c>
      <c r="B141" t="s">
        <v>231</v>
      </c>
      <c r="C141" t="s">
        <v>232</v>
      </c>
      <c r="D141" t="s">
        <v>363</v>
      </c>
      <c r="E141" t="s">
        <v>12</v>
      </c>
      <c r="F141">
        <v>4.4465146190000002</v>
      </c>
      <c r="G141">
        <v>0.218312643</v>
      </c>
      <c r="H141" s="155">
        <v>4.1799999999999998E-6</v>
      </c>
      <c r="I141" t="s">
        <v>321</v>
      </c>
      <c r="J141" t="str">
        <f t="shared" si="8"/>
        <v>Breast cancer - TNBC(42)ICUL3</v>
      </c>
      <c r="K141" t="str">
        <f t="shared" si="9"/>
        <v>Breast cancer - Cell Line(28)ICUL3</v>
      </c>
      <c r="L141" t="str">
        <f t="shared" si="10"/>
        <v>upregulation</v>
      </c>
      <c r="M141" t="str">
        <f t="shared" si="11"/>
        <v>significant regulation</v>
      </c>
    </row>
    <row r="142" spans="1:13" x14ac:dyDescent="0.2">
      <c r="A142" t="s">
        <v>319</v>
      </c>
      <c r="B142" t="s">
        <v>231</v>
      </c>
      <c r="C142" t="s">
        <v>232</v>
      </c>
      <c r="D142" t="s">
        <v>326</v>
      </c>
      <c r="E142" t="s">
        <v>13</v>
      </c>
      <c r="F142">
        <v>14.8951669</v>
      </c>
      <c r="G142">
        <v>31.093696430000001</v>
      </c>
      <c r="H142" s="155">
        <v>2.6299999999999998E-9</v>
      </c>
      <c r="I142" t="s">
        <v>321</v>
      </c>
      <c r="J142" t="str">
        <f t="shared" si="8"/>
        <v>Breast cancer - TNBC(42)IDLST</v>
      </c>
      <c r="K142" t="str">
        <f t="shared" si="9"/>
        <v>Breast cancer - Cell Line(28)IDLST</v>
      </c>
      <c r="L142" t="str">
        <f t="shared" si="10"/>
        <v>downregulation</v>
      </c>
      <c r="M142" t="str">
        <f t="shared" si="11"/>
        <v>significant regulation</v>
      </c>
    </row>
    <row r="143" spans="1:13" x14ac:dyDescent="0.2">
      <c r="A143" t="s">
        <v>319</v>
      </c>
      <c r="B143" t="s">
        <v>231</v>
      </c>
      <c r="C143" t="s">
        <v>232</v>
      </c>
      <c r="D143" t="s">
        <v>327</v>
      </c>
      <c r="E143" t="s">
        <v>17</v>
      </c>
      <c r="F143">
        <v>13.67235</v>
      </c>
      <c r="G143">
        <v>4.8209369999999998</v>
      </c>
      <c r="H143" s="155">
        <v>2.5500000000000001E-6</v>
      </c>
      <c r="I143" t="s">
        <v>321</v>
      </c>
      <c r="J143" t="str">
        <f t="shared" si="8"/>
        <v>Breast cancer - TNBC(42)IFBXO6</v>
      </c>
      <c r="K143" t="str">
        <f t="shared" si="9"/>
        <v>Breast cancer - Cell Line(28)IFBXO6</v>
      </c>
      <c r="L143" t="str">
        <f t="shared" si="10"/>
        <v>upregulation</v>
      </c>
      <c r="M143" t="str">
        <f t="shared" si="11"/>
        <v>significant regulation</v>
      </c>
    </row>
    <row r="144" spans="1:13" x14ac:dyDescent="0.2">
      <c r="A144" t="s">
        <v>319</v>
      </c>
      <c r="B144" t="s">
        <v>231</v>
      </c>
      <c r="C144" t="s">
        <v>232</v>
      </c>
      <c r="D144" t="s">
        <v>328</v>
      </c>
      <c r="E144" t="s">
        <v>18</v>
      </c>
      <c r="F144">
        <v>7.3731946900000001</v>
      </c>
      <c r="G144">
        <v>5.1665489999999998</v>
      </c>
      <c r="H144">
        <v>2.8862899999999999E-4</v>
      </c>
      <c r="I144" t="s">
        <v>321</v>
      </c>
      <c r="J144" t="str">
        <f t="shared" si="8"/>
        <v>Breast cancer - TNBC(42)IFN1</v>
      </c>
      <c r="K144" t="str">
        <f t="shared" si="9"/>
        <v>Breast cancer - Cell Line(28)IFN1</v>
      </c>
      <c r="L144" t="str">
        <f t="shared" si="10"/>
        <v>upregulation</v>
      </c>
      <c r="M144" t="str">
        <f t="shared" si="11"/>
        <v>significant regulation</v>
      </c>
    </row>
    <row r="145" spans="1:13" x14ac:dyDescent="0.2">
      <c r="A145" t="s">
        <v>319</v>
      </c>
      <c r="B145" t="s">
        <v>231</v>
      </c>
      <c r="C145" t="s">
        <v>232</v>
      </c>
      <c r="D145" t="s">
        <v>353</v>
      </c>
      <c r="E145" t="s">
        <v>18</v>
      </c>
      <c r="F145">
        <v>2.641870548</v>
      </c>
      <c r="G145">
        <v>1.004087</v>
      </c>
      <c r="H145">
        <v>6.7754499999999999E-4</v>
      </c>
      <c r="I145" t="s">
        <v>321</v>
      </c>
      <c r="J145" t="str">
        <f t="shared" si="8"/>
        <v>Breast cancer - TNBC(42)IFN1</v>
      </c>
      <c r="K145" t="str">
        <f t="shared" si="9"/>
        <v>Breast cancer - Cell Line(28)IFN1</v>
      </c>
      <c r="L145" t="str">
        <f t="shared" si="10"/>
        <v>upregulation</v>
      </c>
      <c r="M145" t="str">
        <f t="shared" si="11"/>
        <v>significant regulation</v>
      </c>
    </row>
    <row r="146" spans="1:13" x14ac:dyDescent="0.2">
      <c r="A146" t="s">
        <v>319</v>
      </c>
      <c r="B146" t="s">
        <v>231</v>
      </c>
      <c r="C146" t="s">
        <v>232</v>
      </c>
      <c r="D146" t="s">
        <v>329</v>
      </c>
      <c r="E146" t="s">
        <v>18</v>
      </c>
      <c r="F146">
        <v>124.2808988</v>
      </c>
      <c r="G146">
        <v>66.005744390000004</v>
      </c>
      <c r="H146">
        <v>1.881684E-3</v>
      </c>
      <c r="I146" t="s">
        <v>321</v>
      </c>
      <c r="J146" t="str">
        <f t="shared" si="8"/>
        <v>Breast cancer - TNBC(42)IFN1</v>
      </c>
      <c r="K146" t="str">
        <f t="shared" si="9"/>
        <v>Breast cancer - Cell Line(28)IFN1</v>
      </c>
      <c r="L146" t="str">
        <f t="shared" si="10"/>
        <v>upregulation</v>
      </c>
      <c r="M146" t="str">
        <f t="shared" si="11"/>
        <v>regulation not significant</v>
      </c>
    </row>
    <row r="147" spans="1:13" x14ac:dyDescent="0.2">
      <c r="A147" t="s">
        <v>319</v>
      </c>
      <c r="B147" t="s">
        <v>231</v>
      </c>
      <c r="C147" t="s">
        <v>232</v>
      </c>
      <c r="D147" t="s">
        <v>330</v>
      </c>
      <c r="E147" t="s">
        <v>19</v>
      </c>
      <c r="F147">
        <v>1.3773469519999999</v>
      </c>
      <c r="G147">
        <v>3.076978929</v>
      </c>
      <c r="H147" s="155">
        <v>5.1900000000000003E-6</v>
      </c>
      <c r="I147" t="s">
        <v>321</v>
      </c>
      <c r="J147" t="str">
        <f t="shared" si="8"/>
        <v>Breast cancer - TNBC(42)IFUS</v>
      </c>
      <c r="K147" t="str">
        <f t="shared" si="9"/>
        <v>Breast cancer - Cell Line(28)IFUS</v>
      </c>
      <c r="L147" t="str">
        <f t="shared" si="10"/>
        <v>downregulation</v>
      </c>
      <c r="M147" t="str">
        <f t="shared" si="11"/>
        <v>significant regulation</v>
      </c>
    </row>
    <row r="148" spans="1:13" x14ac:dyDescent="0.2">
      <c r="A148" t="s">
        <v>319</v>
      </c>
      <c r="B148" t="s">
        <v>231</v>
      </c>
      <c r="C148" t="s">
        <v>232</v>
      </c>
      <c r="D148" t="s">
        <v>355</v>
      </c>
      <c r="E148" t="s">
        <v>19</v>
      </c>
      <c r="F148">
        <v>8.1844170480000002</v>
      </c>
      <c r="G148">
        <v>15.15947643</v>
      </c>
      <c r="H148">
        <v>6.4830809999999999E-3</v>
      </c>
      <c r="I148" t="s">
        <v>321</v>
      </c>
      <c r="J148" t="str">
        <f t="shared" si="8"/>
        <v>Breast cancer - TNBC(42)IFUS</v>
      </c>
      <c r="K148" t="str">
        <f t="shared" si="9"/>
        <v>Breast cancer - Cell Line(28)IFUS</v>
      </c>
      <c r="L148" t="str">
        <f t="shared" si="10"/>
        <v>downregulation</v>
      </c>
      <c r="M148" t="str">
        <f t="shared" si="11"/>
        <v>regulation not significant</v>
      </c>
    </row>
    <row r="149" spans="1:13" x14ac:dyDescent="0.2">
      <c r="A149" t="s">
        <v>319</v>
      </c>
      <c r="B149" t="s">
        <v>231</v>
      </c>
      <c r="C149" t="s">
        <v>232</v>
      </c>
      <c r="D149" t="s">
        <v>331</v>
      </c>
      <c r="E149" t="s">
        <v>20</v>
      </c>
      <c r="F149">
        <v>1.9975932860000001</v>
      </c>
      <c r="G149">
        <v>1.20981925</v>
      </c>
      <c r="H149">
        <v>9.1266769999999997E-3</v>
      </c>
      <c r="I149" t="s">
        <v>321</v>
      </c>
      <c r="J149" t="str">
        <f t="shared" si="8"/>
        <v>Breast cancer - TNBC(42)IHDAC5</v>
      </c>
      <c r="K149" t="str">
        <f t="shared" si="9"/>
        <v>Breast cancer - Cell Line(28)IHDAC5</v>
      </c>
      <c r="L149" t="str">
        <f t="shared" si="10"/>
        <v>upregulation</v>
      </c>
      <c r="M149" t="str">
        <f t="shared" si="11"/>
        <v>regulation not significant</v>
      </c>
    </row>
    <row r="150" spans="1:13" x14ac:dyDescent="0.2">
      <c r="A150" t="s">
        <v>319</v>
      </c>
      <c r="B150" t="s">
        <v>231</v>
      </c>
      <c r="C150" t="s">
        <v>232</v>
      </c>
      <c r="D150" t="s">
        <v>332</v>
      </c>
      <c r="E150" t="s">
        <v>20</v>
      </c>
      <c r="F150">
        <v>0.377475595</v>
      </c>
      <c r="G150">
        <v>8.0708107000000001E-2</v>
      </c>
      <c r="H150" s="155">
        <v>1.9700000000000001E-5</v>
      </c>
      <c r="I150" t="s">
        <v>321</v>
      </c>
      <c r="J150" t="str">
        <f t="shared" si="8"/>
        <v>Breast cancer - TNBC(42)IHDAC5</v>
      </c>
      <c r="K150" t="str">
        <f t="shared" si="9"/>
        <v>Breast cancer - Cell Line(28)IHDAC5</v>
      </c>
      <c r="L150" t="str">
        <f t="shared" si="10"/>
        <v>upregulation</v>
      </c>
      <c r="M150" t="str">
        <f t="shared" si="11"/>
        <v>significant regulation</v>
      </c>
    </row>
    <row r="151" spans="1:13" x14ac:dyDescent="0.2">
      <c r="A151" t="s">
        <v>319</v>
      </c>
      <c r="B151" t="s">
        <v>231</v>
      </c>
      <c r="C151" t="s">
        <v>232</v>
      </c>
      <c r="D151" t="s">
        <v>333</v>
      </c>
      <c r="E151" t="s">
        <v>20</v>
      </c>
      <c r="F151">
        <v>29.044688099999998</v>
      </c>
      <c r="G151">
        <v>16.18195214</v>
      </c>
      <c r="H151">
        <v>9.5219E-4</v>
      </c>
      <c r="I151" t="s">
        <v>321</v>
      </c>
      <c r="J151" t="str">
        <f t="shared" si="8"/>
        <v>Breast cancer - TNBC(42)IHDAC5</v>
      </c>
      <c r="K151" t="str">
        <f t="shared" si="9"/>
        <v>Breast cancer - Cell Line(28)IHDAC5</v>
      </c>
      <c r="L151" t="str">
        <f t="shared" si="10"/>
        <v>upregulation</v>
      </c>
      <c r="M151" t="str">
        <f t="shared" si="11"/>
        <v>significant regulation</v>
      </c>
    </row>
    <row r="152" spans="1:13" x14ac:dyDescent="0.2">
      <c r="A152" t="s">
        <v>319</v>
      </c>
      <c r="B152" t="s">
        <v>231</v>
      </c>
      <c r="C152" t="s">
        <v>232</v>
      </c>
      <c r="D152" t="s">
        <v>334</v>
      </c>
      <c r="E152" t="s">
        <v>21</v>
      </c>
      <c r="F152">
        <v>1.594394286</v>
      </c>
      <c r="G152">
        <v>8.934135714</v>
      </c>
      <c r="H152" s="155">
        <v>1.3200000000000001E-10</v>
      </c>
      <c r="I152" t="s">
        <v>321</v>
      </c>
      <c r="J152" t="str">
        <f t="shared" si="8"/>
        <v>Breast cancer - TNBC(42)IHUWE1</v>
      </c>
      <c r="K152" t="str">
        <f t="shared" si="9"/>
        <v>Breast cancer - Cell Line(28)IHUWE1</v>
      </c>
      <c r="L152" t="str">
        <f t="shared" si="10"/>
        <v>downregulation</v>
      </c>
      <c r="M152" t="str">
        <f t="shared" si="11"/>
        <v>significant regulation</v>
      </c>
    </row>
    <row r="153" spans="1:13" x14ac:dyDescent="0.2">
      <c r="A153" t="s">
        <v>319</v>
      </c>
      <c r="B153" t="s">
        <v>231</v>
      </c>
      <c r="C153" t="s">
        <v>232</v>
      </c>
      <c r="D153" t="s">
        <v>335</v>
      </c>
      <c r="E153" t="s">
        <v>21</v>
      </c>
      <c r="F153">
        <v>1.6152184519999999</v>
      </c>
      <c r="G153">
        <v>8.5437571430000006</v>
      </c>
      <c r="H153" s="155">
        <v>2.5800000000000001E-11</v>
      </c>
      <c r="I153" t="s">
        <v>321</v>
      </c>
      <c r="J153" t="str">
        <f t="shared" si="8"/>
        <v>Breast cancer - TNBC(42)IHUWE1</v>
      </c>
      <c r="K153" t="str">
        <f t="shared" si="9"/>
        <v>Breast cancer - Cell Line(28)IHUWE1</v>
      </c>
      <c r="L153" t="str">
        <f t="shared" si="10"/>
        <v>downregulation</v>
      </c>
      <c r="M153" t="str">
        <f t="shared" si="11"/>
        <v>significant regulation</v>
      </c>
    </row>
    <row r="154" spans="1:13" x14ac:dyDescent="0.2">
      <c r="A154" t="s">
        <v>319</v>
      </c>
      <c r="B154" t="s">
        <v>231</v>
      </c>
      <c r="C154" t="s">
        <v>232</v>
      </c>
      <c r="D154" t="s">
        <v>336</v>
      </c>
      <c r="E154" t="s">
        <v>21</v>
      </c>
      <c r="F154">
        <v>21.570679290000001</v>
      </c>
      <c r="G154">
        <v>39.768753570000001</v>
      </c>
      <c r="H154" s="155">
        <v>1.79E-6</v>
      </c>
      <c r="I154" t="s">
        <v>321</v>
      </c>
      <c r="J154" t="str">
        <f t="shared" si="8"/>
        <v>Breast cancer - TNBC(42)IHUWE1</v>
      </c>
      <c r="K154" t="str">
        <f t="shared" si="9"/>
        <v>Breast cancer - Cell Line(28)IHUWE1</v>
      </c>
      <c r="L154" t="str">
        <f t="shared" si="10"/>
        <v>downregulation</v>
      </c>
      <c r="M154" t="str">
        <f t="shared" si="11"/>
        <v>significant regulation</v>
      </c>
    </row>
    <row r="155" spans="1:13" x14ac:dyDescent="0.2">
      <c r="A155" t="s">
        <v>319</v>
      </c>
      <c r="B155" t="s">
        <v>231</v>
      </c>
      <c r="C155" t="s">
        <v>232</v>
      </c>
      <c r="D155" t="s">
        <v>337</v>
      </c>
      <c r="E155" t="s">
        <v>21</v>
      </c>
      <c r="F155">
        <v>2.2393306900000001</v>
      </c>
      <c r="G155">
        <v>8.9879578569999996</v>
      </c>
      <c r="H155" s="155">
        <v>7.3E-9</v>
      </c>
      <c r="I155" t="s">
        <v>321</v>
      </c>
      <c r="J155" t="str">
        <f t="shared" si="8"/>
        <v>Breast cancer - TNBC(42)IHUWE1</v>
      </c>
      <c r="K155" t="str">
        <f t="shared" si="9"/>
        <v>Breast cancer - Cell Line(28)IHUWE1</v>
      </c>
      <c r="L155" t="str">
        <f t="shared" si="10"/>
        <v>downregulation</v>
      </c>
      <c r="M155" t="str">
        <f t="shared" si="11"/>
        <v>significant regulation</v>
      </c>
    </row>
    <row r="156" spans="1:13" x14ac:dyDescent="0.2">
      <c r="A156" t="s">
        <v>319</v>
      </c>
      <c r="B156" t="s">
        <v>231</v>
      </c>
      <c r="C156" t="s">
        <v>232</v>
      </c>
      <c r="D156" t="s">
        <v>338</v>
      </c>
      <c r="E156" t="s">
        <v>21</v>
      </c>
      <c r="F156">
        <v>1.255349048</v>
      </c>
      <c r="G156">
        <v>7.2249803569999997</v>
      </c>
      <c r="H156" s="155">
        <v>2.5099999999999999E-11</v>
      </c>
      <c r="I156" t="s">
        <v>321</v>
      </c>
      <c r="J156" t="str">
        <f t="shared" si="8"/>
        <v>Breast cancer - TNBC(42)IHUWE1</v>
      </c>
      <c r="K156" t="str">
        <f t="shared" si="9"/>
        <v>Breast cancer - Cell Line(28)IHUWE1</v>
      </c>
      <c r="L156" t="str">
        <f t="shared" si="10"/>
        <v>downregulation</v>
      </c>
      <c r="M156" t="str">
        <f t="shared" si="11"/>
        <v>significant regulation</v>
      </c>
    </row>
    <row r="157" spans="1:13" x14ac:dyDescent="0.2">
      <c r="A157" t="s">
        <v>319</v>
      </c>
      <c r="B157" t="s">
        <v>231</v>
      </c>
      <c r="C157" t="s">
        <v>232</v>
      </c>
      <c r="D157" t="s">
        <v>339</v>
      </c>
      <c r="E157" t="s">
        <v>23</v>
      </c>
      <c r="F157">
        <v>18.915428330000001</v>
      </c>
      <c r="G157">
        <v>34.309809639999997</v>
      </c>
      <c r="H157">
        <v>2.3277480000000001E-3</v>
      </c>
      <c r="I157" t="s">
        <v>321</v>
      </c>
      <c r="J157" t="str">
        <f t="shared" si="8"/>
        <v>Breast cancer - TNBC(42)IMCM2</v>
      </c>
      <c r="K157" t="str">
        <f t="shared" si="9"/>
        <v>Breast cancer - Cell Line(28)IMCM2</v>
      </c>
      <c r="L157" t="str">
        <f t="shared" si="10"/>
        <v>downregulation</v>
      </c>
      <c r="M157" t="str">
        <f t="shared" si="11"/>
        <v>regulation not significant</v>
      </c>
    </row>
    <row r="158" spans="1:13" x14ac:dyDescent="0.2">
      <c r="A158" t="s">
        <v>319</v>
      </c>
      <c r="B158" t="s">
        <v>231</v>
      </c>
      <c r="C158" t="s">
        <v>232</v>
      </c>
      <c r="D158" t="s">
        <v>342</v>
      </c>
      <c r="E158" t="s">
        <v>30</v>
      </c>
      <c r="F158">
        <v>7.9383809999999999E-2</v>
      </c>
      <c r="G158">
        <v>4.4739289999999998E-3</v>
      </c>
      <c r="H158">
        <v>4.527278E-3</v>
      </c>
      <c r="I158" t="s">
        <v>321</v>
      </c>
      <c r="J158" t="str">
        <f t="shared" si="8"/>
        <v>Breast cancer - TNBC(42)INTRK1</v>
      </c>
      <c r="K158" t="str">
        <f t="shared" si="9"/>
        <v>Breast cancer - Cell Line(28)INTRK1</v>
      </c>
      <c r="L158" t="str">
        <f t="shared" si="10"/>
        <v>upregulation</v>
      </c>
      <c r="M158" t="str">
        <f t="shared" si="11"/>
        <v>regulation not significant</v>
      </c>
    </row>
    <row r="159" spans="1:13" x14ac:dyDescent="0.2">
      <c r="A159" t="s">
        <v>319</v>
      </c>
      <c r="B159" t="s">
        <v>231</v>
      </c>
      <c r="C159" t="s">
        <v>232</v>
      </c>
      <c r="D159" t="s">
        <v>343</v>
      </c>
      <c r="E159" t="s">
        <v>31</v>
      </c>
      <c r="F159">
        <v>14.814043099999999</v>
      </c>
      <c r="G159">
        <v>24.590263570000001</v>
      </c>
      <c r="H159">
        <v>2.9504980000000002E-3</v>
      </c>
      <c r="I159" t="s">
        <v>321</v>
      </c>
      <c r="J159" t="str">
        <f t="shared" si="8"/>
        <v>Breast cancer - TNBC(42)ISNW1</v>
      </c>
      <c r="K159" t="str">
        <f t="shared" si="9"/>
        <v>Breast cancer - Cell Line(28)ISNW1</v>
      </c>
      <c r="L159" t="str">
        <f t="shared" si="10"/>
        <v>downregulation</v>
      </c>
      <c r="M159" t="str">
        <f t="shared" si="11"/>
        <v>regulation not significant</v>
      </c>
    </row>
    <row r="160" spans="1:13" x14ac:dyDescent="0.2">
      <c r="A160" t="s">
        <v>319</v>
      </c>
      <c r="B160" t="s">
        <v>231</v>
      </c>
      <c r="C160" t="s">
        <v>232</v>
      </c>
      <c r="D160" t="s">
        <v>344</v>
      </c>
      <c r="E160" t="s">
        <v>32</v>
      </c>
      <c r="F160">
        <v>12.29372833</v>
      </c>
      <c r="G160">
        <v>5.7037546429999999</v>
      </c>
      <c r="H160">
        <v>1.6659800000000001E-4</v>
      </c>
      <c r="I160" t="s">
        <v>321</v>
      </c>
      <c r="J160" t="str">
        <f t="shared" si="8"/>
        <v>Breast cancer - TNBC(42)IU2AF2</v>
      </c>
      <c r="K160" t="str">
        <f t="shared" si="9"/>
        <v>Breast cancer - Cell Line(28)IU2AF2</v>
      </c>
      <c r="L160" t="str">
        <f t="shared" si="10"/>
        <v>upregulation</v>
      </c>
      <c r="M160" t="str">
        <f t="shared" si="11"/>
        <v>significant regulation</v>
      </c>
    </row>
    <row r="161" spans="1:13" x14ac:dyDescent="0.2">
      <c r="A161" t="s">
        <v>319</v>
      </c>
      <c r="B161" t="s">
        <v>231</v>
      </c>
      <c r="C161" t="s">
        <v>232</v>
      </c>
      <c r="D161" t="s">
        <v>345</v>
      </c>
      <c r="E161" t="s">
        <v>33</v>
      </c>
      <c r="F161">
        <v>5.4002748809999996</v>
      </c>
      <c r="G161">
        <v>1.456537929</v>
      </c>
      <c r="H161" s="155">
        <v>1.54E-7</v>
      </c>
      <c r="I161" t="s">
        <v>321</v>
      </c>
      <c r="J161" t="str">
        <f t="shared" si="8"/>
        <v>Breast cancer - TNBC(42)IVCAM1</v>
      </c>
      <c r="K161" t="str">
        <f t="shared" si="9"/>
        <v>Breast cancer - Cell Line(28)IVCAM1</v>
      </c>
      <c r="L161" t="str">
        <f t="shared" si="10"/>
        <v>upregulation</v>
      </c>
      <c r="M161" t="str">
        <f t="shared" si="11"/>
        <v>significant regulation</v>
      </c>
    </row>
    <row r="162" spans="1:13" x14ac:dyDescent="0.2">
      <c r="A162" t="s">
        <v>319</v>
      </c>
      <c r="B162" t="s">
        <v>231</v>
      </c>
      <c r="C162" t="s">
        <v>232</v>
      </c>
      <c r="D162" t="s">
        <v>360</v>
      </c>
      <c r="E162" t="s">
        <v>33</v>
      </c>
      <c r="F162">
        <v>0.96059766700000004</v>
      </c>
      <c r="G162">
        <v>0.177999357</v>
      </c>
      <c r="H162">
        <v>1.0739300000000001E-4</v>
      </c>
      <c r="I162" t="s">
        <v>321</v>
      </c>
      <c r="J162" t="str">
        <f t="shared" si="8"/>
        <v>Breast cancer - TNBC(42)IVCAM1</v>
      </c>
      <c r="K162" t="str">
        <f t="shared" si="9"/>
        <v>Breast cancer - Cell Line(28)IVCAM1</v>
      </c>
      <c r="L162" t="str">
        <f t="shared" si="10"/>
        <v>upregulation</v>
      </c>
      <c r="M162" t="str">
        <f t="shared" si="11"/>
        <v>significant regulation</v>
      </c>
    </row>
    <row r="163" spans="1:13" x14ac:dyDescent="0.2">
      <c r="A163" t="s">
        <v>319</v>
      </c>
      <c r="B163" t="s">
        <v>231</v>
      </c>
      <c r="C163" t="s">
        <v>232</v>
      </c>
      <c r="D163" t="s">
        <v>380</v>
      </c>
      <c r="E163" t="s">
        <v>33</v>
      </c>
      <c r="F163">
        <v>1.1703588570000001</v>
      </c>
      <c r="G163">
        <v>2.6809143000000001E-2</v>
      </c>
      <c r="H163">
        <v>6.8493700000000005E-4</v>
      </c>
      <c r="I163" t="s">
        <v>321</v>
      </c>
      <c r="J163" t="str">
        <f t="shared" si="8"/>
        <v>Breast cancer - TNBC(42)IVCAM1</v>
      </c>
      <c r="K163" t="str">
        <f t="shared" si="9"/>
        <v>Breast cancer - Cell Line(28)IVCAM1</v>
      </c>
      <c r="L163" t="str">
        <f t="shared" si="10"/>
        <v>upregulation</v>
      </c>
      <c r="M163" t="str">
        <f t="shared" si="11"/>
        <v>significant regulation</v>
      </c>
    </row>
    <row r="164" spans="1:13" x14ac:dyDescent="0.2">
      <c r="A164" t="s">
        <v>319</v>
      </c>
      <c r="B164" t="s">
        <v>231</v>
      </c>
      <c r="C164" t="s">
        <v>232</v>
      </c>
      <c r="D164" t="s">
        <v>346</v>
      </c>
      <c r="E164" t="s">
        <v>34</v>
      </c>
      <c r="F164">
        <v>48.902676190000001</v>
      </c>
      <c r="G164">
        <v>115.82485</v>
      </c>
      <c r="H164" s="155">
        <v>9.7900000000000007E-7</v>
      </c>
      <c r="I164" t="s">
        <v>321</v>
      </c>
      <c r="J164" t="str">
        <f t="shared" si="8"/>
        <v>Breast cancer - TNBC(42)IVCP</v>
      </c>
      <c r="K164" t="str">
        <f t="shared" si="9"/>
        <v>Breast cancer - Cell Line(28)IVCP</v>
      </c>
      <c r="L164" t="str">
        <f t="shared" si="10"/>
        <v>downregulation</v>
      </c>
      <c r="M164" t="str">
        <f t="shared" si="11"/>
        <v>significant regulation</v>
      </c>
    </row>
    <row r="165" spans="1:13" x14ac:dyDescent="0.2">
      <c r="A165" t="s">
        <v>319</v>
      </c>
      <c r="B165" t="s">
        <v>231</v>
      </c>
      <c r="C165" t="s">
        <v>232</v>
      </c>
      <c r="D165" t="s">
        <v>376</v>
      </c>
      <c r="E165" t="s">
        <v>35</v>
      </c>
      <c r="F165">
        <v>4.0436316190000001</v>
      </c>
      <c r="G165">
        <v>2.6254271789999999</v>
      </c>
      <c r="H165">
        <v>8.4013200000000003E-3</v>
      </c>
      <c r="I165" t="s">
        <v>321</v>
      </c>
      <c r="J165" t="str">
        <f t="shared" si="8"/>
        <v>Breast cancer - TNBC(42)IVDAC1</v>
      </c>
      <c r="K165" t="str">
        <f t="shared" si="9"/>
        <v>Breast cancer - Cell Line(28)IVDAC1</v>
      </c>
      <c r="L165" t="str">
        <f t="shared" si="10"/>
        <v>upregulation</v>
      </c>
      <c r="M165" t="str">
        <f t="shared" si="11"/>
        <v>regulation not significant</v>
      </c>
    </row>
    <row r="166" spans="1:13" x14ac:dyDescent="0.2">
      <c r="A166" t="s">
        <v>319</v>
      </c>
      <c r="B166" t="s">
        <v>231</v>
      </c>
      <c r="C166" t="s">
        <v>232</v>
      </c>
      <c r="D166" t="s">
        <v>347</v>
      </c>
      <c r="E166" t="s">
        <v>35</v>
      </c>
      <c r="F166">
        <v>11.993230260000001</v>
      </c>
      <c r="G166">
        <v>43.75945214</v>
      </c>
      <c r="H166" s="155">
        <v>9.8400000000000008E-9</v>
      </c>
      <c r="I166" t="s">
        <v>321</v>
      </c>
      <c r="J166" t="str">
        <f t="shared" si="8"/>
        <v>Breast cancer - TNBC(42)IVDAC1</v>
      </c>
      <c r="K166" t="str">
        <f t="shared" si="9"/>
        <v>Breast cancer - Cell Line(28)IVDAC1</v>
      </c>
      <c r="L166" t="str">
        <f t="shared" si="10"/>
        <v>downregulation</v>
      </c>
      <c r="M166" t="str">
        <f t="shared" si="11"/>
        <v>significant regulation</v>
      </c>
    </row>
    <row r="167" spans="1:13" x14ac:dyDescent="0.2">
      <c r="A167" t="s">
        <v>319</v>
      </c>
      <c r="B167" t="s">
        <v>231</v>
      </c>
      <c r="C167" t="s">
        <v>230</v>
      </c>
      <c r="D167" t="s">
        <v>320</v>
      </c>
      <c r="E167" t="s">
        <v>8</v>
      </c>
      <c r="F167">
        <v>11.832414050000001</v>
      </c>
      <c r="G167">
        <v>8.3184595239999997</v>
      </c>
      <c r="H167">
        <v>8.5515690000000002E-3</v>
      </c>
      <c r="I167" t="s">
        <v>321</v>
      </c>
      <c r="J167" t="str">
        <f t="shared" si="8"/>
        <v>Breast cancer - TNBC(42)ICDC5L</v>
      </c>
      <c r="K167" t="str">
        <f t="shared" si="9"/>
        <v>Breast cancer - ER+(42)ICDC5L</v>
      </c>
      <c r="L167" t="str">
        <f t="shared" si="10"/>
        <v>upregulation</v>
      </c>
      <c r="M167" t="str">
        <f t="shared" si="11"/>
        <v>regulation not significant</v>
      </c>
    </row>
    <row r="168" spans="1:13" x14ac:dyDescent="0.2">
      <c r="A168" t="s">
        <v>319</v>
      </c>
      <c r="B168" t="s">
        <v>231</v>
      </c>
      <c r="C168" t="s">
        <v>230</v>
      </c>
      <c r="D168" t="s">
        <v>345</v>
      </c>
      <c r="E168" t="s">
        <v>33</v>
      </c>
      <c r="F168">
        <v>5.4002748809999996</v>
      </c>
      <c r="G168">
        <v>2.167897333</v>
      </c>
      <c r="H168">
        <v>9.1721979999999995E-3</v>
      </c>
      <c r="I168" t="s">
        <v>321</v>
      </c>
      <c r="J168" t="str">
        <f t="shared" si="8"/>
        <v>Breast cancer - TNBC(42)IVCAM1</v>
      </c>
      <c r="K168" t="str">
        <f t="shared" si="9"/>
        <v>Breast cancer - ER+(42)IVCAM1</v>
      </c>
      <c r="L168" t="str">
        <f t="shared" si="10"/>
        <v>upregulation</v>
      </c>
      <c r="M168" t="str">
        <f t="shared" si="11"/>
        <v>regulation not significant</v>
      </c>
    </row>
    <row r="169" spans="1:13" x14ac:dyDescent="0.2">
      <c r="A169" t="s">
        <v>319</v>
      </c>
      <c r="B169" t="s">
        <v>231</v>
      </c>
      <c r="C169" t="s">
        <v>230</v>
      </c>
      <c r="D169" t="s">
        <v>360</v>
      </c>
      <c r="E169" t="s">
        <v>33</v>
      </c>
      <c r="F169">
        <v>0.96059766700000004</v>
      </c>
      <c r="G169">
        <v>0.21694676199999999</v>
      </c>
      <c r="H169">
        <v>5.4886900000000001E-4</v>
      </c>
      <c r="I169" t="s">
        <v>321</v>
      </c>
      <c r="J169" t="str">
        <f t="shared" si="8"/>
        <v>Breast cancer - TNBC(42)IVCAM1</v>
      </c>
      <c r="K169" t="str">
        <f t="shared" si="9"/>
        <v>Breast cancer - ER+(42)IVCAM1</v>
      </c>
      <c r="L169" t="str">
        <f t="shared" si="10"/>
        <v>upregulation</v>
      </c>
      <c r="M169" t="str">
        <f t="shared" si="11"/>
        <v>significant regulation</v>
      </c>
    </row>
    <row r="170" spans="1:13" x14ac:dyDescent="0.2">
      <c r="A170" t="s">
        <v>319</v>
      </c>
      <c r="B170" t="s">
        <v>231</v>
      </c>
      <c r="C170" t="s">
        <v>242</v>
      </c>
      <c r="D170" t="s">
        <v>362</v>
      </c>
      <c r="E170" t="s">
        <v>11</v>
      </c>
      <c r="F170">
        <v>0.19040519</v>
      </c>
      <c r="G170">
        <v>3.3008666999999998E-2</v>
      </c>
      <c r="H170">
        <v>1.1623009999999999E-3</v>
      </c>
      <c r="I170" t="s">
        <v>321</v>
      </c>
      <c r="J170" t="str">
        <f t="shared" si="8"/>
        <v>Breast cancer - TNBC(42)ICDK2</v>
      </c>
      <c r="K170" t="str">
        <f t="shared" si="9"/>
        <v>Breast cancer - Normal TNBC(21)ICDK2</v>
      </c>
      <c r="L170" t="str">
        <f t="shared" si="10"/>
        <v>upregulation</v>
      </c>
      <c r="M170" t="str">
        <f t="shared" si="11"/>
        <v>regulation not significant</v>
      </c>
    </row>
    <row r="171" spans="1:13" x14ac:dyDescent="0.2">
      <c r="A171" t="s">
        <v>319</v>
      </c>
      <c r="B171" t="s">
        <v>231</v>
      </c>
      <c r="C171" t="s">
        <v>242</v>
      </c>
      <c r="D171" t="s">
        <v>324</v>
      </c>
      <c r="E171" t="s">
        <v>12</v>
      </c>
      <c r="F171">
        <v>0.902577976</v>
      </c>
      <c r="G171">
        <v>2.5510976190000001</v>
      </c>
      <c r="H171" s="155">
        <v>1.5000000000000001E-12</v>
      </c>
      <c r="I171" t="s">
        <v>321</v>
      </c>
      <c r="J171" t="str">
        <f t="shared" si="8"/>
        <v>Breast cancer - TNBC(42)ICUL3</v>
      </c>
      <c r="K171" t="str">
        <f t="shared" si="9"/>
        <v>Breast cancer - Normal TNBC(21)ICUL3</v>
      </c>
      <c r="L171" t="str">
        <f t="shared" si="10"/>
        <v>downregulation</v>
      </c>
      <c r="M171" t="str">
        <f t="shared" si="11"/>
        <v>significant regulation</v>
      </c>
    </row>
    <row r="172" spans="1:13" x14ac:dyDescent="0.2">
      <c r="A172" t="s">
        <v>319</v>
      </c>
      <c r="B172" t="s">
        <v>231</v>
      </c>
      <c r="C172" t="s">
        <v>242</v>
      </c>
      <c r="D172" t="s">
        <v>325</v>
      </c>
      <c r="E172" t="s">
        <v>12</v>
      </c>
      <c r="F172">
        <v>5.5130816190000003</v>
      </c>
      <c r="G172">
        <v>12.184546190000001</v>
      </c>
      <c r="H172" s="155">
        <v>2.1500000000000001E-8</v>
      </c>
      <c r="I172" t="s">
        <v>321</v>
      </c>
      <c r="J172" t="str">
        <f t="shared" si="8"/>
        <v>Breast cancer - TNBC(42)ICUL3</v>
      </c>
      <c r="K172" t="str">
        <f t="shared" si="9"/>
        <v>Breast cancer - Normal TNBC(21)ICUL3</v>
      </c>
      <c r="L172" t="str">
        <f t="shared" si="10"/>
        <v>downregulation</v>
      </c>
      <c r="M172" t="str">
        <f t="shared" si="11"/>
        <v>significant regulation</v>
      </c>
    </row>
    <row r="173" spans="1:13" x14ac:dyDescent="0.2">
      <c r="A173" t="s">
        <v>319</v>
      </c>
      <c r="B173" t="s">
        <v>231</v>
      </c>
      <c r="C173" t="s">
        <v>242</v>
      </c>
      <c r="D173" t="s">
        <v>363</v>
      </c>
      <c r="E173" t="s">
        <v>12</v>
      </c>
      <c r="F173">
        <v>4.4465146190000002</v>
      </c>
      <c r="G173">
        <v>0</v>
      </c>
      <c r="H173" s="155">
        <v>1.86E-7</v>
      </c>
      <c r="I173" t="s">
        <v>321</v>
      </c>
      <c r="J173" t="str">
        <f t="shared" si="8"/>
        <v>Breast cancer - TNBC(42)ICUL3</v>
      </c>
      <c r="K173" t="str">
        <f t="shared" si="9"/>
        <v>Breast cancer - Normal TNBC(21)ICUL3</v>
      </c>
      <c r="L173" t="str">
        <f t="shared" si="10"/>
        <v>upregulation</v>
      </c>
      <c r="M173" t="str">
        <f t="shared" si="11"/>
        <v>significant regulation</v>
      </c>
    </row>
    <row r="174" spans="1:13" x14ac:dyDescent="0.2">
      <c r="A174" t="s">
        <v>319</v>
      </c>
      <c r="B174" t="s">
        <v>231</v>
      </c>
      <c r="C174" t="s">
        <v>242</v>
      </c>
      <c r="D174" t="s">
        <v>326</v>
      </c>
      <c r="E174" t="s">
        <v>13</v>
      </c>
      <c r="F174">
        <v>14.8951669</v>
      </c>
      <c r="G174">
        <v>27.73577143</v>
      </c>
      <c r="H174" s="155">
        <v>5.2799999999999997E-13</v>
      </c>
      <c r="I174" t="s">
        <v>321</v>
      </c>
      <c r="J174" t="str">
        <f t="shared" si="8"/>
        <v>Breast cancer - TNBC(42)IDLST</v>
      </c>
      <c r="K174" t="str">
        <f t="shared" si="9"/>
        <v>Breast cancer - Normal TNBC(21)IDLST</v>
      </c>
      <c r="L174" t="str">
        <f t="shared" si="10"/>
        <v>downregulation</v>
      </c>
      <c r="M174" t="str">
        <f t="shared" si="11"/>
        <v>significant regulation</v>
      </c>
    </row>
    <row r="175" spans="1:13" x14ac:dyDescent="0.2">
      <c r="A175" t="s">
        <v>319</v>
      </c>
      <c r="B175" t="s">
        <v>231</v>
      </c>
      <c r="C175" t="s">
        <v>242</v>
      </c>
      <c r="D175" t="s">
        <v>327</v>
      </c>
      <c r="E175" t="s">
        <v>17</v>
      </c>
      <c r="F175">
        <v>13.67235</v>
      </c>
      <c r="G175">
        <v>7.5517442859999999</v>
      </c>
      <c r="H175">
        <v>1.922778E-3</v>
      </c>
      <c r="I175" t="s">
        <v>321</v>
      </c>
      <c r="J175" t="str">
        <f t="shared" si="8"/>
        <v>Breast cancer - TNBC(42)IFBXO6</v>
      </c>
      <c r="K175" t="str">
        <f t="shared" si="9"/>
        <v>Breast cancer - Normal TNBC(21)IFBXO6</v>
      </c>
      <c r="L175" t="str">
        <f t="shared" si="10"/>
        <v>upregulation</v>
      </c>
      <c r="M175" t="str">
        <f t="shared" si="11"/>
        <v>regulation not significant</v>
      </c>
    </row>
    <row r="176" spans="1:13" x14ac:dyDescent="0.2">
      <c r="A176" t="s">
        <v>319</v>
      </c>
      <c r="B176" t="s">
        <v>231</v>
      </c>
      <c r="C176" t="s">
        <v>242</v>
      </c>
      <c r="D176" t="s">
        <v>351</v>
      </c>
      <c r="E176" t="s">
        <v>18</v>
      </c>
      <c r="F176">
        <v>2.0755124290000002</v>
      </c>
      <c r="G176">
        <v>0.16796947600000001</v>
      </c>
      <c r="H176" s="155">
        <v>8.7700000000000003E-7</v>
      </c>
      <c r="I176" t="s">
        <v>321</v>
      </c>
      <c r="J176" t="str">
        <f t="shared" si="8"/>
        <v>Breast cancer - TNBC(42)IFN1</v>
      </c>
      <c r="K176" t="str">
        <f t="shared" si="9"/>
        <v>Breast cancer - Normal TNBC(21)IFN1</v>
      </c>
      <c r="L176" t="str">
        <f t="shared" si="10"/>
        <v>upregulation</v>
      </c>
      <c r="M176" t="str">
        <f t="shared" si="11"/>
        <v>significant regulation</v>
      </c>
    </row>
    <row r="177" spans="1:13" x14ac:dyDescent="0.2">
      <c r="A177" t="s">
        <v>319</v>
      </c>
      <c r="B177" t="s">
        <v>231</v>
      </c>
      <c r="C177" t="s">
        <v>242</v>
      </c>
      <c r="D177" t="s">
        <v>365</v>
      </c>
      <c r="E177" t="s">
        <v>18</v>
      </c>
      <c r="F177">
        <v>8.744968429</v>
      </c>
      <c r="G177">
        <v>1.8959380480000001</v>
      </c>
      <c r="H177" s="155">
        <v>6.0699999999999998E-5</v>
      </c>
      <c r="I177" t="s">
        <v>321</v>
      </c>
      <c r="J177" t="str">
        <f t="shared" si="8"/>
        <v>Breast cancer - TNBC(42)IFN1</v>
      </c>
      <c r="K177" t="str">
        <f t="shared" si="9"/>
        <v>Breast cancer - Normal TNBC(21)IFN1</v>
      </c>
      <c r="L177" t="str">
        <f t="shared" si="10"/>
        <v>upregulation</v>
      </c>
      <c r="M177" t="str">
        <f t="shared" si="11"/>
        <v>significant regulation</v>
      </c>
    </row>
    <row r="178" spans="1:13" x14ac:dyDescent="0.2">
      <c r="A178" t="s">
        <v>319</v>
      </c>
      <c r="B178" t="s">
        <v>231</v>
      </c>
      <c r="C178" t="s">
        <v>242</v>
      </c>
      <c r="D178" t="s">
        <v>367</v>
      </c>
      <c r="E178" t="s">
        <v>18</v>
      </c>
      <c r="F178">
        <v>0.27934288099999999</v>
      </c>
      <c r="G178">
        <v>4.8515952000000001E-2</v>
      </c>
      <c r="H178" s="155">
        <v>5.8100000000000003E-5</v>
      </c>
      <c r="I178" t="s">
        <v>321</v>
      </c>
      <c r="J178" t="str">
        <f t="shared" si="8"/>
        <v>Breast cancer - TNBC(42)IFN1</v>
      </c>
      <c r="K178" t="str">
        <f t="shared" si="9"/>
        <v>Breast cancer - Normal TNBC(21)IFN1</v>
      </c>
      <c r="L178" t="str">
        <f t="shared" si="10"/>
        <v>upregulation</v>
      </c>
      <c r="M178" t="str">
        <f t="shared" si="11"/>
        <v>significant regulation</v>
      </c>
    </row>
    <row r="179" spans="1:13" x14ac:dyDescent="0.2">
      <c r="A179" t="s">
        <v>319</v>
      </c>
      <c r="B179" t="s">
        <v>231</v>
      </c>
      <c r="C179" t="s">
        <v>242</v>
      </c>
      <c r="D179" t="s">
        <v>329</v>
      </c>
      <c r="E179" t="s">
        <v>18</v>
      </c>
      <c r="F179">
        <v>124.2808988</v>
      </c>
      <c r="G179">
        <v>28.385360949999999</v>
      </c>
      <c r="H179">
        <v>2.193183E-3</v>
      </c>
      <c r="I179" t="s">
        <v>321</v>
      </c>
      <c r="J179" t="str">
        <f t="shared" si="8"/>
        <v>Breast cancer - TNBC(42)IFN1</v>
      </c>
      <c r="K179" t="str">
        <f t="shared" si="9"/>
        <v>Breast cancer - Normal TNBC(21)IFN1</v>
      </c>
      <c r="L179" t="str">
        <f t="shared" si="10"/>
        <v>upregulation</v>
      </c>
      <c r="M179" t="str">
        <f t="shared" si="11"/>
        <v>regulation not significant</v>
      </c>
    </row>
    <row r="180" spans="1:13" x14ac:dyDescent="0.2">
      <c r="A180" t="s">
        <v>319</v>
      </c>
      <c r="B180" t="s">
        <v>231</v>
      </c>
      <c r="C180" t="s">
        <v>242</v>
      </c>
      <c r="D180" t="s">
        <v>368</v>
      </c>
      <c r="E180" t="s">
        <v>19</v>
      </c>
      <c r="F180">
        <v>83.002873809999997</v>
      </c>
      <c r="G180">
        <v>51.921861900000003</v>
      </c>
      <c r="H180">
        <v>1.550152E-3</v>
      </c>
      <c r="I180" t="s">
        <v>321</v>
      </c>
      <c r="J180" t="str">
        <f t="shared" si="8"/>
        <v>Breast cancer - TNBC(42)IFUS</v>
      </c>
      <c r="K180" t="str">
        <f t="shared" si="9"/>
        <v>Breast cancer - Normal TNBC(21)IFUS</v>
      </c>
      <c r="L180" t="str">
        <f t="shared" si="10"/>
        <v>upregulation</v>
      </c>
      <c r="M180" t="str">
        <f t="shared" si="11"/>
        <v>regulation not significant</v>
      </c>
    </row>
    <row r="181" spans="1:13" x14ac:dyDescent="0.2">
      <c r="A181" t="s">
        <v>319</v>
      </c>
      <c r="B181" t="s">
        <v>231</v>
      </c>
      <c r="C181" t="s">
        <v>242</v>
      </c>
      <c r="D181" t="s">
        <v>369</v>
      </c>
      <c r="E181" t="s">
        <v>19</v>
      </c>
      <c r="F181">
        <v>26.80421905</v>
      </c>
      <c r="G181">
        <v>17.410125239999999</v>
      </c>
      <c r="H181">
        <v>8.4321900000000009E-3</v>
      </c>
      <c r="I181" t="s">
        <v>321</v>
      </c>
      <c r="J181" t="str">
        <f t="shared" si="8"/>
        <v>Breast cancer - TNBC(42)IFUS</v>
      </c>
      <c r="K181" t="str">
        <f t="shared" si="9"/>
        <v>Breast cancer - Normal TNBC(21)IFUS</v>
      </c>
      <c r="L181" t="str">
        <f t="shared" si="10"/>
        <v>upregulation</v>
      </c>
      <c r="M181" t="str">
        <f t="shared" si="11"/>
        <v>regulation not significant</v>
      </c>
    </row>
    <row r="182" spans="1:13" x14ac:dyDescent="0.2">
      <c r="A182" t="s">
        <v>319</v>
      </c>
      <c r="B182" t="s">
        <v>231</v>
      </c>
      <c r="C182" t="s">
        <v>242</v>
      </c>
      <c r="D182" t="s">
        <v>331</v>
      </c>
      <c r="E182" t="s">
        <v>20</v>
      </c>
      <c r="F182">
        <v>1.9975932860000001</v>
      </c>
      <c r="G182">
        <v>3.4281180949999999</v>
      </c>
      <c r="H182" s="155">
        <v>1.1000000000000001E-6</v>
      </c>
      <c r="I182" t="s">
        <v>321</v>
      </c>
      <c r="J182" t="str">
        <f t="shared" si="8"/>
        <v>Breast cancer - TNBC(42)IHDAC5</v>
      </c>
      <c r="K182" t="str">
        <f t="shared" si="9"/>
        <v>Breast cancer - Normal TNBC(21)IHDAC5</v>
      </c>
      <c r="L182" t="str">
        <f t="shared" si="10"/>
        <v>downregulation</v>
      </c>
      <c r="M182" t="str">
        <f t="shared" si="11"/>
        <v>significant regulation</v>
      </c>
    </row>
    <row r="183" spans="1:13" x14ac:dyDescent="0.2">
      <c r="A183" t="s">
        <v>319</v>
      </c>
      <c r="B183" t="s">
        <v>231</v>
      </c>
      <c r="C183" t="s">
        <v>242</v>
      </c>
      <c r="D183" t="s">
        <v>333</v>
      </c>
      <c r="E183" t="s">
        <v>20</v>
      </c>
      <c r="F183">
        <v>29.044688099999998</v>
      </c>
      <c r="G183">
        <v>51.583719049999999</v>
      </c>
      <c r="H183" s="155">
        <v>3.2000000000000002E-8</v>
      </c>
      <c r="I183" t="s">
        <v>321</v>
      </c>
      <c r="J183" t="str">
        <f t="shared" si="8"/>
        <v>Breast cancer - TNBC(42)IHDAC5</v>
      </c>
      <c r="K183" t="str">
        <f t="shared" si="9"/>
        <v>Breast cancer - Normal TNBC(21)IHDAC5</v>
      </c>
      <c r="L183" t="str">
        <f t="shared" si="10"/>
        <v>downregulation</v>
      </c>
      <c r="M183" t="str">
        <f t="shared" si="11"/>
        <v>significant regulation</v>
      </c>
    </row>
    <row r="184" spans="1:13" x14ac:dyDescent="0.2">
      <c r="A184" t="s">
        <v>319</v>
      </c>
      <c r="B184" t="s">
        <v>231</v>
      </c>
      <c r="C184" t="s">
        <v>242</v>
      </c>
      <c r="D184" t="s">
        <v>356</v>
      </c>
      <c r="E184" t="s">
        <v>20</v>
      </c>
      <c r="F184">
        <v>1.037705619</v>
      </c>
      <c r="G184">
        <v>1.7717030949999999</v>
      </c>
      <c r="H184">
        <v>2.144787E-3</v>
      </c>
      <c r="I184" t="s">
        <v>321</v>
      </c>
      <c r="J184" t="str">
        <f t="shared" si="8"/>
        <v>Breast cancer - TNBC(42)IHDAC5</v>
      </c>
      <c r="K184" t="str">
        <f t="shared" si="9"/>
        <v>Breast cancer - Normal TNBC(21)IHDAC5</v>
      </c>
      <c r="L184" t="str">
        <f t="shared" si="10"/>
        <v>downregulation</v>
      </c>
      <c r="M184" t="str">
        <f t="shared" si="11"/>
        <v>regulation not significant</v>
      </c>
    </row>
    <row r="185" spans="1:13" x14ac:dyDescent="0.2">
      <c r="A185" t="s">
        <v>319</v>
      </c>
      <c r="B185" t="s">
        <v>231</v>
      </c>
      <c r="C185" t="s">
        <v>242</v>
      </c>
      <c r="D185" t="s">
        <v>334</v>
      </c>
      <c r="E185" t="s">
        <v>21</v>
      </c>
      <c r="F185">
        <v>1.594394286</v>
      </c>
      <c r="G185">
        <v>3.9254952379999999</v>
      </c>
      <c r="H185" s="155">
        <v>4.9399999999999995E-7</v>
      </c>
      <c r="I185" t="s">
        <v>321</v>
      </c>
      <c r="J185" t="str">
        <f t="shared" si="8"/>
        <v>Breast cancer - TNBC(42)IHUWE1</v>
      </c>
      <c r="K185" t="str">
        <f t="shared" si="9"/>
        <v>Breast cancer - Normal TNBC(21)IHUWE1</v>
      </c>
      <c r="L185" t="str">
        <f t="shared" si="10"/>
        <v>downregulation</v>
      </c>
      <c r="M185" t="str">
        <f t="shared" si="11"/>
        <v>significant regulation</v>
      </c>
    </row>
    <row r="186" spans="1:13" x14ac:dyDescent="0.2">
      <c r="A186" t="s">
        <v>319</v>
      </c>
      <c r="B186" t="s">
        <v>231</v>
      </c>
      <c r="C186" t="s">
        <v>242</v>
      </c>
      <c r="D186" t="s">
        <v>335</v>
      </c>
      <c r="E186" t="s">
        <v>21</v>
      </c>
      <c r="F186">
        <v>1.6152184519999999</v>
      </c>
      <c r="G186">
        <v>3.857091429</v>
      </c>
      <c r="H186" s="155">
        <v>5.9299999999999998E-7</v>
      </c>
      <c r="I186" t="s">
        <v>321</v>
      </c>
      <c r="J186" t="str">
        <f t="shared" si="8"/>
        <v>Breast cancer - TNBC(42)IHUWE1</v>
      </c>
      <c r="K186" t="str">
        <f t="shared" si="9"/>
        <v>Breast cancer - Normal TNBC(21)IHUWE1</v>
      </c>
      <c r="L186" t="str">
        <f t="shared" si="10"/>
        <v>downregulation</v>
      </c>
      <c r="M186" t="str">
        <f t="shared" si="11"/>
        <v>significant regulation</v>
      </c>
    </row>
    <row r="187" spans="1:13" x14ac:dyDescent="0.2">
      <c r="A187" t="s">
        <v>319</v>
      </c>
      <c r="B187" t="s">
        <v>231</v>
      </c>
      <c r="C187" t="s">
        <v>242</v>
      </c>
      <c r="D187" t="s">
        <v>370</v>
      </c>
      <c r="E187" t="s">
        <v>21</v>
      </c>
      <c r="F187">
        <v>0.11117571399999999</v>
      </c>
      <c r="G187">
        <v>0</v>
      </c>
      <c r="H187">
        <v>8.6649110000000008E-3</v>
      </c>
      <c r="I187" t="s">
        <v>321</v>
      </c>
      <c r="J187" t="str">
        <f t="shared" si="8"/>
        <v>Breast cancer - TNBC(42)IHUWE1</v>
      </c>
      <c r="K187" t="str">
        <f t="shared" si="9"/>
        <v>Breast cancer - Normal TNBC(21)IHUWE1</v>
      </c>
      <c r="L187" t="str">
        <f t="shared" si="10"/>
        <v>upregulation</v>
      </c>
      <c r="M187" t="str">
        <f t="shared" si="11"/>
        <v>regulation not significant</v>
      </c>
    </row>
    <row r="188" spans="1:13" x14ac:dyDescent="0.2">
      <c r="A188" t="s">
        <v>319</v>
      </c>
      <c r="B188" t="s">
        <v>231</v>
      </c>
      <c r="C188" t="s">
        <v>242</v>
      </c>
      <c r="D188" t="s">
        <v>337</v>
      </c>
      <c r="E188" t="s">
        <v>21</v>
      </c>
      <c r="F188">
        <v>2.2393306900000001</v>
      </c>
      <c r="G188">
        <v>5.0929209520000001</v>
      </c>
      <c r="H188" s="155">
        <v>7.61E-8</v>
      </c>
      <c r="I188" t="s">
        <v>321</v>
      </c>
      <c r="J188" t="str">
        <f t="shared" si="8"/>
        <v>Breast cancer - TNBC(42)IHUWE1</v>
      </c>
      <c r="K188" t="str">
        <f t="shared" si="9"/>
        <v>Breast cancer - Normal TNBC(21)IHUWE1</v>
      </c>
      <c r="L188" t="str">
        <f t="shared" si="10"/>
        <v>downregulation</v>
      </c>
      <c r="M188" t="str">
        <f t="shared" si="11"/>
        <v>significant regulation</v>
      </c>
    </row>
    <row r="189" spans="1:13" x14ac:dyDescent="0.2">
      <c r="A189" t="s">
        <v>319</v>
      </c>
      <c r="B189" t="s">
        <v>231</v>
      </c>
      <c r="C189" t="s">
        <v>242</v>
      </c>
      <c r="D189" t="s">
        <v>338</v>
      </c>
      <c r="E189" t="s">
        <v>21</v>
      </c>
      <c r="F189">
        <v>1.255349048</v>
      </c>
      <c r="G189">
        <v>2.2908240480000002</v>
      </c>
      <c r="H189">
        <v>1.906102E-3</v>
      </c>
      <c r="I189" t="s">
        <v>321</v>
      </c>
      <c r="J189" t="str">
        <f t="shared" si="8"/>
        <v>Breast cancer - TNBC(42)IHUWE1</v>
      </c>
      <c r="K189" t="str">
        <f t="shared" si="9"/>
        <v>Breast cancer - Normal TNBC(21)IHUWE1</v>
      </c>
      <c r="L189" t="str">
        <f t="shared" si="10"/>
        <v>downregulation</v>
      </c>
      <c r="M189" t="str">
        <f t="shared" si="11"/>
        <v>regulation not significant</v>
      </c>
    </row>
    <row r="190" spans="1:13" x14ac:dyDescent="0.2">
      <c r="A190" t="s">
        <v>319</v>
      </c>
      <c r="B190" t="s">
        <v>231</v>
      </c>
      <c r="C190" t="s">
        <v>242</v>
      </c>
      <c r="D190" t="s">
        <v>339</v>
      </c>
      <c r="E190" t="s">
        <v>23</v>
      </c>
      <c r="F190">
        <v>18.915428330000001</v>
      </c>
      <c r="G190">
        <v>6.5897957140000001</v>
      </c>
      <c r="H190">
        <v>2.5976200000000002E-4</v>
      </c>
      <c r="I190" t="s">
        <v>321</v>
      </c>
      <c r="J190" t="str">
        <f t="shared" si="8"/>
        <v>Breast cancer - TNBC(42)IMCM2</v>
      </c>
      <c r="K190" t="str">
        <f t="shared" si="9"/>
        <v>Breast cancer - Normal TNBC(21)IMCM2</v>
      </c>
      <c r="L190" t="str">
        <f t="shared" si="10"/>
        <v>upregulation</v>
      </c>
      <c r="M190" t="str">
        <f t="shared" si="11"/>
        <v>significant regulation</v>
      </c>
    </row>
    <row r="191" spans="1:13" x14ac:dyDescent="0.2">
      <c r="A191" t="s">
        <v>319</v>
      </c>
      <c r="B191" t="s">
        <v>231</v>
      </c>
      <c r="C191" t="s">
        <v>242</v>
      </c>
      <c r="D191" t="s">
        <v>343</v>
      </c>
      <c r="E191" t="s">
        <v>31</v>
      </c>
      <c r="F191">
        <v>14.814043099999999</v>
      </c>
      <c r="G191">
        <v>18.994</v>
      </c>
      <c r="H191">
        <v>3.3235679999999998E-3</v>
      </c>
      <c r="I191" t="s">
        <v>321</v>
      </c>
      <c r="J191" t="str">
        <f t="shared" si="8"/>
        <v>Breast cancer - TNBC(42)ISNW1</v>
      </c>
      <c r="K191" t="str">
        <f t="shared" si="9"/>
        <v>Breast cancer - Normal TNBC(21)ISNW1</v>
      </c>
      <c r="L191" t="str">
        <f t="shared" si="10"/>
        <v>downregulation</v>
      </c>
      <c r="M191" t="str">
        <f t="shared" si="11"/>
        <v>regulation not significant</v>
      </c>
    </row>
    <row r="192" spans="1:13" x14ac:dyDescent="0.2">
      <c r="A192" t="s">
        <v>319</v>
      </c>
      <c r="B192" t="s">
        <v>231</v>
      </c>
      <c r="C192" t="s">
        <v>242</v>
      </c>
      <c r="D192" t="s">
        <v>372</v>
      </c>
      <c r="E192" t="s">
        <v>31</v>
      </c>
      <c r="F192">
        <v>1.6014702380000001</v>
      </c>
      <c r="G192">
        <v>0.15310942899999999</v>
      </c>
      <c r="H192" s="155">
        <v>9.8099999999999999E-5</v>
      </c>
      <c r="I192" t="s">
        <v>321</v>
      </c>
      <c r="J192" t="str">
        <f t="shared" si="8"/>
        <v>Breast cancer - TNBC(42)ISNW1</v>
      </c>
      <c r="K192" t="str">
        <f t="shared" si="9"/>
        <v>Breast cancer - Normal TNBC(21)ISNW1</v>
      </c>
      <c r="L192" t="str">
        <f t="shared" si="10"/>
        <v>upregulation</v>
      </c>
      <c r="M192" t="str">
        <f t="shared" si="11"/>
        <v>significant regulation</v>
      </c>
    </row>
    <row r="193" spans="1:13" x14ac:dyDescent="0.2">
      <c r="A193" t="s">
        <v>319</v>
      </c>
      <c r="B193" t="s">
        <v>231</v>
      </c>
      <c r="C193" t="s">
        <v>242</v>
      </c>
      <c r="D193" t="s">
        <v>358</v>
      </c>
      <c r="E193" t="s">
        <v>31</v>
      </c>
      <c r="F193">
        <v>3.7709751900000001</v>
      </c>
      <c r="G193">
        <v>1.2363635710000001</v>
      </c>
      <c r="H193" s="155">
        <v>1.67E-7</v>
      </c>
      <c r="I193" t="s">
        <v>321</v>
      </c>
      <c r="J193" t="str">
        <f t="shared" si="8"/>
        <v>Breast cancer - TNBC(42)ISNW1</v>
      </c>
      <c r="K193" t="str">
        <f t="shared" si="9"/>
        <v>Breast cancer - Normal TNBC(21)ISNW1</v>
      </c>
      <c r="L193" t="str">
        <f t="shared" si="10"/>
        <v>upregulation</v>
      </c>
      <c r="M193" t="str">
        <f t="shared" si="11"/>
        <v>significant regulation</v>
      </c>
    </row>
    <row r="194" spans="1:13" x14ac:dyDescent="0.2">
      <c r="A194" t="s">
        <v>319</v>
      </c>
      <c r="B194" t="s">
        <v>231</v>
      </c>
      <c r="C194" t="s">
        <v>242</v>
      </c>
      <c r="D194" t="s">
        <v>373</v>
      </c>
      <c r="E194" t="s">
        <v>32</v>
      </c>
      <c r="F194">
        <v>18.425629050000001</v>
      </c>
      <c r="G194">
        <v>30.280180949999998</v>
      </c>
      <c r="H194" s="155">
        <v>6.7800000000000003E-6</v>
      </c>
      <c r="I194" t="s">
        <v>321</v>
      </c>
      <c r="J194" t="str">
        <f t="shared" si="8"/>
        <v>Breast cancer - TNBC(42)IU2AF2</v>
      </c>
      <c r="K194" t="str">
        <f t="shared" si="9"/>
        <v>Breast cancer - Normal TNBC(21)IU2AF2</v>
      </c>
      <c r="L194" t="str">
        <f t="shared" si="10"/>
        <v>downregulation</v>
      </c>
      <c r="M194" t="str">
        <f t="shared" si="11"/>
        <v>significant regulation</v>
      </c>
    </row>
    <row r="195" spans="1:13" x14ac:dyDescent="0.2">
      <c r="A195" t="s">
        <v>319</v>
      </c>
      <c r="B195" t="s">
        <v>231</v>
      </c>
      <c r="C195" t="s">
        <v>242</v>
      </c>
      <c r="D195" t="s">
        <v>359</v>
      </c>
      <c r="E195" t="s">
        <v>32</v>
      </c>
      <c r="F195">
        <v>51.595471430000003</v>
      </c>
      <c r="G195">
        <v>31.78422381</v>
      </c>
      <c r="H195" s="155">
        <v>5.3300000000000001E-5</v>
      </c>
      <c r="I195" t="s">
        <v>321</v>
      </c>
      <c r="J195" t="str">
        <f t="shared" ref="J195:J258" si="12">B195&amp;"I"&amp;E195</f>
        <v>Breast cancer - TNBC(42)IU2AF2</v>
      </c>
      <c r="K195" t="str">
        <f t="shared" ref="K195:K258" si="13">C195&amp;"I"&amp;E195</f>
        <v>Breast cancer - Normal TNBC(21)IU2AF2</v>
      </c>
      <c r="L195" t="str">
        <f t="shared" ref="L195:L258" si="14">IF(F195&lt;G195,"downregulation","upregulation")</f>
        <v>upregulation</v>
      </c>
      <c r="M195" t="str">
        <f t="shared" ref="M195:M258" si="15">IF(H195&gt;0.001,"regulation not significant","significant regulation")</f>
        <v>significant regulation</v>
      </c>
    </row>
    <row r="196" spans="1:13" x14ac:dyDescent="0.2">
      <c r="A196" t="s">
        <v>319</v>
      </c>
      <c r="B196" t="s">
        <v>231</v>
      </c>
      <c r="C196" t="s">
        <v>242</v>
      </c>
      <c r="D196" t="s">
        <v>344</v>
      </c>
      <c r="E196" t="s">
        <v>32</v>
      </c>
      <c r="F196">
        <v>12.29372833</v>
      </c>
      <c r="G196">
        <v>4.4897826670000001</v>
      </c>
      <c r="H196" s="155">
        <v>9.4499999999999995E-7</v>
      </c>
      <c r="I196" t="s">
        <v>321</v>
      </c>
      <c r="J196" t="str">
        <f t="shared" si="12"/>
        <v>Breast cancer - TNBC(42)IU2AF2</v>
      </c>
      <c r="K196" t="str">
        <f t="shared" si="13"/>
        <v>Breast cancer - Normal TNBC(21)IU2AF2</v>
      </c>
      <c r="L196" t="str">
        <f t="shared" si="14"/>
        <v>upregulation</v>
      </c>
      <c r="M196" t="str">
        <f t="shared" si="15"/>
        <v>significant regulation</v>
      </c>
    </row>
    <row r="197" spans="1:13" x14ac:dyDescent="0.2">
      <c r="A197" t="s">
        <v>319</v>
      </c>
      <c r="B197" t="s">
        <v>231</v>
      </c>
      <c r="C197" t="s">
        <v>242</v>
      </c>
      <c r="D197" t="s">
        <v>374</v>
      </c>
      <c r="E197" t="s">
        <v>32</v>
      </c>
      <c r="F197">
        <v>7.3348740479999996</v>
      </c>
      <c r="G197">
        <v>3.1298928570000002</v>
      </c>
      <c r="H197" s="155">
        <v>2.11E-7</v>
      </c>
      <c r="I197" t="s">
        <v>321</v>
      </c>
      <c r="J197" t="str">
        <f t="shared" si="12"/>
        <v>Breast cancer - TNBC(42)IU2AF2</v>
      </c>
      <c r="K197" t="str">
        <f t="shared" si="13"/>
        <v>Breast cancer - Normal TNBC(21)IU2AF2</v>
      </c>
      <c r="L197" t="str">
        <f t="shared" si="14"/>
        <v>upregulation</v>
      </c>
      <c r="M197" t="str">
        <f t="shared" si="15"/>
        <v>significant regulation</v>
      </c>
    </row>
    <row r="198" spans="1:13" x14ac:dyDescent="0.2">
      <c r="A198" t="s">
        <v>319</v>
      </c>
      <c r="B198" t="s">
        <v>231</v>
      </c>
      <c r="C198" t="s">
        <v>242</v>
      </c>
      <c r="D198" t="s">
        <v>345</v>
      </c>
      <c r="E198" t="s">
        <v>33</v>
      </c>
      <c r="F198">
        <v>5.4002748809999996</v>
      </c>
      <c r="G198">
        <v>9.3596619049999994</v>
      </c>
      <c r="H198">
        <v>1.1343799999999999E-4</v>
      </c>
      <c r="I198" t="s">
        <v>321</v>
      </c>
      <c r="J198" t="str">
        <f t="shared" si="12"/>
        <v>Breast cancer - TNBC(42)IVCAM1</v>
      </c>
      <c r="K198" t="str">
        <f t="shared" si="13"/>
        <v>Breast cancer - Normal TNBC(21)IVCAM1</v>
      </c>
      <c r="L198" t="str">
        <f t="shared" si="14"/>
        <v>downregulation</v>
      </c>
      <c r="M198" t="str">
        <f t="shared" si="15"/>
        <v>significant regulation</v>
      </c>
    </row>
    <row r="199" spans="1:13" x14ac:dyDescent="0.2">
      <c r="A199" t="s">
        <v>319</v>
      </c>
      <c r="B199" t="s">
        <v>231</v>
      </c>
      <c r="C199" t="s">
        <v>242</v>
      </c>
      <c r="D199" t="s">
        <v>380</v>
      </c>
      <c r="E199" t="s">
        <v>33</v>
      </c>
      <c r="F199">
        <v>1.1703588570000001</v>
      </c>
      <c r="G199">
        <v>6.0714237999999997E-2</v>
      </c>
      <c r="H199">
        <v>1.092097E-3</v>
      </c>
      <c r="I199" t="s">
        <v>321</v>
      </c>
      <c r="J199" t="str">
        <f t="shared" si="12"/>
        <v>Breast cancer - TNBC(42)IVCAM1</v>
      </c>
      <c r="K199" t="str">
        <f t="shared" si="13"/>
        <v>Breast cancer - Normal TNBC(21)IVCAM1</v>
      </c>
      <c r="L199" t="str">
        <f t="shared" si="14"/>
        <v>upregulation</v>
      </c>
      <c r="M199" t="str">
        <f t="shared" si="15"/>
        <v>regulation not significant</v>
      </c>
    </row>
    <row r="200" spans="1:13" x14ac:dyDescent="0.2">
      <c r="A200" t="s">
        <v>319</v>
      </c>
      <c r="B200" t="s">
        <v>231</v>
      </c>
      <c r="C200" t="s">
        <v>242</v>
      </c>
      <c r="D200" t="s">
        <v>346</v>
      </c>
      <c r="E200" t="s">
        <v>34</v>
      </c>
      <c r="F200">
        <v>48.902676190000001</v>
      </c>
      <c r="G200">
        <v>60.753947619999998</v>
      </c>
      <c r="H200">
        <v>1.747923E-3</v>
      </c>
      <c r="I200" t="s">
        <v>321</v>
      </c>
      <c r="J200" t="str">
        <f t="shared" si="12"/>
        <v>Breast cancer - TNBC(42)IVCP</v>
      </c>
      <c r="K200" t="str">
        <f t="shared" si="13"/>
        <v>Breast cancer - Normal TNBC(21)IVCP</v>
      </c>
      <c r="L200" t="str">
        <f t="shared" si="14"/>
        <v>downregulation</v>
      </c>
      <c r="M200" t="str">
        <f t="shared" si="15"/>
        <v>regulation not significant</v>
      </c>
    </row>
    <row r="201" spans="1:13" x14ac:dyDescent="0.2">
      <c r="A201" t="s">
        <v>319</v>
      </c>
      <c r="B201" t="s">
        <v>231</v>
      </c>
      <c r="C201" t="s">
        <v>242</v>
      </c>
      <c r="D201" t="s">
        <v>375</v>
      </c>
      <c r="E201" t="s">
        <v>34</v>
      </c>
      <c r="F201">
        <v>3.1803149519999998</v>
      </c>
      <c r="G201">
        <v>8.2041317619999994</v>
      </c>
      <c r="H201" s="155">
        <v>8.9600000000000006E-6</v>
      </c>
      <c r="I201" t="s">
        <v>321</v>
      </c>
      <c r="J201" t="str">
        <f t="shared" si="12"/>
        <v>Breast cancer - TNBC(42)IVCP</v>
      </c>
      <c r="K201" t="str">
        <f t="shared" si="13"/>
        <v>Breast cancer - Normal TNBC(21)IVCP</v>
      </c>
      <c r="L201" t="str">
        <f t="shared" si="14"/>
        <v>downregulation</v>
      </c>
      <c r="M201" t="str">
        <f t="shared" si="15"/>
        <v>significant regulation</v>
      </c>
    </row>
    <row r="202" spans="1:13" x14ac:dyDescent="0.2">
      <c r="A202" t="s">
        <v>319</v>
      </c>
      <c r="B202" t="s">
        <v>231</v>
      </c>
      <c r="C202" t="s">
        <v>242</v>
      </c>
      <c r="D202" t="s">
        <v>376</v>
      </c>
      <c r="E202" t="s">
        <v>35</v>
      </c>
      <c r="F202">
        <v>4.0436316190000001</v>
      </c>
      <c r="G202">
        <v>1.733254429</v>
      </c>
      <c r="H202" s="155">
        <v>2.04E-6</v>
      </c>
      <c r="I202" t="s">
        <v>321</v>
      </c>
      <c r="J202" t="str">
        <f t="shared" si="12"/>
        <v>Breast cancer - TNBC(42)IVDAC1</v>
      </c>
      <c r="K202" t="str">
        <f t="shared" si="13"/>
        <v>Breast cancer - Normal TNBC(21)IVDAC1</v>
      </c>
      <c r="L202" t="str">
        <f t="shared" si="14"/>
        <v>upregulation</v>
      </c>
      <c r="M202" t="str">
        <f t="shared" si="15"/>
        <v>significant regulation</v>
      </c>
    </row>
    <row r="203" spans="1:13" x14ac:dyDescent="0.2">
      <c r="A203" t="s">
        <v>319</v>
      </c>
      <c r="B203" t="s">
        <v>231</v>
      </c>
      <c r="C203" t="s">
        <v>242</v>
      </c>
      <c r="D203" t="s">
        <v>347</v>
      </c>
      <c r="E203" t="s">
        <v>35</v>
      </c>
      <c r="F203">
        <v>11.993230260000001</v>
      </c>
      <c r="G203">
        <v>16.204129999999999</v>
      </c>
      <c r="H203">
        <v>5.2367230000000004E-3</v>
      </c>
      <c r="I203" t="s">
        <v>321</v>
      </c>
      <c r="J203" t="str">
        <f t="shared" si="12"/>
        <v>Breast cancer - TNBC(42)IVDAC1</v>
      </c>
      <c r="K203" t="str">
        <f t="shared" si="13"/>
        <v>Breast cancer - Normal TNBC(21)IVDAC1</v>
      </c>
      <c r="L203" t="str">
        <f t="shared" si="14"/>
        <v>downregulation</v>
      </c>
      <c r="M203" t="str">
        <f t="shared" si="15"/>
        <v>regulation not significant</v>
      </c>
    </row>
    <row r="204" spans="1:13" x14ac:dyDescent="0.2">
      <c r="A204" t="s">
        <v>319</v>
      </c>
      <c r="B204" t="s">
        <v>250</v>
      </c>
      <c r="C204" t="s">
        <v>257</v>
      </c>
      <c r="D204" t="s">
        <v>336</v>
      </c>
      <c r="E204" t="s">
        <v>21</v>
      </c>
      <c r="F204">
        <v>1.1694979999999999</v>
      </c>
      <c r="G204">
        <v>14.616899999999999</v>
      </c>
      <c r="H204">
        <v>5.2952140000000003E-3</v>
      </c>
      <c r="I204" t="s">
        <v>321</v>
      </c>
      <c r="J204" t="str">
        <f t="shared" si="12"/>
        <v>Breast cancer - TNBC(6)IHUWE1</v>
      </c>
      <c r="K204" t="str">
        <f t="shared" si="13"/>
        <v>Breast cancer - Normal(3)IHUWE1</v>
      </c>
      <c r="L204" t="str">
        <f t="shared" si="14"/>
        <v>downregulation</v>
      </c>
      <c r="M204" t="str">
        <f t="shared" si="15"/>
        <v>regulation not significant</v>
      </c>
    </row>
    <row r="205" spans="1:13" x14ac:dyDescent="0.2">
      <c r="A205" t="s">
        <v>319</v>
      </c>
      <c r="B205" t="s">
        <v>251</v>
      </c>
      <c r="C205" t="s">
        <v>256</v>
      </c>
      <c r="D205" t="s">
        <v>324</v>
      </c>
      <c r="E205" t="s">
        <v>12</v>
      </c>
      <c r="F205">
        <v>5.8187144440000003</v>
      </c>
      <c r="G205">
        <v>3.4900227780000002</v>
      </c>
      <c r="H205">
        <v>4.0419669999999996E-3</v>
      </c>
      <c r="I205" t="s">
        <v>321</v>
      </c>
      <c r="J205" t="str">
        <f t="shared" si="12"/>
        <v>Breast cancer - FFPE(9)ICUL3</v>
      </c>
      <c r="K205" t="str">
        <f t="shared" si="13"/>
        <v>Breast cancer - Fresh-frozen(18)ICUL3</v>
      </c>
      <c r="L205" t="str">
        <f t="shared" si="14"/>
        <v>upregulation</v>
      </c>
      <c r="M205" t="str">
        <f t="shared" si="15"/>
        <v>regulation not significant</v>
      </c>
    </row>
    <row r="206" spans="1:13" x14ac:dyDescent="0.2">
      <c r="A206" t="s">
        <v>319</v>
      </c>
      <c r="B206" t="s">
        <v>251</v>
      </c>
      <c r="C206" t="s">
        <v>256</v>
      </c>
      <c r="D206" t="s">
        <v>349</v>
      </c>
      <c r="E206" t="s">
        <v>12</v>
      </c>
      <c r="F206">
        <v>3.4272355559999998</v>
      </c>
      <c r="G206">
        <v>0.260450556</v>
      </c>
      <c r="H206" s="155">
        <v>5.5700000000000004E-9</v>
      </c>
      <c r="I206" t="s">
        <v>321</v>
      </c>
      <c r="J206" t="str">
        <f t="shared" si="12"/>
        <v>Breast cancer - FFPE(9)ICUL3</v>
      </c>
      <c r="K206" t="str">
        <f t="shared" si="13"/>
        <v>Breast cancer - Fresh-frozen(18)ICUL3</v>
      </c>
      <c r="L206" t="str">
        <f t="shared" si="14"/>
        <v>upregulation</v>
      </c>
      <c r="M206" t="str">
        <f t="shared" si="15"/>
        <v>significant regulation</v>
      </c>
    </row>
    <row r="207" spans="1:13" x14ac:dyDescent="0.2">
      <c r="A207" t="s">
        <v>319</v>
      </c>
      <c r="B207" t="s">
        <v>251</v>
      </c>
      <c r="C207" t="s">
        <v>256</v>
      </c>
      <c r="D207" t="s">
        <v>334</v>
      </c>
      <c r="E207" t="s">
        <v>21</v>
      </c>
      <c r="F207">
        <v>13.71000667</v>
      </c>
      <c r="G207">
        <v>6.7037727780000003</v>
      </c>
      <c r="H207">
        <v>4.7790180000000003E-3</v>
      </c>
      <c r="I207" t="s">
        <v>321</v>
      </c>
      <c r="J207" t="str">
        <f t="shared" si="12"/>
        <v>Breast cancer - FFPE(9)IHUWE1</v>
      </c>
      <c r="K207" t="str">
        <f t="shared" si="13"/>
        <v>Breast cancer - Fresh-frozen(18)IHUWE1</v>
      </c>
      <c r="L207" t="str">
        <f t="shared" si="14"/>
        <v>upregulation</v>
      </c>
      <c r="M207" t="str">
        <f t="shared" si="15"/>
        <v>regulation not significant</v>
      </c>
    </row>
    <row r="208" spans="1:13" x14ac:dyDescent="0.2">
      <c r="A208" t="s">
        <v>319</v>
      </c>
      <c r="B208" t="s">
        <v>251</v>
      </c>
      <c r="C208" t="s">
        <v>256</v>
      </c>
      <c r="D208" t="s">
        <v>338</v>
      </c>
      <c r="E208" t="s">
        <v>21</v>
      </c>
      <c r="F208">
        <v>14.800361110000001</v>
      </c>
      <c r="G208">
        <v>3.247023167</v>
      </c>
      <c r="H208">
        <v>3.8985619999999999E-3</v>
      </c>
      <c r="I208" t="s">
        <v>321</v>
      </c>
      <c r="J208" t="str">
        <f t="shared" si="12"/>
        <v>Breast cancer - FFPE(9)IHUWE1</v>
      </c>
      <c r="K208" t="str">
        <f t="shared" si="13"/>
        <v>Breast cancer - Fresh-frozen(18)IHUWE1</v>
      </c>
      <c r="L208" t="str">
        <f t="shared" si="14"/>
        <v>upregulation</v>
      </c>
      <c r="M208" t="str">
        <f t="shared" si="15"/>
        <v>regulation not significant</v>
      </c>
    </row>
    <row r="209" spans="1:13" x14ac:dyDescent="0.2">
      <c r="A209" t="s">
        <v>319</v>
      </c>
      <c r="B209" t="s">
        <v>251</v>
      </c>
      <c r="C209" t="s">
        <v>256</v>
      </c>
      <c r="D209" t="s">
        <v>372</v>
      </c>
      <c r="E209" t="s">
        <v>31</v>
      </c>
      <c r="F209">
        <v>1.036965556</v>
      </c>
      <c r="G209">
        <v>11.674730220000001</v>
      </c>
      <c r="H209">
        <v>2.2133999999999999E-4</v>
      </c>
      <c r="I209" t="s">
        <v>321</v>
      </c>
      <c r="J209" t="str">
        <f t="shared" si="12"/>
        <v>Breast cancer - FFPE(9)ISNW1</v>
      </c>
      <c r="K209" t="str">
        <f t="shared" si="13"/>
        <v>Breast cancer - Fresh-frozen(18)ISNW1</v>
      </c>
      <c r="L209" t="str">
        <f t="shared" si="14"/>
        <v>downregulation</v>
      </c>
      <c r="M209" t="str">
        <f t="shared" si="15"/>
        <v>significant regulation</v>
      </c>
    </row>
    <row r="210" spans="1:13" x14ac:dyDescent="0.2">
      <c r="A210" t="s">
        <v>319</v>
      </c>
      <c r="B210" t="s">
        <v>251</v>
      </c>
      <c r="C210" t="s">
        <v>256</v>
      </c>
      <c r="D210" t="s">
        <v>373</v>
      </c>
      <c r="E210" t="s">
        <v>32</v>
      </c>
      <c r="F210">
        <v>2.3343617779999999</v>
      </c>
      <c r="G210">
        <v>9.8775555560000008</v>
      </c>
      <c r="H210">
        <v>5.0784080000000004E-3</v>
      </c>
      <c r="I210" t="s">
        <v>321</v>
      </c>
      <c r="J210" t="str">
        <f t="shared" si="12"/>
        <v>Breast cancer - FFPE(9)IU2AF2</v>
      </c>
      <c r="K210" t="str">
        <f t="shared" si="13"/>
        <v>Breast cancer - Fresh-frozen(18)IU2AF2</v>
      </c>
      <c r="L210" t="str">
        <f t="shared" si="14"/>
        <v>downregulation</v>
      </c>
      <c r="M210" t="str">
        <f t="shared" si="15"/>
        <v>regulation not significant</v>
      </c>
    </row>
    <row r="211" spans="1:13" x14ac:dyDescent="0.2">
      <c r="A211" t="s">
        <v>319</v>
      </c>
      <c r="B211" t="s">
        <v>251</v>
      </c>
      <c r="C211" t="s">
        <v>256</v>
      </c>
      <c r="D211" t="s">
        <v>347</v>
      </c>
      <c r="E211" t="s">
        <v>35</v>
      </c>
      <c r="F211">
        <v>18.94314</v>
      </c>
      <c r="G211">
        <v>57.268205559999998</v>
      </c>
      <c r="H211">
        <v>6.3424E-4</v>
      </c>
      <c r="I211" t="s">
        <v>321</v>
      </c>
      <c r="J211" t="str">
        <f t="shared" si="12"/>
        <v>Breast cancer - FFPE(9)IVDAC1</v>
      </c>
      <c r="K211" t="str">
        <f t="shared" si="13"/>
        <v>Breast cancer - Fresh-frozen(18)IVDAC1</v>
      </c>
      <c r="L211" t="str">
        <f t="shared" si="14"/>
        <v>downregulation</v>
      </c>
      <c r="M211" t="str">
        <f t="shared" si="15"/>
        <v>significant regulation</v>
      </c>
    </row>
    <row r="212" spans="1:13" x14ac:dyDescent="0.2">
      <c r="A212" t="s">
        <v>319</v>
      </c>
      <c r="B212" t="s">
        <v>241</v>
      </c>
      <c r="C212" t="s">
        <v>245</v>
      </c>
      <c r="D212" t="s">
        <v>357</v>
      </c>
      <c r="E212" t="s">
        <v>20</v>
      </c>
      <c r="F212">
        <v>3.6726833E-2</v>
      </c>
      <c r="G212">
        <v>1.7983858749999999</v>
      </c>
      <c r="H212">
        <v>3.9691299999999999E-4</v>
      </c>
      <c r="I212" t="s">
        <v>321</v>
      </c>
      <c r="J212" t="str">
        <f t="shared" si="12"/>
        <v>Breast cancer - Non-malignant(5)IHDAC5</v>
      </c>
      <c r="K212" t="str">
        <f t="shared" si="13"/>
        <v>Breast cancer - Luminal(27)IHDAC5</v>
      </c>
      <c r="L212" t="str">
        <f t="shared" si="14"/>
        <v>downregulation</v>
      </c>
      <c r="M212" t="str">
        <f t="shared" si="15"/>
        <v>significant regulation</v>
      </c>
    </row>
    <row r="213" spans="1:13" x14ac:dyDescent="0.2">
      <c r="A213" t="s">
        <v>319</v>
      </c>
      <c r="B213" t="s">
        <v>241</v>
      </c>
      <c r="C213" t="s">
        <v>245</v>
      </c>
      <c r="D213" t="s">
        <v>357</v>
      </c>
      <c r="E213" t="s">
        <v>20</v>
      </c>
      <c r="F213">
        <v>3.6726833E-2</v>
      </c>
      <c r="G213">
        <v>1.7983858749999999</v>
      </c>
      <c r="H213">
        <v>3.9691299999999999E-4</v>
      </c>
      <c r="I213" t="s">
        <v>321</v>
      </c>
      <c r="J213" t="str">
        <f t="shared" si="12"/>
        <v>Breast cancer - Non-malignant(5)IHDAC5</v>
      </c>
      <c r="K213" t="str">
        <f t="shared" si="13"/>
        <v>Breast cancer - Luminal(27)IHDAC5</v>
      </c>
      <c r="L213" t="str">
        <f t="shared" si="14"/>
        <v>downregulation</v>
      </c>
      <c r="M213" t="str">
        <f t="shared" si="15"/>
        <v>significant regulation</v>
      </c>
    </row>
    <row r="214" spans="1:13" x14ac:dyDescent="0.2">
      <c r="A214" t="s">
        <v>319</v>
      </c>
      <c r="B214" t="s">
        <v>252</v>
      </c>
      <c r="C214" t="s">
        <v>257</v>
      </c>
      <c r="D214" t="s">
        <v>336</v>
      </c>
      <c r="E214" t="s">
        <v>21</v>
      </c>
      <c r="F214">
        <v>0.63653166699999997</v>
      </c>
      <c r="G214">
        <v>14.616899999999999</v>
      </c>
      <c r="H214">
        <v>6.8839799999999996E-3</v>
      </c>
      <c r="I214" t="s">
        <v>321</v>
      </c>
      <c r="J214" t="str">
        <f t="shared" si="12"/>
        <v>Breast cancer - Non-TNBC(6)IHUWE1</v>
      </c>
      <c r="K214" t="str">
        <f t="shared" si="13"/>
        <v>Breast cancer - Normal(3)IHUWE1</v>
      </c>
      <c r="L214" t="str">
        <f t="shared" si="14"/>
        <v>downregulation</v>
      </c>
      <c r="M214" t="str">
        <f t="shared" si="15"/>
        <v>regulation not significant</v>
      </c>
    </row>
    <row r="215" spans="1:13" x14ac:dyDescent="0.2">
      <c r="A215" t="s">
        <v>319</v>
      </c>
      <c r="B215" t="s">
        <v>234</v>
      </c>
      <c r="C215" t="s">
        <v>220</v>
      </c>
      <c r="D215" t="s">
        <v>381</v>
      </c>
      <c r="E215" t="s">
        <v>11</v>
      </c>
      <c r="F215">
        <v>32.12121475</v>
      </c>
      <c r="G215">
        <v>20.721995310000001</v>
      </c>
      <c r="H215" s="155">
        <v>2.6099999999999998E-10</v>
      </c>
      <c r="I215" t="s">
        <v>382</v>
      </c>
      <c r="J215" t="str">
        <f t="shared" si="12"/>
        <v>Breast invasive carcinoma - Stage I(90)ICDK2</v>
      </c>
      <c r="K215" t="str">
        <f t="shared" si="13"/>
        <v>Breast invasive carcinoma (adjacent normal)(111)ICDK2</v>
      </c>
      <c r="L215" t="str">
        <f t="shared" si="14"/>
        <v>upregulation</v>
      </c>
      <c r="M215" t="str">
        <f t="shared" si="15"/>
        <v>significant regulation</v>
      </c>
    </row>
    <row r="216" spans="1:13" x14ac:dyDescent="0.2">
      <c r="A216" t="s">
        <v>319</v>
      </c>
      <c r="B216" t="s">
        <v>234</v>
      </c>
      <c r="C216" t="s">
        <v>220</v>
      </c>
      <c r="D216" t="s">
        <v>383</v>
      </c>
      <c r="E216" t="s">
        <v>11</v>
      </c>
      <c r="F216">
        <v>0.962192033</v>
      </c>
      <c r="G216">
        <v>0.33556929299999999</v>
      </c>
      <c r="H216">
        <v>1.807875E-3</v>
      </c>
      <c r="I216" t="s">
        <v>382</v>
      </c>
      <c r="J216" t="str">
        <f t="shared" si="12"/>
        <v>Breast invasive carcinoma - Stage I(90)ICDK2</v>
      </c>
      <c r="K216" t="str">
        <f t="shared" si="13"/>
        <v>Breast invasive carcinoma (adjacent normal)(111)ICDK2</v>
      </c>
      <c r="L216" t="str">
        <f t="shared" si="14"/>
        <v>upregulation</v>
      </c>
      <c r="M216" t="str">
        <f t="shared" si="15"/>
        <v>regulation not significant</v>
      </c>
    </row>
    <row r="217" spans="1:13" x14ac:dyDescent="0.2">
      <c r="A217" t="s">
        <v>319</v>
      </c>
      <c r="B217" t="s">
        <v>234</v>
      </c>
      <c r="C217" t="s">
        <v>220</v>
      </c>
      <c r="D217" t="s">
        <v>384</v>
      </c>
      <c r="E217" t="s">
        <v>12</v>
      </c>
      <c r="F217">
        <v>0.87852969000000003</v>
      </c>
      <c r="G217">
        <v>0.48047572399999999</v>
      </c>
      <c r="H217" s="155">
        <v>4.29E-8</v>
      </c>
      <c r="I217" t="s">
        <v>382</v>
      </c>
      <c r="J217" t="str">
        <f t="shared" si="12"/>
        <v>Breast invasive carcinoma - Stage I(90)ICUL3</v>
      </c>
      <c r="K217" t="str">
        <f t="shared" si="13"/>
        <v>Breast invasive carcinoma (adjacent normal)(111)ICUL3</v>
      </c>
      <c r="L217" t="str">
        <f t="shared" si="14"/>
        <v>upregulation</v>
      </c>
      <c r="M217" t="str">
        <f t="shared" si="15"/>
        <v>significant regulation</v>
      </c>
    </row>
    <row r="218" spans="1:13" x14ac:dyDescent="0.2">
      <c r="A218" t="s">
        <v>319</v>
      </c>
      <c r="B218" t="s">
        <v>234</v>
      </c>
      <c r="C218" t="s">
        <v>220</v>
      </c>
      <c r="D218" t="s">
        <v>385</v>
      </c>
      <c r="E218" t="s">
        <v>13</v>
      </c>
      <c r="F218">
        <v>59.194435239999997</v>
      </c>
      <c r="G218">
        <v>81.304208189999997</v>
      </c>
      <c r="H218" s="155">
        <v>9.0600000000000002E-11</v>
      </c>
      <c r="I218" t="s">
        <v>382</v>
      </c>
      <c r="J218" t="str">
        <f t="shared" si="12"/>
        <v>Breast invasive carcinoma - Stage I(90)IDLST</v>
      </c>
      <c r="K218" t="str">
        <f t="shared" si="13"/>
        <v>Breast invasive carcinoma (adjacent normal)(111)IDLST</v>
      </c>
      <c r="L218" t="str">
        <f t="shared" si="14"/>
        <v>downregulation</v>
      </c>
      <c r="M218" t="str">
        <f t="shared" si="15"/>
        <v>significant regulation</v>
      </c>
    </row>
    <row r="219" spans="1:13" x14ac:dyDescent="0.2">
      <c r="A219" t="s">
        <v>319</v>
      </c>
      <c r="B219" t="s">
        <v>234</v>
      </c>
      <c r="C219" t="s">
        <v>220</v>
      </c>
      <c r="D219" t="s">
        <v>386</v>
      </c>
      <c r="E219" t="s">
        <v>13</v>
      </c>
      <c r="F219">
        <v>1.4646047879999999</v>
      </c>
      <c r="G219">
        <v>2.7090501439999999</v>
      </c>
      <c r="H219" s="155">
        <v>2.2100000000000001E-10</v>
      </c>
      <c r="I219" t="s">
        <v>382</v>
      </c>
      <c r="J219" t="str">
        <f t="shared" si="12"/>
        <v>Breast invasive carcinoma - Stage I(90)IDLST</v>
      </c>
      <c r="K219" t="str">
        <f t="shared" si="13"/>
        <v>Breast invasive carcinoma (adjacent normal)(111)IDLST</v>
      </c>
      <c r="L219" t="str">
        <f t="shared" si="14"/>
        <v>downregulation</v>
      </c>
      <c r="M219" t="str">
        <f t="shared" si="15"/>
        <v>significant regulation</v>
      </c>
    </row>
    <row r="220" spans="1:13" x14ac:dyDescent="0.2">
      <c r="A220" t="s">
        <v>319</v>
      </c>
      <c r="B220" t="s">
        <v>234</v>
      </c>
      <c r="C220" t="s">
        <v>220</v>
      </c>
      <c r="D220" t="s">
        <v>387</v>
      </c>
      <c r="E220" t="s">
        <v>17</v>
      </c>
      <c r="F220">
        <v>24.192793049999999</v>
      </c>
      <c r="G220">
        <v>11.878050549999999</v>
      </c>
      <c r="H220" s="155">
        <v>1.1600000000000001E-21</v>
      </c>
      <c r="I220" t="s">
        <v>382</v>
      </c>
      <c r="J220" t="str">
        <f t="shared" si="12"/>
        <v>Breast invasive carcinoma - Stage I(90)IFBXO6</v>
      </c>
      <c r="K220" t="str">
        <f t="shared" si="13"/>
        <v>Breast invasive carcinoma (adjacent normal)(111)IFBXO6</v>
      </c>
      <c r="L220" t="str">
        <f t="shared" si="14"/>
        <v>upregulation</v>
      </c>
      <c r="M220" t="str">
        <f t="shared" si="15"/>
        <v>significant regulation</v>
      </c>
    </row>
    <row r="221" spans="1:13" x14ac:dyDescent="0.2">
      <c r="A221" t="s">
        <v>319</v>
      </c>
      <c r="B221" t="s">
        <v>234</v>
      </c>
      <c r="C221" t="s">
        <v>220</v>
      </c>
      <c r="D221" t="s">
        <v>388</v>
      </c>
      <c r="E221" t="s">
        <v>18</v>
      </c>
      <c r="F221">
        <v>6.7920708259999998</v>
      </c>
      <c r="G221">
        <v>1.116558476</v>
      </c>
      <c r="H221" s="155">
        <v>7.7399999999999996E-33</v>
      </c>
      <c r="I221" t="s">
        <v>382</v>
      </c>
      <c r="J221" t="str">
        <f t="shared" si="12"/>
        <v>Breast invasive carcinoma - Stage I(90)IFN1</v>
      </c>
      <c r="K221" t="str">
        <f t="shared" si="13"/>
        <v>Breast invasive carcinoma (adjacent normal)(111)IFN1</v>
      </c>
      <c r="L221" t="str">
        <f t="shared" si="14"/>
        <v>upregulation</v>
      </c>
      <c r="M221" t="str">
        <f t="shared" si="15"/>
        <v>significant regulation</v>
      </c>
    </row>
    <row r="222" spans="1:13" x14ac:dyDescent="0.2">
      <c r="A222" t="s">
        <v>319</v>
      </c>
      <c r="B222" t="s">
        <v>234</v>
      </c>
      <c r="C222" t="s">
        <v>220</v>
      </c>
      <c r="D222" t="s">
        <v>389</v>
      </c>
      <c r="E222" t="s">
        <v>18</v>
      </c>
      <c r="F222">
        <v>287.53747920000001</v>
      </c>
      <c r="G222">
        <v>23.08213078</v>
      </c>
      <c r="H222" s="155">
        <v>8.8599999999999995E-19</v>
      </c>
      <c r="I222" t="s">
        <v>382</v>
      </c>
      <c r="J222" t="str">
        <f t="shared" si="12"/>
        <v>Breast invasive carcinoma - Stage I(90)IFN1</v>
      </c>
      <c r="K222" t="str">
        <f t="shared" si="13"/>
        <v>Breast invasive carcinoma (adjacent normal)(111)IFN1</v>
      </c>
      <c r="L222" t="str">
        <f t="shared" si="14"/>
        <v>upregulation</v>
      </c>
      <c r="M222" t="str">
        <f t="shared" si="15"/>
        <v>significant regulation</v>
      </c>
    </row>
    <row r="223" spans="1:13" x14ac:dyDescent="0.2">
      <c r="A223" t="s">
        <v>319</v>
      </c>
      <c r="B223" t="s">
        <v>234</v>
      </c>
      <c r="C223" t="s">
        <v>220</v>
      </c>
      <c r="D223" t="s">
        <v>390</v>
      </c>
      <c r="E223" t="s">
        <v>18</v>
      </c>
      <c r="F223">
        <v>101.4969806</v>
      </c>
      <c r="G223">
        <v>9.9166037169999992</v>
      </c>
      <c r="H223" s="155">
        <v>1.0500000000000001E-41</v>
      </c>
      <c r="I223" t="s">
        <v>382</v>
      </c>
      <c r="J223" t="str">
        <f t="shared" si="12"/>
        <v>Breast invasive carcinoma - Stage I(90)IFN1</v>
      </c>
      <c r="K223" t="str">
        <f t="shared" si="13"/>
        <v>Breast invasive carcinoma (adjacent normal)(111)IFN1</v>
      </c>
      <c r="L223" t="str">
        <f t="shared" si="14"/>
        <v>upregulation</v>
      </c>
      <c r="M223" t="str">
        <f t="shared" si="15"/>
        <v>significant regulation</v>
      </c>
    </row>
    <row r="224" spans="1:13" x14ac:dyDescent="0.2">
      <c r="A224" t="s">
        <v>319</v>
      </c>
      <c r="B224" t="s">
        <v>234</v>
      </c>
      <c r="C224" t="s">
        <v>220</v>
      </c>
      <c r="D224" t="s">
        <v>391</v>
      </c>
      <c r="E224" t="s">
        <v>18</v>
      </c>
      <c r="F224">
        <v>22.99884243</v>
      </c>
      <c r="G224">
        <v>3.6664240010000002</v>
      </c>
      <c r="H224" s="155">
        <v>1.99E-16</v>
      </c>
      <c r="I224" t="s">
        <v>382</v>
      </c>
      <c r="J224" t="str">
        <f t="shared" si="12"/>
        <v>Breast invasive carcinoma - Stage I(90)IFN1</v>
      </c>
      <c r="K224" t="str">
        <f t="shared" si="13"/>
        <v>Breast invasive carcinoma (adjacent normal)(111)IFN1</v>
      </c>
      <c r="L224" t="str">
        <f t="shared" si="14"/>
        <v>upregulation</v>
      </c>
      <c r="M224" t="str">
        <f t="shared" si="15"/>
        <v>significant regulation</v>
      </c>
    </row>
    <row r="225" spans="1:13" x14ac:dyDescent="0.2">
      <c r="A225" t="s">
        <v>319</v>
      </c>
      <c r="B225" t="s">
        <v>234</v>
      </c>
      <c r="C225" t="s">
        <v>220</v>
      </c>
      <c r="D225" t="s">
        <v>392</v>
      </c>
      <c r="E225" t="s">
        <v>18</v>
      </c>
      <c r="F225">
        <v>29.680776120000001</v>
      </c>
      <c r="G225">
        <v>3.4715653130000002</v>
      </c>
      <c r="H225" s="155">
        <v>1.36E-14</v>
      </c>
      <c r="I225" t="s">
        <v>382</v>
      </c>
      <c r="J225" t="str">
        <f t="shared" si="12"/>
        <v>Breast invasive carcinoma - Stage I(90)IFN1</v>
      </c>
      <c r="K225" t="str">
        <f t="shared" si="13"/>
        <v>Breast invasive carcinoma (adjacent normal)(111)IFN1</v>
      </c>
      <c r="L225" t="str">
        <f t="shared" si="14"/>
        <v>upregulation</v>
      </c>
      <c r="M225" t="str">
        <f t="shared" si="15"/>
        <v>significant regulation</v>
      </c>
    </row>
    <row r="226" spans="1:13" x14ac:dyDescent="0.2">
      <c r="A226" t="s">
        <v>319</v>
      </c>
      <c r="B226" t="s">
        <v>234</v>
      </c>
      <c r="C226" t="s">
        <v>220</v>
      </c>
      <c r="D226" t="s">
        <v>393</v>
      </c>
      <c r="E226" t="s">
        <v>18</v>
      </c>
      <c r="F226">
        <v>1.198577011</v>
      </c>
      <c r="G226">
        <v>0.15722572900000001</v>
      </c>
      <c r="H226" s="155">
        <v>2.2600000000000001E-20</v>
      </c>
      <c r="I226" t="s">
        <v>382</v>
      </c>
      <c r="J226" t="str">
        <f t="shared" si="12"/>
        <v>Breast invasive carcinoma - Stage I(90)IFN1</v>
      </c>
      <c r="K226" t="str">
        <f t="shared" si="13"/>
        <v>Breast invasive carcinoma (adjacent normal)(111)IFN1</v>
      </c>
      <c r="L226" t="str">
        <f t="shared" si="14"/>
        <v>upregulation</v>
      </c>
      <c r="M226" t="str">
        <f t="shared" si="15"/>
        <v>significant regulation</v>
      </c>
    </row>
    <row r="227" spans="1:13" x14ac:dyDescent="0.2">
      <c r="A227" t="s">
        <v>319</v>
      </c>
      <c r="B227" t="s">
        <v>234</v>
      </c>
      <c r="C227" t="s">
        <v>220</v>
      </c>
      <c r="D227" t="s">
        <v>394</v>
      </c>
      <c r="E227" t="s">
        <v>18</v>
      </c>
      <c r="F227">
        <v>63.668271160000003</v>
      </c>
      <c r="G227">
        <v>7.0197728469999996</v>
      </c>
      <c r="H227" s="155">
        <v>1.8699999999999999E-23</v>
      </c>
      <c r="I227" t="s">
        <v>382</v>
      </c>
      <c r="J227" t="str">
        <f t="shared" si="12"/>
        <v>Breast invasive carcinoma - Stage I(90)IFN1</v>
      </c>
      <c r="K227" t="str">
        <f t="shared" si="13"/>
        <v>Breast invasive carcinoma (adjacent normal)(111)IFN1</v>
      </c>
      <c r="L227" t="str">
        <f t="shared" si="14"/>
        <v>upregulation</v>
      </c>
      <c r="M227" t="str">
        <f t="shared" si="15"/>
        <v>significant regulation</v>
      </c>
    </row>
    <row r="228" spans="1:13" x14ac:dyDescent="0.2">
      <c r="A228" t="s">
        <v>319</v>
      </c>
      <c r="B228" t="s">
        <v>234</v>
      </c>
      <c r="C228" t="s">
        <v>220</v>
      </c>
      <c r="D228" t="s">
        <v>395</v>
      </c>
      <c r="E228" t="s">
        <v>18</v>
      </c>
      <c r="F228">
        <v>49.806861830000003</v>
      </c>
      <c r="G228">
        <v>6.0499973379999998</v>
      </c>
      <c r="H228" s="155">
        <v>2.9500000000000002E-10</v>
      </c>
      <c r="I228" t="s">
        <v>382</v>
      </c>
      <c r="J228" t="str">
        <f t="shared" si="12"/>
        <v>Breast invasive carcinoma - Stage I(90)IFN1</v>
      </c>
      <c r="K228" t="str">
        <f t="shared" si="13"/>
        <v>Breast invasive carcinoma (adjacent normal)(111)IFN1</v>
      </c>
      <c r="L228" t="str">
        <f t="shared" si="14"/>
        <v>upregulation</v>
      </c>
      <c r="M228" t="str">
        <f t="shared" si="15"/>
        <v>significant regulation</v>
      </c>
    </row>
    <row r="229" spans="1:13" x14ac:dyDescent="0.2">
      <c r="A229" t="s">
        <v>319</v>
      </c>
      <c r="B229" t="s">
        <v>234</v>
      </c>
      <c r="C229" t="s">
        <v>220</v>
      </c>
      <c r="D229" t="s">
        <v>396</v>
      </c>
      <c r="E229" t="s">
        <v>18</v>
      </c>
      <c r="F229">
        <v>14.65731143</v>
      </c>
      <c r="G229">
        <v>0.58781769699999997</v>
      </c>
      <c r="H229">
        <v>1.25303E-4</v>
      </c>
      <c r="I229" t="s">
        <v>382</v>
      </c>
      <c r="J229" t="str">
        <f t="shared" si="12"/>
        <v>Breast invasive carcinoma - Stage I(90)IFN1</v>
      </c>
      <c r="K229" t="str">
        <f t="shared" si="13"/>
        <v>Breast invasive carcinoma (adjacent normal)(111)IFN1</v>
      </c>
      <c r="L229" t="str">
        <f t="shared" si="14"/>
        <v>upregulation</v>
      </c>
      <c r="M229" t="str">
        <f t="shared" si="15"/>
        <v>significant regulation</v>
      </c>
    </row>
    <row r="230" spans="1:13" x14ac:dyDescent="0.2">
      <c r="A230" t="s">
        <v>319</v>
      </c>
      <c r="B230" t="s">
        <v>234</v>
      </c>
      <c r="C230" t="s">
        <v>220</v>
      </c>
      <c r="D230" t="s">
        <v>397</v>
      </c>
      <c r="E230" t="s">
        <v>18</v>
      </c>
      <c r="F230">
        <v>856.58247749999998</v>
      </c>
      <c r="G230">
        <v>99.175044810000003</v>
      </c>
      <c r="H230" s="155">
        <v>2.4600000000000001E-43</v>
      </c>
      <c r="I230" t="s">
        <v>382</v>
      </c>
      <c r="J230" t="str">
        <f t="shared" si="12"/>
        <v>Breast invasive carcinoma - Stage I(90)IFN1</v>
      </c>
      <c r="K230" t="str">
        <f t="shared" si="13"/>
        <v>Breast invasive carcinoma (adjacent normal)(111)IFN1</v>
      </c>
      <c r="L230" t="str">
        <f t="shared" si="14"/>
        <v>upregulation</v>
      </c>
      <c r="M230" t="str">
        <f t="shared" si="15"/>
        <v>significant regulation</v>
      </c>
    </row>
    <row r="231" spans="1:13" x14ac:dyDescent="0.2">
      <c r="A231" t="s">
        <v>319</v>
      </c>
      <c r="B231" t="s">
        <v>234</v>
      </c>
      <c r="C231" t="s">
        <v>220</v>
      </c>
      <c r="D231" t="s">
        <v>398</v>
      </c>
      <c r="E231" t="s">
        <v>19</v>
      </c>
      <c r="F231">
        <v>122.6262428</v>
      </c>
      <c r="G231">
        <v>77.262597979999995</v>
      </c>
      <c r="H231" s="155">
        <v>4.1599999999999997E-11</v>
      </c>
      <c r="I231" t="s">
        <v>382</v>
      </c>
      <c r="J231" t="str">
        <f t="shared" si="12"/>
        <v>Breast invasive carcinoma - Stage I(90)IFUS</v>
      </c>
      <c r="K231" t="str">
        <f t="shared" si="13"/>
        <v>Breast invasive carcinoma (adjacent normal)(111)IFUS</v>
      </c>
      <c r="L231" t="str">
        <f t="shared" si="14"/>
        <v>upregulation</v>
      </c>
      <c r="M231" t="str">
        <f t="shared" si="15"/>
        <v>significant regulation</v>
      </c>
    </row>
    <row r="232" spans="1:13" x14ac:dyDescent="0.2">
      <c r="A232" t="s">
        <v>319</v>
      </c>
      <c r="B232" t="s">
        <v>234</v>
      </c>
      <c r="C232" t="s">
        <v>220</v>
      </c>
      <c r="D232" t="s">
        <v>399</v>
      </c>
      <c r="E232" t="s">
        <v>19</v>
      </c>
      <c r="F232">
        <v>6.1462278699999997</v>
      </c>
      <c r="G232">
        <v>3.0366698470000002</v>
      </c>
      <c r="H232" s="155">
        <v>5.5799999999999999E-6</v>
      </c>
      <c r="I232" t="s">
        <v>382</v>
      </c>
      <c r="J232" t="str">
        <f t="shared" si="12"/>
        <v>Breast invasive carcinoma - Stage I(90)IFUS</v>
      </c>
      <c r="K232" t="str">
        <f t="shared" si="13"/>
        <v>Breast invasive carcinoma (adjacent normal)(111)IFUS</v>
      </c>
      <c r="L232" t="str">
        <f t="shared" si="14"/>
        <v>upregulation</v>
      </c>
      <c r="M232" t="str">
        <f t="shared" si="15"/>
        <v>significant regulation</v>
      </c>
    </row>
    <row r="233" spans="1:13" x14ac:dyDescent="0.2">
      <c r="A233" t="s">
        <v>319</v>
      </c>
      <c r="B233" t="s">
        <v>234</v>
      </c>
      <c r="C233" t="s">
        <v>220</v>
      </c>
      <c r="D233" t="s">
        <v>400</v>
      </c>
      <c r="E233" t="s">
        <v>19</v>
      </c>
      <c r="F233">
        <v>68.409247059999998</v>
      </c>
      <c r="G233">
        <v>42.773453070000002</v>
      </c>
      <c r="H233" s="155">
        <v>2.9900000000000001E-15</v>
      </c>
      <c r="I233" t="s">
        <v>382</v>
      </c>
      <c r="J233" t="str">
        <f t="shared" si="12"/>
        <v>Breast invasive carcinoma - Stage I(90)IFUS</v>
      </c>
      <c r="K233" t="str">
        <f t="shared" si="13"/>
        <v>Breast invasive carcinoma (adjacent normal)(111)IFUS</v>
      </c>
      <c r="L233" t="str">
        <f t="shared" si="14"/>
        <v>upregulation</v>
      </c>
      <c r="M233" t="str">
        <f t="shared" si="15"/>
        <v>significant regulation</v>
      </c>
    </row>
    <row r="234" spans="1:13" x14ac:dyDescent="0.2">
      <c r="A234" t="s">
        <v>319</v>
      </c>
      <c r="B234" t="s">
        <v>234</v>
      </c>
      <c r="C234" t="s">
        <v>220</v>
      </c>
      <c r="D234" t="s">
        <v>401</v>
      </c>
      <c r="E234" t="s">
        <v>19</v>
      </c>
      <c r="F234">
        <v>87.179672330000002</v>
      </c>
      <c r="G234">
        <v>48.384700729999999</v>
      </c>
      <c r="H234">
        <v>2.9106599999999998E-4</v>
      </c>
      <c r="I234" t="s">
        <v>382</v>
      </c>
      <c r="J234" t="str">
        <f t="shared" si="12"/>
        <v>Breast invasive carcinoma - Stage I(90)IFUS</v>
      </c>
      <c r="K234" t="str">
        <f t="shared" si="13"/>
        <v>Breast invasive carcinoma (adjacent normal)(111)IFUS</v>
      </c>
      <c r="L234" t="str">
        <f t="shared" si="14"/>
        <v>upregulation</v>
      </c>
      <c r="M234" t="str">
        <f t="shared" si="15"/>
        <v>significant regulation</v>
      </c>
    </row>
    <row r="235" spans="1:13" x14ac:dyDescent="0.2">
      <c r="A235" t="s">
        <v>319</v>
      </c>
      <c r="B235" t="s">
        <v>234</v>
      </c>
      <c r="C235" t="s">
        <v>220</v>
      </c>
      <c r="D235" t="s">
        <v>402</v>
      </c>
      <c r="E235" t="s">
        <v>20</v>
      </c>
      <c r="F235">
        <v>12.639143710000001</v>
      </c>
      <c r="G235">
        <v>18.111186029999999</v>
      </c>
      <c r="H235" s="155">
        <v>2.8699999999999999E-10</v>
      </c>
      <c r="I235" t="s">
        <v>382</v>
      </c>
      <c r="J235" t="str">
        <f t="shared" si="12"/>
        <v>Breast invasive carcinoma - Stage I(90)IHDAC5</v>
      </c>
      <c r="K235" t="str">
        <f t="shared" si="13"/>
        <v>Breast invasive carcinoma (adjacent normal)(111)IHDAC5</v>
      </c>
      <c r="L235" t="str">
        <f t="shared" si="14"/>
        <v>downregulation</v>
      </c>
      <c r="M235" t="str">
        <f t="shared" si="15"/>
        <v>significant regulation</v>
      </c>
    </row>
    <row r="236" spans="1:13" x14ac:dyDescent="0.2">
      <c r="A236" t="s">
        <v>319</v>
      </c>
      <c r="B236" t="s">
        <v>234</v>
      </c>
      <c r="C236" t="s">
        <v>220</v>
      </c>
      <c r="D236" t="s">
        <v>403</v>
      </c>
      <c r="E236" t="s">
        <v>20</v>
      </c>
      <c r="F236">
        <v>6.2161930620000003</v>
      </c>
      <c r="G236">
        <v>9.1605469300000006</v>
      </c>
      <c r="H236" s="155">
        <v>1.5099999999999999E-6</v>
      </c>
      <c r="I236" t="s">
        <v>382</v>
      </c>
      <c r="J236" t="str">
        <f t="shared" si="12"/>
        <v>Breast invasive carcinoma - Stage I(90)IHDAC5</v>
      </c>
      <c r="K236" t="str">
        <f t="shared" si="13"/>
        <v>Breast invasive carcinoma (adjacent normal)(111)IHDAC5</v>
      </c>
      <c r="L236" t="str">
        <f t="shared" si="14"/>
        <v>downregulation</v>
      </c>
      <c r="M236" t="str">
        <f t="shared" si="15"/>
        <v>significant regulation</v>
      </c>
    </row>
    <row r="237" spans="1:13" x14ac:dyDescent="0.2">
      <c r="A237" t="s">
        <v>319</v>
      </c>
      <c r="B237" t="s">
        <v>234</v>
      </c>
      <c r="C237" t="s">
        <v>220</v>
      </c>
      <c r="D237" t="s">
        <v>404</v>
      </c>
      <c r="E237" t="s">
        <v>20</v>
      </c>
      <c r="F237">
        <v>0.41038381200000001</v>
      </c>
      <c r="G237">
        <v>0.61658639699999995</v>
      </c>
      <c r="H237">
        <v>5.1570230000000002E-3</v>
      </c>
      <c r="I237" t="s">
        <v>382</v>
      </c>
      <c r="J237" t="str">
        <f t="shared" si="12"/>
        <v>Breast invasive carcinoma - Stage I(90)IHDAC5</v>
      </c>
      <c r="K237" t="str">
        <f t="shared" si="13"/>
        <v>Breast invasive carcinoma (adjacent normal)(111)IHDAC5</v>
      </c>
      <c r="L237" t="str">
        <f t="shared" si="14"/>
        <v>downregulation</v>
      </c>
      <c r="M237" t="str">
        <f t="shared" si="15"/>
        <v>regulation not significant</v>
      </c>
    </row>
    <row r="238" spans="1:13" x14ac:dyDescent="0.2">
      <c r="A238" t="s">
        <v>319</v>
      </c>
      <c r="B238" t="s">
        <v>234</v>
      </c>
      <c r="C238" t="s">
        <v>220</v>
      </c>
      <c r="D238" t="s">
        <v>405</v>
      </c>
      <c r="E238" t="s">
        <v>20</v>
      </c>
      <c r="F238">
        <v>1.149274734</v>
      </c>
      <c r="G238">
        <v>1.9815126709999999</v>
      </c>
      <c r="H238" s="155">
        <v>1.95E-6</v>
      </c>
      <c r="I238" t="s">
        <v>382</v>
      </c>
      <c r="J238" t="str">
        <f t="shared" si="12"/>
        <v>Breast invasive carcinoma - Stage I(90)IHDAC5</v>
      </c>
      <c r="K238" t="str">
        <f t="shared" si="13"/>
        <v>Breast invasive carcinoma (adjacent normal)(111)IHDAC5</v>
      </c>
      <c r="L238" t="str">
        <f t="shared" si="14"/>
        <v>downregulation</v>
      </c>
      <c r="M238" t="str">
        <f t="shared" si="15"/>
        <v>significant regulation</v>
      </c>
    </row>
    <row r="239" spans="1:13" x14ac:dyDescent="0.2">
      <c r="A239" t="s">
        <v>319</v>
      </c>
      <c r="B239" t="s">
        <v>234</v>
      </c>
      <c r="C239" t="s">
        <v>220</v>
      </c>
      <c r="D239" t="s">
        <v>406</v>
      </c>
      <c r="E239" t="s">
        <v>21</v>
      </c>
      <c r="F239">
        <v>30.717677980000001</v>
      </c>
      <c r="G239">
        <v>24.18323921</v>
      </c>
      <c r="H239" s="155">
        <v>3.8299999999999998E-7</v>
      </c>
      <c r="I239" t="s">
        <v>382</v>
      </c>
      <c r="J239" t="str">
        <f t="shared" si="12"/>
        <v>Breast invasive carcinoma - Stage I(90)IHUWE1</v>
      </c>
      <c r="K239" t="str">
        <f t="shared" si="13"/>
        <v>Breast invasive carcinoma (adjacent normal)(111)IHUWE1</v>
      </c>
      <c r="L239" t="str">
        <f t="shared" si="14"/>
        <v>upregulation</v>
      </c>
      <c r="M239" t="str">
        <f t="shared" si="15"/>
        <v>significant regulation</v>
      </c>
    </row>
    <row r="240" spans="1:13" x14ac:dyDescent="0.2">
      <c r="A240" t="s">
        <v>319</v>
      </c>
      <c r="B240" t="s">
        <v>234</v>
      </c>
      <c r="C240" t="s">
        <v>220</v>
      </c>
      <c r="D240" t="s">
        <v>407</v>
      </c>
      <c r="E240" t="s">
        <v>23</v>
      </c>
      <c r="F240">
        <v>32.713752630000002</v>
      </c>
      <c r="G240">
        <v>10.57387739</v>
      </c>
      <c r="H240" s="155">
        <v>2.28E-15</v>
      </c>
      <c r="I240" t="s">
        <v>382</v>
      </c>
      <c r="J240" t="str">
        <f t="shared" si="12"/>
        <v>Breast invasive carcinoma - Stage I(90)IMCM2</v>
      </c>
      <c r="K240" t="str">
        <f t="shared" si="13"/>
        <v>Breast invasive carcinoma (adjacent normal)(111)IMCM2</v>
      </c>
      <c r="L240" t="str">
        <f t="shared" si="14"/>
        <v>upregulation</v>
      </c>
      <c r="M240" t="str">
        <f t="shared" si="15"/>
        <v>significant regulation</v>
      </c>
    </row>
    <row r="241" spans="1:13" x14ac:dyDescent="0.2">
      <c r="A241" t="s">
        <v>319</v>
      </c>
      <c r="B241" t="s">
        <v>234</v>
      </c>
      <c r="C241" t="s">
        <v>220</v>
      </c>
      <c r="D241" t="s">
        <v>408</v>
      </c>
      <c r="E241" t="s">
        <v>32</v>
      </c>
      <c r="F241">
        <v>73.739136099999996</v>
      </c>
      <c r="G241">
        <v>50.101753309999999</v>
      </c>
      <c r="H241" s="155">
        <v>1.31E-15</v>
      </c>
      <c r="I241" t="s">
        <v>382</v>
      </c>
      <c r="J241" t="str">
        <f t="shared" si="12"/>
        <v>Breast invasive carcinoma - Stage I(90)IU2AF2</v>
      </c>
      <c r="K241" t="str">
        <f t="shared" si="13"/>
        <v>Breast invasive carcinoma (adjacent normal)(111)IU2AF2</v>
      </c>
      <c r="L241" t="str">
        <f t="shared" si="14"/>
        <v>upregulation</v>
      </c>
      <c r="M241" t="str">
        <f t="shared" si="15"/>
        <v>significant regulation</v>
      </c>
    </row>
    <row r="242" spans="1:13" x14ac:dyDescent="0.2">
      <c r="A242" t="s">
        <v>319</v>
      </c>
      <c r="B242" t="s">
        <v>234</v>
      </c>
      <c r="C242" t="s">
        <v>220</v>
      </c>
      <c r="D242" t="s">
        <v>409</v>
      </c>
      <c r="E242" t="s">
        <v>32</v>
      </c>
      <c r="F242">
        <v>12.59825901</v>
      </c>
      <c r="G242">
        <v>6.9417317560000003</v>
      </c>
      <c r="H242" s="155">
        <v>4.9499999999999997E-12</v>
      </c>
      <c r="I242" t="s">
        <v>382</v>
      </c>
      <c r="J242" t="str">
        <f t="shared" si="12"/>
        <v>Breast invasive carcinoma - Stage I(90)IU2AF2</v>
      </c>
      <c r="K242" t="str">
        <f t="shared" si="13"/>
        <v>Breast invasive carcinoma (adjacent normal)(111)IU2AF2</v>
      </c>
      <c r="L242" t="str">
        <f t="shared" si="14"/>
        <v>upregulation</v>
      </c>
      <c r="M242" t="str">
        <f t="shared" si="15"/>
        <v>significant regulation</v>
      </c>
    </row>
    <row r="243" spans="1:13" x14ac:dyDescent="0.2">
      <c r="A243" t="s">
        <v>319</v>
      </c>
      <c r="B243" t="s">
        <v>234</v>
      </c>
      <c r="C243" t="s">
        <v>220</v>
      </c>
      <c r="D243" t="s">
        <v>410</v>
      </c>
      <c r="E243" t="s">
        <v>33</v>
      </c>
      <c r="F243">
        <v>0.94294220699999998</v>
      </c>
      <c r="G243">
        <v>1.6646680599999999</v>
      </c>
      <c r="H243">
        <v>1.0072379999999999E-3</v>
      </c>
      <c r="I243" t="s">
        <v>382</v>
      </c>
      <c r="J243" t="str">
        <f t="shared" si="12"/>
        <v>Breast invasive carcinoma - Stage I(90)IVCAM1</v>
      </c>
      <c r="K243" t="str">
        <f t="shared" si="13"/>
        <v>Breast invasive carcinoma (adjacent normal)(111)IVCAM1</v>
      </c>
      <c r="L243" t="str">
        <f t="shared" si="14"/>
        <v>downregulation</v>
      </c>
      <c r="M243" t="str">
        <f t="shared" si="15"/>
        <v>regulation not significant</v>
      </c>
    </row>
    <row r="244" spans="1:13" x14ac:dyDescent="0.2">
      <c r="A244" t="s">
        <v>319</v>
      </c>
      <c r="B244" t="s">
        <v>234</v>
      </c>
      <c r="C244" t="s">
        <v>220</v>
      </c>
      <c r="D244" t="s">
        <v>411</v>
      </c>
      <c r="E244" t="s">
        <v>34</v>
      </c>
      <c r="F244">
        <v>129.4928558</v>
      </c>
      <c r="G244">
        <v>94.02893598</v>
      </c>
      <c r="H244" s="155">
        <v>2.1700000000000001E-13</v>
      </c>
      <c r="I244" t="s">
        <v>382</v>
      </c>
      <c r="J244" t="str">
        <f t="shared" si="12"/>
        <v>Breast invasive carcinoma - Stage I(90)IVCP</v>
      </c>
      <c r="K244" t="str">
        <f t="shared" si="13"/>
        <v>Breast invasive carcinoma (adjacent normal)(111)IVCP</v>
      </c>
      <c r="L244" t="str">
        <f t="shared" si="14"/>
        <v>upregulation</v>
      </c>
      <c r="M244" t="str">
        <f t="shared" si="15"/>
        <v>significant regulation</v>
      </c>
    </row>
    <row r="245" spans="1:13" x14ac:dyDescent="0.2">
      <c r="A245" t="s">
        <v>319</v>
      </c>
      <c r="B245" t="s">
        <v>234</v>
      </c>
      <c r="C245" t="s">
        <v>220</v>
      </c>
      <c r="D245" t="s">
        <v>412</v>
      </c>
      <c r="E245" t="s">
        <v>35</v>
      </c>
      <c r="F245">
        <v>197.0643273</v>
      </c>
      <c r="G245">
        <v>131.2381268</v>
      </c>
      <c r="H245" s="155">
        <v>1.92E-17</v>
      </c>
      <c r="I245" t="s">
        <v>382</v>
      </c>
      <c r="J245" t="str">
        <f t="shared" si="12"/>
        <v>Breast invasive carcinoma - Stage I(90)IVDAC1</v>
      </c>
      <c r="K245" t="str">
        <f t="shared" si="13"/>
        <v>Breast invasive carcinoma (adjacent normal)(111)IVDAC1</v>
      </c>
      <c r="L245" t="str">
        <f t="shared" si="14"/>
        <v>upregulation</v>
      </c>
      <c r="M245" t="str">
        <f t="shared" si="15"/>
        <v>significant regulation</v>
      </c>
    </row>
    <row r="246" spans="1:13" x14ac:dyDescent="0.2">
      <c r="A246" t="s">
        <v>319</v>
      </c>
      <c r="B246" t="s">
        <v>234</v>
      </c>
      <c r="C246" t="s">
        <v>220</v>
      </c>
      <c r="D246" t="s">
        <v>413</v>
      </c>
      <c r="E246" t="s">
        <v>35</v>
      </c>
      <c r="F246">
        <v>2.3353413139999999</v>
      </c>
      <c r="G246">
        <v>1.5910444690000001</v>
      </c>
      <c r="H246">
        <v>1.238605E-3</v>
      </c>
      <c r="I246" t="s">
        <v>382</v>
      </c>
      <c r="J246" t="str">
        <f t="shared" si="12"/>
        <v>Breast invasive carcinoma - Stage I(90)IVDAC1</v>
      </c>
      <c r="K246" t="str">
        <f t="shared" si="13"/>
        <v>Breast invasive carcinoma (adjacent normal)(111)IVDAC1</v>
      </c>
      <c r="L246" t="str">
        <f t="shared" si="14"/>
        <v>upregulation</v>
      </c>
      <c r="M246" t="str">
        <f t="shared" si="15"/>
        <v>regulation not significant</v>
      </c>
    </row>
    <row r="247" spans="1:13" x14ac:dyDescent="0.2">
      <c r="A247" t="s">
        <v>319</v>
      </c>
      <c r="B247" t="s">
        <v>234</v>
      </c>
      <c r="C247" t="s">
        <v>240</v>
      </c>
      <c r="D247" t="s">
        <v>414</v>
      </c>
      <c r="E247" t="s">
        <v>11</v>
      </c>
      <c r="F247">
        <v>0.39351364799999999</v>
      </c>
      <c r="G247" s="155">
        <v>2.3100000000000001E-104</v>
      </c>
      <c r="H247" s="155">
        <v>6.2099999999999996E-7</v>
      </c>
      <c r="I247" t="s">
        <v>382</v>
      </c>
      <c r="J247" t="str">
        <f t="shared" si="12"/>
        <v>Breast invasive carcinoma - Stage I(90)ICDK2</v>
      </c>
      <c r="K247" t="str">
        <f t="shared" si="13"/>
        <v>Breast invasive carcinoma - Stage II(3)ICDK2</v>
      </c>
      <c r="L247" t="str">
        <f t="shared" si="14"/>
        <v>upregulation</v>
      </c>
      <c r="M247" t="str">
        <f t="shared" si="15"/>
        <v>significant regulation</v>
      </c>
    </row>
    <row r="248" spans="1:13" x14ac:dyDescent="0.2">
      <c r="A248" t="s">
        <v>319</v>
      </c>
      <c r="B248" t="s">
        <v>234</v>
      </c>
      <c r="C248" t="s">
        <v>240</v>
      </c>
      <c r="D248" t="s">
        <v>396</v>
      </c>
      <c r="E248" t="s">
        <v>18</v>
      </c>
      <c r="F248">
        <v>14.65731143</v>
      </c>
      <c r="G248">
        <v>6.7429932999999997E-2</v>
      </c>
      <c r="H248">
        <v>3.5724200000000002E-4</v>
      </c>
      <c r="I248" t="s">
        <v>382</v>
      </c>
      <c r="J248" t="str">
        <f t="shared" si="12"/>
        <v>Breast invasive carcinoma - Stage I(90)IFN1</v>
      </c>
      <c r="K248" t="str">
        <f t="shared" si="13"/>
        <v>Breast invasive carcinoma - Stage II(3)IFN1</v>
      </c>
      <c r="L248" t="str">
        <f t="shared" si="14"/>
        <v>upregulation</v>
      </c>
      <c r="M248" t="str">
        <f t="shared" si="15"/>
        <v>significant regulation</v>
      </c>
    </row>
    <row r="249" spans="1:13" x14ac:dyDescent="0.2">
      <c r="A249" t="s">
        <v>319</v>
      </c>
      <c r="B249" t="s">
        <v>234</v>
      </c>
      <c r="C249" t="s">
        <v>240</v>
      </c>
      <c r="D249" t="s">
        <v>415</v>
      </c>
      <c r="E249" t="s">
        <v>30</v>
      </c>
      <c r="F249">
        <v>8.8495220999999999E-2</v>
      </c>
      <c r="G249" s="155">
        <v>9.5400000000000004E-21</v>
      </c>
      <c r="H249" s="155">
        <v>1.8699999999999999E-7</v>
      </c>
      <c r="I249" t="s">
        <v>382</v>
      </c>
      <c r="J249" t="str">
        <f t="shared" si="12"/>
        <v>Breast invasive carcinoma - Stage I(90)INTRK1</v>
      </c>
      <c r="K249" t="str">
        <f t="shared" si="13"/>
        <v>Breast invasive carcinoma - Stage II(3)INTRK1</v>
      </c>
      <c r="L249" t="str">
        <f t="shared" si="14"/>
        <v>upregulation</v>
      </c>
      <c r="M249" t="str">
        <f t="shared" si="15"/>
        <v>significant regulation</v>
      </c>
    </row>
    <row r="250" spans="1:13" x14ac:dyDescent="0.2">
      <c r="A250" t="s">
        <v>319</v>
      </c>
      <c r="B250" t="s">
        <v>234</v>
      </c>
      <c r="C250" t="s">
        <v>416</v>
      </c>
      <c r="D250" t="s">
        <v>417</v>
      </c>
      <c r="E250" t="s">
        <v>13</v>
      </c>
      <c r="F250">
        <v>0.19051025899999999</v>
      </c>
      <c r="G250" s="155">
        <v>2.5600000000000002E-7</v>
      </c>
      <c r="H250" s="155">
        <v>6.7399999999999998E-6</v>
      </c>
      <c r="I250" t="s">
        <v>382</v>
      </c>
      <c r="J250" t="str">
        <f t="shared" si="12"/>
        <v>Breast invasive carcinoma - Stage I(90)IDLST</v>
      </c>
      <c r="K250" t="str">
        <f t="shared" si="13"/>
        <v>Breast invasive carcinoma - Metastatic Stage IIB(3)IDLST</v>
      </c>
      <c r="L250" t="str">
        <f t="shared" si="14"/>
        <v>upregulation</v>
      </c>
      <c r="M250" t="str">
        <f t="shared" si="15"/>
        <v>significant regulation</v>
      </c>
    </row>
    <row r="251" spans="1:13" x14ac:dyDescent="0.2">
      <c r="A251" t="s">
        <v>319</v>
      </c>
      <c r="B251" t="s">
        <v>234</v>
      </c>
      <c r="C251" t="s">
        <v>416</v>
      </c>
      <c r="D251" t="s">
        <v>418</v>
      </c>
      <c r="E251" t="s">
        <v>13</v>
      </c>
      <c r="F251">
        <v>1.252119435</v>
      </c>
      <c r="G251" s="155">
        <v>1.35E-88</v>
      </c>
      <c r="H251" s="155">
        <v>4.18E-10</v>
      </c>
      <c r="I251" t="s">
        <v>382</v>
      </c>
      <c r="J251" t="str">
        <f t="shared" si="12"/>
        <v>Breast invasive carcinoma - Stage I(90)IDLST</v>
      </c>
      <c r="K251" t="str">
        <f t="shared" si="13"/>
        <v>Breast invasive carcinoma - Metastatic Stage IIB(3)IDLST</v>
      </c>
      <c r="L251" t="str">
        <f t="shared" si="14"/>
        <v>upregulation</v>
      </c>
      <c r="M251" t="str">
        <f t="shared" si="15"/>
        <v>significant regulation</v>
      </c>
    </row>
    <row r="252" spans="1:13" x14ac:dyDescent="0.2">
      <c r="A252" t="s">
        <v>319</v>
      </c>
      <c r="B252" t="s">
        <v>234</v>
      </c>
      <c r="C252" t="s">
        <v>416</v>
      </c>
      <c r="D252" t="s">
        <v>396</v>
      </c>
      <c r="E252" t="s">
        <v>18</v>
      </c>
      <c r="F252">
        <v>14.65731143</v>
      </c>
      <c r="G252">
        <v>6.0564248000000001E-2</v>
      </c>
      <c r="H252">
        <v>1.61769E-4</v>
      </c>
      <c r="I252" t="s">
        <v>382</v>
      </c>
      <c r="J252" t="str">
        <f t="shared" si="12"/>
        <v>Breast invasive carcinoma - Stage I(90)IFN1</v>
      </c>
      <c r="K252" t="str">
        <f t="shared" si="13"/>
        <v>Breast invasive carcinoma - Metastatic Stage IIB(3)IFN1</v>
      </c>
      <c r="L252" t="str">
        <f t="shared" si="14"/>
        <v>upregulation</v>
      </c>
      <c r="M252" t="str">
        <f t="shared" si="15"/>
        <v>significant regulation</v>
      </c>
    </row>
    <row r="253" spans="1:13" x14ac:dyDescent="0.2">
      <c r="A253" t="s">
        <v>319</v>
      </c>
      <c r="B253" t="s">
        <v>235</v>
      </c>
      <c r="C253" t="s">
        <v>220</v>
      </c>
      <c r="D253" t="s">
        <v>381</v>
      </c>
      <c r="E253" t="s">
        <v>11</v>
      </c>
      <c r="F253">
        <v>32.802089010000003</v>
      </c>
      <c r="G253">
        <v>20.721995310000001</v>
      </c>
      <c r="H253" s="155">
        <v>3.2700000000000002E-14</v>
      </c>
      <c r="I253" t="s">
        <v>382</v>
      </c>
      <c r="J253" t="str">
        <f t="shared" si="12"/>
        <v>Breast invasive carcinoma - Stage IIB(249)ICDK2</v>
      </c>
      <c r="K253" t="str">
        <f t="shared" si="13"/>
        <v>Breast invasive carcinoma (adjacent normal)(111)ICDK2</v>
      </c>
      <c r="L253" t="str">
        <f t="shared" si="14"/>
        <v>upregulation</v>
      </c>
      <c r="M253" t="str">
        <f t="shared" si="15"/>
        <v>significant regulation</v>
      </c>
    </row>
    <row r="254" spans="1:13" x14ac:dyDescent="0.2">
      <c r="A254" t="s">
        <v>319</v>
      </c>
      <c r="B254" t="s">
        <v>235</v>
      </c>
      <c r="C254" t="s">
        <v>220</v>
      </c>
      <c r="D254" t="s">
        <v>383</v>
      </c>
      <c r="E254" t="s">
        <v>11</v>
      </c>
      <c r="F254">
        <v>1.0102896079999999</v>
      </c>
      <c r="G254">
        <v>0.33556929299999999</v>
      </c>
      <c r="H254" s="155">
        <v>1.14E-7</v>
      </c>
      <c r="I254" t="s">
        <v>382</v>
      </c>
      <c r="J254" t="str">
        <f t="shared" si="12"/>
        <v>Breast invasive carcinoma - Stage IIB(249)ICDK2</v>
      </c>
      <c r="K254" t="str">
        <f t="shared" si="13"/>
        <v>Breast invasive carcinoma (adjacent normal)(111)ICDK2</v>
      </c>
      <c r="L254" t="str">
        <f t="shared" si="14"/>
        <v>upregulation</v>
      </c>
      <c r="M254" t="str">
        <f t="shared" si="15"/>
        <v>significant regulation</v>
      </c>
    </row>
    <row r="255" spans="1:13" x14ac:dyDescent="0.2">
      <c r="A255" t="s">
        <v>319</v>
      </c>
      <c r="B255" t="s">
        <v>235</v>
      </c>
      <c r="C255" t="s">
        <v>220</v>
      </c>
      <c r="D255" t="s">
        <v>384</v>
      </c>
      <c r="E255" t="s">
        <v>12</v>
      </c>
      <c r="F255">
        <v>0.77959808900000005</v>
      </c>
      <c r="G255">
        <v>0.48047572399999999</v>
      </c>
      <c r="H255" s="155">
        <v>9.1100000000000002E-8</v>
      </c>
      <c r="I255" t="s">
        <v>382</v>
      </c>
      <c r="J255" t="str">
        <f t="shared" si="12"/>
        <v>Breast invasive carcinoma - Stage IIB(249)ICUL3</v>
      </c>
      <c r="K255" t="str">
        <f t="shared" si="13"/>
        <v>Breast invasive carcinoma (adjacent normal)(111)ICUL3</v>
      </c>
      <c r="L255" t="str">
        <f t="shared" si="14"/>
        <v>upregulation</v>
      </c>
      <c r="M255" t="str">
        <f t="shared" si="15"/>
        <v>significant regulation</v>
      </c>
    </row>
    <row r="256" spans="1:13" x14ac:dyDescent="0.2">
      <c r="A256" t="s">
        <v>319</v>
      </c>
      <c r="B256" t="s">
        <v>235</v>
      </c>
      <c r="C256" t="s">
        <v>220</v>
      </c>
      <c r="D256" t="s">
        <v>385</v>
      </c>
      <c r="E256" t="s">
        <v>13</v>
      </c>
      <c r="F256">
        <v>54.976755709999999</v>
      </c>
      <c r="G256">
        <v>81.304208189999997</v>
      </c>
      <c r="H256" s="155">
        <v>1.2899999999999999E-26</v>
      </c>
      <c r="I256" t="s">
        <v>382</v>
      </c>
      <c r="J256" t="str">
        <f t="shared" si="12"/>
        <v>Breast invasive carcinoma - Stage IIB(249)IDLST</v>
      </c>
      <c r="K256" t="str">
        <f t="shared" si="13"/>
        <v>Breast invasive carcinoma (adjacent normal)(111)IDLST</v>
      </c>
      <c r="L256" t="str">
        <f t="shared" si="14"/>
        <v>downregulation</v>
      </c>
      <c r="M256" t="str">
        <f t="shared" si="15"/>
        <v>significant regulation</v>
      </c>
    </row>
    <row r="257" spans="1:13" x14ac:dyDescent="0.2">
      <c r="A257" t="s">
        <v>319</v>
      </c>
      <c r="B257" t="s">
        <v>235</v>
      </c>
      <c r="C257" t="s">
        <v>220</v>
      </c>
      <c r="D257" t="s">
        <v>386</v>
      </c>
      <c r="E257" t="s">
        <v>13</v>
      </c>
      <c r="F257">
        <v>1.331958384</v>
      </c>
      <c r="G257">
        <v>2.7090501439999999</v>
      </c>
      <c r="H257" s="155">
        <v>1.5400000000000001E-17</v>
      </c>
      <c r="I257" t="s">
        <v>382</v>
      </c>
      <c r="J257" t="str">
        <f t="shared" si="12"/>
        <v>Breast invasive carcinoma - Stage IIB(249)IDLST</v>
      </c>
      <c r="K257" t="str">
        <f t="shared" si="13"/>
        <v>Breast invasive carcinoma (adjacent normal)(111)IDLST</v>
      </c>
      <c r="L257" t="str">
        <f t="shared" si="14"/>
        <v>downregulation</v>
      </c>
      <c r="M257" t="str">
        <f t="shared" si="15"/>
        <v>significant regulation</v>
      </c>
    </row>
    <row r="258" spans="1:13" x14ac:dyDescent="0.2">
      <c r="A258" t="s">
        <v>319</v>
      </c>
      <c r="B258" t="s">
        <v>235</v>
      </c>
      <c r="C258" t="s">
        <v>220</v>
      </c>
      <c r="D258" t="s">
        <v>418</v>
      </c>
      <c r="E258" t="s">
        <v>13</v>
      </c>
      <c r="F258">
        <v>1.8310236630000001</v>
      </c>
      <c r="G258">
        <v>0.85714556799999997</v>
      </c>
      <c r="H258">
        <v>1.296043E-3</v>
      </c>
      <c r="I258" t="s">
        <v>382</v>
      </c>
      <c r="J258" t="str">
        <f t="shared" si="12"/>
        <v>Breast invasive carcinoma - Stage IIB(249)IDLST</v>
      </c>
      <c r="K258" t="str">
        <f t="shared" si="13"/>
        <v>Breast invasive carcinoma (adjacent normal)(111)IDLST</v>
      </c>
      <c r="L258" t="str">
        <f t="shared" si="14"/>
        <v>upregulation</v>
      </c>
      <c r="M258" t="str">
        <f t="shared" si="15"/>
        <v>regulation not significant</v>
      </c>
    </row>
    <row r="259" spans="1:13" x14ac:dyDescent="0.2">
      <c r="A259" t="s">
        <v>319</v>
      </c>
      <c r="B259" t="s">
        <v>235</v>
      </c>
      <c r="C259" t="s">
        <v>220</v>
      </c>
      <c r="D259" t="s">
        <v>387</v>
      </c>
      <c r="E259" t="s">
        <v>17</v>
      </c>
      <c r="F259">
        <v>22.928853749999998</v>
      </c>
      <c r="G259">
        <v>11.878050549999999</v>
      </c>
      <c r="H259" s="155">
        <v>6.7899999999999998E-40</v>
      </c>
      <c r="I259" t="s">
        <v>382</v>
      </c>
      <c r="J259" t="str">
        <f t="shared" ref="J259:J322" si="16">B259&amp;"I"&amp;E259</f>
        <v>Breast invasive carcinoma - Stage IIB(249)IFBXO6</v>
      </c>
      <c r="K259" t="str">
        <f t="shared" ref="K259:K322" si="17">C259&amp;"I"&amp;E259</f>
        <v>Breast invasive carcinoma (adjacent normal)(111)IFBXO6</v>
      </c>
      <c r="L259" t="str">
        <f t="shared" ref="L259:L322" si="18">IF(F259&lt;G259,"downregulation","upregulation")</f>
        <v>upregulation</v>
      </c>
      <c r="M259" t="str">
        <f t="shared" ref="M259:M322" si="19">IF(H259&gt;0.001,"regulation not significant","significant regulation")</f>
        <v>significant regulation</v>
      </c>
    </row>
    <row r="260" spans="1:13" x14ac:dyDescent="0.2">
      <c r="A260" t="s">
        <v>319</v>
      </c>
      <c r="B260" t="s">
        <v>235</v>
      </c>
      <c r="C260" t="s">
        <v>220</v>
      </c>
      <c r="D260" t="s">
        <v>388</v>
      </c>
      <c r="E260" t="s">
        <v>18</v>
      </c>
      <c r="F260">
        <v>6.69050791</v>
      </c>
      <c r="G260">
        <v>1.116558476</v>
      </c>
      <c r="H260" s="155">
        <v>7.3199999999999996E-49</v>
      </c>
      <c r="I260" t="s">
        <v>382</v>
      </c>
      <c r="J260" t="str">
        <f t="shared" si="16"/>
        <v>Breast invasive carcinoma - Stage IIB(249)IFN1</v>
      </c>
      <c r="K260" t="str">
        <f t="shared" si="17"/>
        <v>Breast invasive carcinoma (adjacent normal)(111)IFN1</v>
      </c>
      <c r="L260" t="str">
        <f t="shared" si="18"/>
        <v>upregulation</v>
      </c>
      <c r="M260" t="str">
        <f t="shared" si="19"/>
        <v>significant regulation</v>
      </c>
    </row>
    <row r="261" spans="1:13" x14ac:dyDescent="0.2">
      <c r="A261" t="s">
        <v>319</v>
      </c>
      <c r="B261" t="s">
        <v>235</v>
      </c>
      <c r="C261" t="s">
        <v>220</v>
      </c>
      <c r="D261" t="s">
        <v>389</v>
      </c>
      <c r="E261" t="s">
        <v>18</v>
      </c>
      <c r="F261">
        <v>308.17970380000003</v>
      </c>
      <c r="G261">
        <v>23.08213078</v>
      </c>
      <c r="H261" s="155">
        <v>5.4300000000000002E-32</v>
      </c>
      <c r="I261" t="s">
        <v>382</v>
      </c>
      <c r="J261" t="str">
        <f t="shared" si="16"/>
        <v>Breast invasive carcinoma - Stage IIB(249)IFN1</v>
      </c>
      <c r="K261" t="str">
        <f t="shared" si="17"/>
        <v>Breast invasive carcinoma (adjacent normal)(111)IFN1</v>
      </c>
      <c r="L261" t="str">
        <f t="shared" si="18"/>
        <v>upregulation</v>
      </c>
      <c r="M261" t="str">
        <f t="shared" si="19"/>
        <v>significant regulation</v>
      </c>
    </row>
    <row r="262" spans="1:13" x14ac:dyDescent="0.2">
      <c r="A262" t="s">
        <v>319</v>
      </c>
      <c r="B262" t="s">
        <v>235</v>
      </c>
      <c r="C262" t="s">
        <v>220</v>
      </c>
      <c r="D262" t="s">
        <v>390</v>
      </c>
      <c r="E262" t="s">
        <v>18</v>
      </c>
      <c r="F262">
        <v>105.2714393</v>
      </c>
      <c r="G262">
        <v>9.9166037169999992</v>
      </c>
      <c r="H262" s="155">
        <v>3.5E-52</v>
      </c>
      <c r="I262" t="s">
        <v>382</v>
      </c>
      <c r="J262" t="str">
        <f t="shared" si="16"/>
        <v>Breast invasive carcinoma - Stage IIB(249)IFN1</v>
      </c>
      <c r="K262" t="str">
        <f t="shared" si="17"/>
        <v>Breast invasive carcinoma (adjacent normal)(111)IFN1</v>
      </c>
      <c r="L262" t="str">
        <f t="shared" si="18"/>
        <v>upregulation</v>
      </c>
      <c r="M262" t="str">
        <f t="shared" si="19"/>
        <v>significant regulation</v>
      </c>
    </row>
    <row r="263" spans="1:13" x14ac:dyDescent="0.2">
      <c r="A263" t="s">
        <v>319</v>
      </c>
      <c r="B263" t="s">
        <v>235</v>
      </c>
      <c r="C263" t="s">
        <v>220</v>
      </c>
      <c r="D263" t="s">
        <v>419</v>
      </c>
      <c r="E263" t="s">
        <v>18</v>
      </c>
      <c r="F263">
        <v>74.741203339999998</v>
      </c>
      <c r="G263">
        <v>23.16190349</v>
      </c>
      <c r="H263">
        <v>5.0540769999999997E-3</v>
      </c>
      <c r="I263" t="s">
        <v>382</v>
      </c>
      <c r="J263" t="str">
        <f t="shared" si="16"/>
        <v>Breast invasive carcinoma - Stage IIB(249)IFN1</v>
      </c>
      <c r="K263" t="str">
        <f t="shared" si="17"/>
        <v>Breast invasive carcinoma (adjacent normal)(111)IFN1</v>
      </c>
      <c r="L263" t="str">
        <f t="shared" si="18"/>
        <v>upregulation</v>
      </c>
      <c r="M263" t="str">
        <f t="shared" si="19"/>
        <v>regulation not significant</v>
      </c>
    </row>
    <row r="264" spans="1:13" x14ac:dyDescent="0.2">
      <c r="A264" t="s">
        <v>319</v>
      </c>
      <c r="B264" t="s">
        <v>235</v>
      </c>
      <c r="C264" t="s">
        <v>220</v>
      </c>
      <c r="D264" t="s">
        <v>391</v>
      </c>
      <c r="E264" t="s">
        <v>18</v>
      </c>
      <c r="F264">
        <v>30.53967608</v>
      </c>
      <c r="G264">
        <v>3.6664240010000002</v>
      </c>
      <c r="H264" s="155">
        <v>7.5399999999999999E-27</v>
      </c>
      <c r="I264" t="s">
        <v>382</v>
      </c>
      <c r="J264" t="str">
        <f t="shared" si="16"/>
        <v>Breast invasive carcinoma - Stage IIB(249)IFN1</v>
      </c>
      <c r="K264" t="str">
        <f t="shared" si="17"/>
        <v>Breast invasive carcinoma (adjacent normal)(111)IFN1</v>
      </c>
      <c r="L264" t="str">
        <f t="shared" si="18"/>
        <v>upregulation</v>
      </c>
      <c r="M264" t="str">
        <f t="shared" si="19"/>
        <v>significant regulation</v>
      </c>
    </row>
    <row r="265" spans="1:13" x14ac:dyDescent="0.2">
      <c r="A265" t="s">
        <v>319</v>
      </c>
      <c r="B265" t="s">
        <v>235</v>
      </c>
      <c r="C265" t="s">
        <v>220</v>
      </c>
      <c r="D265" t="s">
        <v>420</v>
      </c>
      <c r="E265" t="s">
        <v>18</v>
      </c>
      <c r="F265">
        <v>0.68694303300000004</v>
      </c>
      <c r="G265">
        <v>0.13973264399999999</v>
      </c>
      <c r="H265">
        <v>4.8450079999999996E-3</v>
      </c>
      <c r="I265" t="s">
        <v>382</v>
      </c>
      <c r="J265" t="str">
        <f t="shared" si="16"/>
        <v>Breast invasive carcinoma - Stage IIB(249)IFN1</v>
      </c>
      <c r="K265" t="str">
        <f t="shared" si="17"/>
        <v>Breast invasive carcinoma (adjacent normal)(111)IFN1</v>
      </c>
      <c r="L265" t="str">
        <f t="shared" si="18"/>
        <v>upregulation</v>
      </c>
      <c r="M265" t="str">
        <f t="shared" si="19"/>
        <v>regulation not significant</v>
      </c>
    </row>
    <row r="266" spans="1:13" x14ac:dyDescent="0.2">
      <c r="A266" t="s">
        <v>319</v>
      </c>
      <c r="B266" t="s">
        <v>235</v>
      </c>
      <c r="C266" t="s">
        <v>220</v>
      </c>
      <c r="D266" t="s">
        <v>392</v>
      </c>
      <c r="E266" t="s">
        <v>18</v>
      </c>
      <c r="F266">
        <v>30.981150759999998</v>
      </c>
      <c r="G266">
        <v>3.4715653130000002</v>
      </c>
      <c r="H266" s="155">
        <v>1.51E-28</v>
      </c>
      <c r="I266" t="s">
        <v>382</v>
      </c>
      <c r="J266" t="str">
        <f t="shared" si="16"/>
        <v>Breast invasive carcinoma - Stage IIB(249)IFN1</v>
      </c>
      <c r="K266" t="str">
        <f t="shared" si="17"/>
        <v>Breast invasive carcinoma (adjacent normal)(111)IFN1</v>
      </c>
      <c r="L266" t="str">
        <f t="shared" si="18"/>
        <v>upregulation</v>
      </c>
      <c r="M266" t="str">
        <f t="shared" si="19"/>
        <v>significant regulation</v>
      </c>
    </row>
    <row r="267" spans="1:13" x14ac:dyDescent="0.2">
      <c r="A267" t="s">
        <v>319</v>
      </c>
      <c r="B267" t="s">
        <v>235</v>
      </c>
      <c r="C267" t="s">
        <v>220</v>
      </c>
      <c r="D267" t="s">
        <v>393</v>
      </c>
      <c r="E267" t="s">
        <v>18</v>
      </c>
      <c r="F267">
        <v>1.4799918969999999</v>
      </c>
      <c r="G267">
        <v>0.15722572900000001</v>
      </c>
      <c r="H267" s="155">
        <v>7.2600000000000002E-36</v>
      </c>
      <c r="I267" t="s">
        <v>382</v>
      </c>
      <c r="J267" t="str">
        <f t="shared" si="16"/>
        <v>Breast invasive carcinoma - Stage IIB(249)IFN1</v>
      </c>
      <c r="K267" t="str">
        <f t="shared" si="17"/>
        <v>Breast invasive carcinoma (adjacent normal)(111)IFN1</v>
      </c>
      <c r="L267" t="str">
        <f t="shared" si="18"/>
        <v>upregulation</v>
      </c>
      <c r="M267" t="str">
        <f t="shared" si="19"/>
        <v>significant regulation</v>
      </c>
    </row>
    <row r="268" spans="1:13" x14ac:dyDescent="0.2">
      <c r="A268" t="s">
        <v>319</v>
      </c>
      <c r="B268" t="s">
        <v>235</v>
      </c>
      <c r="C268" t="s">
        <v>220</v>
      </c>
      <c r="D268" t="s">
        <v>394</v>
      </c>
      <c r="E268" t="s">
        <v>18</v>
      </c>
      <c r="F268">
        <v>63.621514750000003</v>
      </c>
      <c r="G268">
        <v>7.0197728469999996</v>
      </c>
      <c r="H268" s="155">
        <v>1.6399999999999999E-36</v>
      </c>
      <c r="I268" t="s">
        <v>382</v>
      </c>
      <c r="J268" t="str">
        <f t="shared" si="16"/>
        <v>Breast invasive carcinoma - Stage IIB(249)IFN1</v>
      </c>
      <c r="K268" t="str">
        <f t="shared" si="17"/>
        <v>Breast invasive carcinoma (adjacent normal)(111)IFN1</v>
      </c>
      <c r="L268" t="str">
        <f t="shared" si="18"/>
        <v>upregulation</v>
      </c>
      <c r="M268" t="str">
        <f t="shared" si="19"/>
        <v>significant regulation</v>
      </c>
    </row>
    <row r="269" spans="1:13" x14ac:dyDescent="0.2">
      <c r="A269" t="s">
        <v>319</v>
      </c>
      <c r="B269" t="s">
        <v>235</v>
      </c>
      <c r="C269" t="s">
        <v>220</v>
      </c>
      <c r="D269" t="s">
        <v>395</v>
      </c>
      <c r="E269" t="s">
        <v>18</v>
      </c>
      <c r="F269">
        <v>41.448392990000002</v>
      </c>
      <c r="G269">
        <v>6.0499973379999998</v>
      </c>
      <c r="H269" s="155">
        <v>4.3900000000000001E-14</v>
      </c>
      <c r="I269" t="s">
        <v>382</v>
      </c>
      <c r="J269" t="str">
        <f t="shared" si="16"/>
        <v>Breast invasive carcinoma - Stage IIB(249)IFN1</v>
      </c>
      <c r="K269" t="str">
        <f t="shared" si="17"/>
        <v>Breast invasive carcinoma (adjacent normal)(111)IFN1</v>
      </c>
      <c r="L269" t="str">
        <f t="shared" si="18"/>
        <v>upregulation</v>
      </c>
      <c r="M269" t="str">
        <f t="shared" si="19"/>
        <v>significant regulation</v>
      </c>
    </row>
    <row r="270" spans="1:13" x14ac:dyDescent="0.2">
      <c r="A270" t="s">
        <v>319</v>
      </c>
      <c r="B270" t="s">
        <v>235</v>
      </c>
      <c r="C270" t="s">
        <v>220</v>
      </c>
      <c r="D270" t="s">
        <v>396</v>
      </c>
      <c r="E270" t="s">
        <v>18</v>
      </c>
      <c r="F270">
        <v>8.5943181400000004</v>
      </c>
      <c r="G270">
        <v>0.58781769699999997</v>
      </c>
      <c r="H270" s="155">
        <v>3.0800000000000001E-9</v>
      </c>
      <c r="I270" t="s">
        <v>382</v>
      </c>
      <c r="J270" t="str">
        <f t="shared" si="16"/>
        <v>Breast invasive carcinoma - Stage IIB(249)IFN1</v>
      </c>
      <c r="K270" t="str">
        <f t="shared" si="17"/>
        <v>Breast invasive carcinoma (adjacent normal)(111)IFN1</v>
      </c>
      <c r="L270" t="str">
        <f t="shared" si="18"/>
        <v>upregulation</v>
      </c>
      <c r="M270" t="str">
        <f t="shared" si="19"/>
        <v>significant regulation</v>
      </c>
    </row>
    <row r="271" spans="1:13" x14ac:dyDescent="0.2">
      <c r="A271" t="s">
        <v>319</v>
      </c>
      <c r="B271" t="s">
        <v>235</v>
      </c>
      <c r="C271" t="s">
        <v>220</v>
      </c>
      <c r="D271" t="s">
        <v>397</v>
      </c>
      <c r="E271" t="s">
        <v>18</v>
      </c>
      <c r="F271">
        <v>801.38481669999999</v>
      </c>
      <c r="G271">
        <v>99.175044810000003</v>
      </c>
      <c r="H271" s="155">
        <v>8.4400000000000006E-56</v>
      </c>
      <c r="I271" t="s">
        <v>382</v>
      </c>
      <c r="J271" t="str">
        <f t="shared" si="16"/>
        <v>Breast invasive carcinoma - Stage IIB(249)IFN1</v>
      </c>
      <c r="K271" t="str">
        <f t="shared" si="17"/>
        <v>Breast invasive carcinoma (adjacent normal)(111)IFN1</v>
      </c>
      <c r="L271" t="str">
        <f t="shared" si="18"/>
        <v>upregulation</v>
      </c>
      <c r="M271" t="str">
        <f t="shared" si="19"/>
        <v>significant regulation</v>
      </c>
    </row>
    <row r="272" spans="1:13" x14ac:dyDescent="0.2">
      <c r="A272" t="s">
        <v>319</v>
      </c>
      <c r="B272" t="s">
        <v>235</v>
      </c>
      <c r="C272" t="s">
        <v>220</v>
      </c>
      <c r="D272" t="s">
        <v>398</v>
      </c>
      <c r="E272" t="s">
        <v>19</v>
      </c>
      <c r="F272">
        <v>130.8699647</v>
      </c>
      <c r="G272">
        <v>77.262597979999995</v>
      </c>
      <c r="H272" s="155">
        <v>2.2700000000000001E-17</v>
      </c>
      <c r="I272" t="s">
        <v>382</v>
      </c>
      <c r="J272" t="str">
        <f t="shared" si="16"/>
        <v>Breast invasive carcinoma - Stage IIB(249)IFUS</v>
      </c>
      <c r="K272" t="str">
        <f t="shared" si="17"/>
        <v>Breast invasive carcinoma (adjacent normal)(111)IFUS</v>
      </c>
      <c r="L272" t="str">
        <f t="shared" si="18"/>
        <v>upregulation</v>
      </c>
      <c r="M272" t="str">
        <f t="shared" si="19"/>
        <v>significant regulation</v>
      </c>
    </row>
    <row r="273" spans="1:13" x14ac:dyDescent="0.2">
      <c r="A273" t="s">
        <v>319</v>
      </c>
      <c r="B273" t="s">
        <v>235</v>
      </c>
      <c r="C273" t="s">
        <v>220</v>
      </c>
      <c r="D273" t="s">
        <v>399</v>
      </c>
      <c r="E273" t="s">
        <v>19</v>
      </c>
      <c r="F273">
        <v>7.1994423789999997</v>
      </c>
      <c r="G273">
        <v>3.0366698470000002</v>
      </c>
      <c r="H273" s="155">
        <v>1.13E-9</v>
      </c>
      <c r="I273" t="s">
        <v>382</v>
      </c>
      <c r="J273" t="str">
        <f t="shared" si="16"/>
        <v>Breast invasive carcinoma - Stage IIB(249)IFUS</v>
      </c>
      <c r="K273" t="str">
        <f t="shared" si="17"/>
        <v>Breast invasive carcinoma (adjacent normal)(111)IFUS</v>
      </c>
      <c r="L273" t="str">
        <f t="shared" si="18"/>
        <v>upregulation</v>
      </c>
      <c r="M273" t="str">
        <f t="shared" si="19"/>
        <v>significant regulation</v>
      </c>
    </row>
    <row r="274" spans="1:13" x14ac:dyDescent="0.2">
      <c r="A274" t="s">
        <v>319</v>
      </c>
      <c r="B274" t="s">
        <v>235</v>
      </c>
      <c r="C274" t="s">
        <v>220</v>
      </c>
      <c r="D274" t="s">
        <v>400</v>
      </c>
      <c r="E274" t="s">
        <v>19</v>
      </c>
      <c r="F274">
        <v>72.326180640000004</v>
      </c>
      <c r="G274">
        <v>42.773453070000002</v>
      </c>
      <c r="H274" s="155">
        <v>5.0200000000000001E-26</v>
      </c>
      <c r="I274" t="s">
        <v>382</v>
      </c>
      <c r="J274" t="str">
        <f t="shared" si="16"/>
        <v>Breast invasive carcinoma - Stage IIB(249)IFUS</v>
      </c>
      <c r="K274" t="str">
        <f t="shared" si="17"/>
        <v>Breast invasive carcinoma (adjacent normal)(111)IFUS</v>
      </c>
      <c r="L274" t="str">
        <f t="shared" si="18"/>
        <v>upregulation</v>
      </c>
      <c r="M274" t="str">
        <f t="shared" si="19"/>
        <v>significant regulation</v>
      </c>
    </row>
    <row r="275" spans="1:13" x14ac:dyDescent="0.2">
      <c r="A275" t="s">
        <v>319</v>
      </c>
      <c r="B275" t="s">
        <v>235</v>
      </c>
      <c r="C275" t="s">
        <v>220</v>
      </c>
      <c r="D275" t="s">
        <v>401</v>
      </c>
      <c r="E275" t="s">
        <v>19</v>
      </c>
      <c r="F275">
        <v>96.932664950000003</v>
      </c>
      <c r="G275">
        <v>48.384700729999999</v>
      </c>
      <c r="H275" s="155">
        <v>5.6400000000000004E-9</v>
      </c>
      <c r="I275" t="s">
        <v>382</v>
      </c>
      <c r="J275" t="str">
        <f t="shared" si="16"/>
        <v>Breast invasive carcinoma - Stage IIB(249)IFUS</v>
      </c>
      <c r="K275" t="str">
        <f t="shared" si="17"/>
        <v>Breast invasive carcinoma (adjacent normal)(111)IFUS</v>
      </c>
      <c r="L275" t="str">
        <f t="shared" si="18"/>
        <v>upregulation</v>
      </c>
      <c r="M275" t="str">
        <f t="shared" si="19"/>
        <v>significant regulation</v>
      </c>
    </row>
    <row r="276" spans="1:13" x14ac:dyDescent="0.2">
      <c r="A276" t="s">
        <v>319</v>
      </c>
      <c r="B276" t="s">
        <v>235</v>
      </c>
      <c r="C276" t="s">
        <v>220</v>
      </c>
      <c r="D276" t="s">
        <v>402</v>
      </c>
      <c r="E276" t="s">
        <v>20</v>
      </c>
      <c r="F276">
        <v>13.812753519999999</v>
      </c>
      <c r="G276">
        <v>18.111186029999999</v>
      </c>
      <c r="H276" s="155">
        <v>9.5700000000000006E-13</v>
      </c>
      <c r="I276" t="s">
        <v>382</v>
      </c>
      <c r="J276" t="str">
        <f t="shared" si="16"/>
        <v>Breast invasive carcinoma - Stage IIB(249)IHDAC5</v>
      </c>
      <c r="K276" t="str">
        <f t="shared" si="17"/>
        <v>Breast invasive carcinoma (adjacent normal)(111)IHDAC5</v>
      </c>
      <c r="L276" t="str">
        <f t="shared" si="18"/>
        <v>downregulation</v>
      </c>
      <c r="M276" t="str">
        <f t="shared" si="19"/>
        <v>significant regulation</v>
      </c>
    </row>
    <row r="277" spans="1:13" x14ac:dyDescent="0.2">
      <c r="A277" t="s">
        <v>319</v>
      </c>
      <c r="B277" t="s">
        <v>235</v>
      </c>
      <c r="C277" t="s">
        <v>220</v>
      </c>
      <c r="D277" t="s">
        <v>403</v>
      </c>
      <c r="E277" t="s">
        <v>20</v>
      </c>
      <c r="F277">
        <v>6.6567555240000003</v>
      </c>
      <c r="G277">
        <v>9.1605469300000006</v>
      </c>
      <c r="H277" s="155">
        <v>5.8500000000000005E-10</v>
      </c>
      <c r="I277" t="s">
        <v>382</v>
      </c>
      <c r="J277" t="str">
        <f t="shared" si="16"/>
        <v>Breast invasive carcinoma - Stage IIB(249)IHDAC5</v>
      </c>
      <c r="K277" t="str">
        <f t="shared" si="17"/>
        <v>Breast invasive carcinoma (adjacent normal)(111)IHDAC5</v>
      </c>
      <c r="L277" t="str">
        <f t="shared" si="18"/>
        <v>downregulation</v>
      </c>
      <c r="M277" t="str">
        <f t="shared" si="19"/>
        <v>significant regulation</v>
      </c>
    </row>
    <row r="278" spans="1:13" x14ac:dyDescent="0.2">
      <c r="A278" t="s">
        <v>319</v>
      </c>
      <c r="B278" t="s">
        <v>235</v>
      </c>
      <c r="C278" t="s">
        <v>220</v>
      </c>
      <c r="D278" t="s">
        <v>405</v>
      </c>
      <c r="E278" t="s">
        <v>20</v>
      </c>
      <c r="F278">
        <v>1.2373112669999999</v>
      </c>
      <c r="G278">
        <v>1.9815126709999999</v>
      </c>
      <c r="H278" s="155">
        <v>1.33E-8</v>
      </c>
      <c r="I278" t="s">
        <v>382</v>
      </c>
      <c r="J278" t="str">
        <f t="shared" si="16"/>
        <v>Breast invasive carcinoma - Stage IIB(249)IHDAC5</v>
      </c>
      <c r="K278" t="str">
        <f t="shared" si="17"/>
        <v>Breast invasive carcinoma (adjacent normal)(111)IHDAC5</v>
      </c>
      <c r="L278" t="str">
        <f t="shared" si="18"/>
        <v>downregulation</v>
      </c>
      <c r="M278" t="str">
        <f t="shared" si="19"/>
        <v>significant regulation</v>
      </c>
    </row>
    <row r="279" spans="1:13" x14ac:dyDescent="0.2">
      <c r="A279" t="s">
        <v>319</v>
      </c>
      <c r="B279" t="s">
        <v>235</v>
      </c>
      <c r="C279" t="s">
        <v>220</v>
      </c>
      <c r="D279" t="s">
        <v>406</v>
      </c>
      <c r="E279" t="s">
        <v>21</v>
      </c>
      <c r="F279">
        <v>31.660027100000001</v>
      </c>
      <c r="G279">
        <v>24.18323921</v>
      </c>
      <c r="H279" s="155">
        <v>2.6799999999999999E-12</v>
      </c>
      <c r="I279" t="s">
        <v>382</v>
      </c>
      <c r="J279" t="str">
        <f t="shared" si="16"/>
        <v>Breast invasive carcinoma - Stage IIB(249)IHUWE1</v>
      </c>
      <c r="K279" t="str">
        <f t="shared" si="17"/>
        <v>Breast invasive carcinoma (adjacent normal)(111)IHUWE1</v>
      </c>
      <c r="L279" t="str">
        <f t="shared" si="18"/>
        <v>upregulation</v>
      </c>
      <c r="M279" t="str">
        <f t="shared" si="19"/>
        <v>significant regulation</v>
      </c>
    </row>
    <row r="280" spans="1:13" x14ac:dyDescent="0.2">
      <c r="A280" t="s">
        <v>319</v>
      </c>
      <c r="B280" t="s">
        <v>235</v>
      </c>
      <c r="C280" t="s">
        <v>220</v>
      </c>
      <c r="D280" t="s">
        <v>421</v>
      </c>
      <c r="E280" t="s">
        <v>21</v>
      </c>
      <c r="F280">
        <v>17.764150130000001</v>
      </c>
      <c r="G280">
        <v>23.177735250000001</v>
      </c>
      <c r="H280" s="155">
        <v>2.05E-5</v>
      </c>
      <c r="I280" t="s">
        <v>382</v>
      </c>
      <c r="J280" t="str">
        <f t="shared" si="16"/>
        <v>Breast invasive carcinoma - Stage IIB(249)IHUWE1</v>
      </c>
      <c r="K280" t="str">
        <f t="shared" si="17"/>
        <v>Breast invasive carcinoma (adjacent normal)(111)IHUWE1</v>
      </c>
      <c r="L280" t="str">
        <f t="shared" si="18"/>
        <v>downregulation</v>
      </c>
      <c r="M280" t="str">
        <f t="shared" si="19"/>
        <v>significant regulation</v>
      </c>
    </row>
    <row r="281" spans="1:13" x14ac:dyDescent="0.2">
      <c r="A281" t="s">
        <v>319</v>
      </c>
      <c r="B281" t="s">
        <v>235</v>
      </c>
      <c r="C281" t="s">
        <v>220</v>
      </c>
      <c r="D281" t="s">
        <v>407</v>
      </c>
      <c r="E281" t="s">
        <v>23</v>
      </c>
      <c r="F281">
        <v>36.033909739999999</v>
      </c>
      <c r="G281">
        <v>10.57387739</v>
      </c>
      <c r="H281" s="155">
        <v>4.3200000000000003E-33</v>
      </c>
      <c r="I281" t="s">
        <v>382</v>
      </c>
      <c r="J281" t="str">
        <f t="shared" si="16"/>
        <v>Breast invasive carcinoma - Stage IIB(249)IMCM2</v>
      </c>
      <c r="K281" t="str">
        <f t="shared" si="17"/>
        <v>Breast invasive carcinoma (adjacent normal)(111)IMCM2</v>
      </c>
      <c r="L281" t="str">
        <f t="shared" si="18"/>
        <v>upregulation</v>
      </c>
      <c r="M281" t="str">
        <f t="shared" si="19"/>
        <v>significant regulation</v>
      </c>
    </row>
    <row r="282" spans="1:13" x14ac:dyDescent="0.2">
      <c r="A282" t="s">
        <v>319</v>
      </c>
      <c r="B282" t="s">
        <v>235</v>
      </c>
      <c r="C282" t="s">
        <v>220</v>
      </c>
      <c r="D282" t="s">
        <v>422</v>
      </c>
      <c r="E282" t="s">
        <v>23</v>
      </c>
      <c r="F282">
        <v>0.15054603599999999</v>
      </c>
      <c r="G282">
        <v>1.4343520000000001E-3</v>
      </c>
      <c r="H282">
        <v>1.24108E-4</v>
      </c>
      <c r="I282" t="s">
        <v>382</v>
      </c>
      <c r="J282" t="str">
        <f t="shared" si="16"/>
        <v>Breast invasive carcinoma - Stage IIB(249)IMCM2</v>
      </c>
      <c r="K282" t="str">
        <f t="shared" si="17"/>
        <v>Breast invasive carcinoma (adjacent normal)(111)IMCM2</v>
      </c>
      <c r="L282" t="str">
        <f t="shared" si="18"/>
        <v>upregulation</v>
      </c>
      <c r="M282" t="str">
        <f t="shared" si="19"/>
        <v>significant regulation</v>
      </c>
    </row>
    <row r="283" spans="1:13" x14ac:dyDescent="0.2">
      <c r="A283" t="s">
        <v>319</v>
      </c>
      <c r="B283" t="s">
        <v>235</v>
      </c>
      <c r="C283" t="s">
        <v>220</v>
      </c>
      <c r="D283" t="s">
        <v>423</v>
      </c>
      <c r="E283" t="s">
        <v>30</v>
      </c>
      <c r="F283">
        <v>0.45875838899999999</v>
      </c>
      <c r="G283">
        <v>7.3540604999999995E-2</v>
      </c>
      <c r="H283">
        <v>9.6545280000000008E-3</v>
      </c>
      <c r="I283" t="s">
        <v>382</v>
      </c>
      <c r="J283" t="str">
        <f t="shared" si="16"/>
        <v>Breast invasive carcinoma - Stage IIB(249)INTRK1</v>
      </c>
      <c r="K283" t="str">
        <f t="shared" si="17"/>
        <v>Breast invasive carcinoma (adjacent normal)(111)INTRK1</v>
      </c>
      <c r="L283" t="str">
        <f t="shared" si="18"/>
        <v>upregulation</v>
      </c>
      <c r="M283" t="str">
        <f t="shared" si="19"/>
        <v>regulation not significant</v>
      </c>
    </row>
    <row r="284" spans="1:13" x14ac:dyDescent="0.2">
      <c r="A284" t="s">
        <v>319</v>
      </c>
      <c r="B284" t="s">
        <v>235</v>
      </c>
      <c r="C284" t="s">
        <v>220</v>
      </c>
      <c r="D284" t="s">
        <v>424</v>
      </c>
      <c r="E284" t="s">
        <v>31</v>
      </c>
      <c r="F284">
        <v>50.15244259</v>
      </c>
      <c r="G284">
        <v>54.023332029999999</v>
      </c>
      <c r="H284">
        <v>5.1334500000000001E-4</v>
      </c>
      <c r="I284" t="s">
        <v>382</v>
      </c>
      <c r="J284" t="str">
        <f t="shared" si="16"/>
        <v>Breast invasive carcinoma - Stage IIB(249)ISNW1</v>
      </c>
      <c r="K284" t="str">
        <f t="shared" si="17"/>
        <v>Breast invasive carcinoma (adjacent normal)(111)ISNW1</v>
      </c>
      <c r="L284" t="str">
        <f t="shared" si="18"/>
        <v>downregulation</v>
      </c>
      <c r="M284" t="str">
        <f t="shared" si="19"/>
        <v>significant regulation</v>
      </c>
    </row>
    <row r="285" spans="1:13" x14ac:dyDescent="0.2">
      <c r="A285" t="s">
        <v>319</v>
      </c>
      <c r="B285" t="s">
        <v>235</v>
      </c>
      <c r="C285" t="s">
        <v>220</v>
      </c>
      <c r="D285" t="s">
        <v>408</v>
      </c>
      <c r="E285" t="s">
        <v>32</v>
      </c>
      <c r="F285">
        <v>80.496862809999996</v>
      </c>
      <c r="G285">
        <v>50.101753309999999</v>
      </c>
      <c r="H285" s="155">
        <v>1.47E-25</v>
      </c>
      <c r="I285" t="s">
        <v>382</v>
      </c>
      <c r="J285" t="str">
        <f t="shared" si="16"/>
        <v>Breast invasive carcinoma - Stage IIB(249)IU2AF2</v>
      </c>
      <c r="K285" t="str">
        <f t="shared" si="17"/>
        <v>Breast invasive carcinoma (adjacent normal)(111)IU2AF2</v>
      </c>
      <c r="L285" t="str">
        <f t="shared" si="18"/>
        <v>upregulation</v>
      </c>
      <c r="M285" t="str">
        <f t="shared" si="19"/>
        <v>significant regulation</v>
      </c>
    </row>
    <row r="286" spans="1:13" x14ac:dyDescent="0.2">
      <c r="A286" t="s">
        <v>319</v>
      </c>
      <c r="B286" t="s">
        <v>235</v>
      </c>
      <c r="C286" t="s">
        <v>220</v>
      </c>
      <c r="D286" t="s">
        <v>409</v>
      </c>
      <c r="E286" t="s">
        <v>32</v>
      </c>
      <c r="F286">
        <v>13.3164453</v>
      </c>
      <c r="G286">
        <v>6.9417317560000003</v>
      </c>
      <c r="H286" s="155">
        <v>1.41E-15</v>
      </c>
      <c r="I286" t="s">
        <v>382</v>
      </c>
      <c r="J286" t="str">
        <f t="shared" si="16"/>
        <v>Breast invasive carcinoma - Stage IIB(249)IU2AF2</v>
      </c>
      <c r="K286" t="str">
        <f t="shared" si="17"/>
        <v>Breast invasive carcinoma (adjacent normal)(111)IU2AF2</v>
      </c>
      <c r="L286" t="str">
        <f t="shared" si="18"/>
        <v>upregulation</v>
      </c>
      <c r="M286" t="str">
        <f t="shared" si="19"/>
        <v>significant regulation</v>
      </c>
    </row>
    <row r="287" spans="1:13" x14ac:dyDescent="0.2">
      <c r="A287" t="s">
        <v>319</v>
      </c>
      <c r="B287" t="s">
        <v>235</v>
      </c>
      <c r="C287" t="s">
        <v>220</v>
      </c>
      <c r="D287" t="s">
        <v>425</v>
      </c>
      <c r="E287" t="s">
        <v>33</v>
      </c>
      <c r="F287">
        <v>22.603493149999998</v>
      </c>
      <c r="G287">
        <v>20.970166729999999</v>
      </c>
      <c r="H287">
        <v>6.1699709999999998E-3</v>
      </c>
      <c r="I287" t="s">
        <v>382</v>
      </c>
      <c r="J287" t="str">
        <f t="shared" si="16"/>
        <v>Breast invasive carcinoma - Stage IIB(249)IVCAM1</v>
      </c>
      <c r="K287" t="str">
        <f t="shared" si="17"/>
        <v>Breast invasive carcinoma (adjacent normal)(111)IVCAM1</v>
      </c>
      <c r="L287" t="str">
        <f t="shared" si="18"/>
        <v>upregulation</v>
      </c>
      <c r="M287" t="str">
        <f t="shared" si="19"/>
        <v>regulation not significant</v>
      </c>
    </row>
    <row r="288" spans="1:13" x14ac:dyDescent="0.2">
      <c r="A288" t="s">
        <v>319</v>
      </c>
      <c r="B288" t="s">
        <v>235</v>
      </c>
      <c r="C288" t="s">
        <v>220</v>
      </c>
      <c r="D288" t="s">
        <v>410</v>
      </c>
      <c r="E288" t="s">
        <v>33</v>
      </c>
      <c r="F288">
        <v>0.80096366200000002</v>
      </c>
      <c r="G288">
        <v>1.6646680599999999</v>
      </c>
      <c r="H288" s="155">
        <v>1.2499999999999999E-7</v>
      </c>
      <c r="I288" t="s">
        <v>382</v>
      </c>
      <c r="J288" t="str">
        <f t="shared" si="16"/>
        <v>Breast invasive carcinoma - Stage IIB(249)IVCAM1</v>
      </c>
      <c r="K288" t="str">
        <f t="shared" si="17"/>
        <v>Breast invasive carcinoma (adjacent normal)(111)IVCAM1</v>
      </c>
      <c r="L288" t="str">
        <f t="shared" si="18"/>
        <v>downregulation</v>
      </c>
      <c r="M288" t="str">
        <f t="shared" si="19"/>
        <v>significant regulation</v>
      </c>
    </row>
    <row r="289" spans="1:13" x14ac:dyDescent="0.2">
      <c r="A289" t="s">
        <v>319</v>
      </c>
      <c r="B289" t="s">
        <v>235</v>
      </c>
      <c r="C289" t="s">
        <v>220</v>
      </c>
      <c r="D289" t="s">
        <v>426</v>
      </c>
      <c r="E289" t="s">
        <v>33</v>
      </c>
      <c r="F289">
        <v>0.84650641100000001</v>
      </c>
      <c r="G289">
        <v>0.34167740899999999</v>
      </c>
      <c r="H289">
        <v>6.8957970000000004E-3</v>
      </c>
      <c r="I289" t="s">
        <v>382</v>
      </c>
      <c r="J289" t="str">
        <f t="shared" si="16"/>
        <v>Breast invasive carcinoma - Stage IIB(249)IVCAM1</v>
      </c>
      <c r="K289" t="str">
        <f t="shared" si="17"/>
        <v>Breast invasive carcinoma (adjacent normal)(111)IVCAM1</v>
      </c>
      <c r="L289" t="str">
        <f t="shared" si="18"/>
        <v>upregulation</v>
      </c>
      <c r="M289" t="str">
        <f t="shared" si="19"/>
        <v>regulation not significant</v>
      </c>
    </row>
    <row r="290" spans="1:13" x14ac:dyDescent="0.2">
      <c r="A290" t="s">
        <v>319</v>
      </c>
      <c r="B290" t="s">
        <v>235</v>
      </c>
      <c r="C290" t="s">
        <v>220</v>
      </c>
      <c r="D290" t="s">
        <v>411</v>
      </c>
      <c r="E290" t="s">
        <v>34</v>
      </c>
      <c r="F290">
        <v>135.5173839</v>
      </c>
      <c r="G290">
        <v>94.02893598</v>
      </c>
      <c r="H290" s="155">
        <v>2.14E-22</v>
      </c>
      <c r="I290" t="s">
        <v>382</v>
      </c>
      <c r="J290" t="str">
        <f t="shared" si="16"/>
        <v>Breast invasive carcinoma - Stage IIB(249)IVCP</v>
      </c>
      <c r="K290" t="str">
        <f t="shared" si="17"/>
        <v>Breast invasive carcinoma (adjacent normal)(111)IVCP</v>
      </c>
      <c r="L290" t="str">
        <f t="shared" si="18"/>
        <v>upregulation</v>
      </c>
      <c r="M290" t="str">
        <f t="shared" si="19"/>
        <v>significant regulation</v>
      </c>
    </row>
    <row r="291" spans="1:13" x14ac:dyDescent="0.2">
      <c r="A291" t="s">
        <v>319</v>
      </c>
      <c r="B291" t="s">
        <v>235</v>
      </c>
      <c r="C291" t="s">
        <v>220</v>
      </c>
      <c r="D291" t="s">
        <v>427</v>
      </c>
      <c r="E291" t="s">
        <v>34</v>
      </c>
      <c r="F291">
        <v>67.816098850000003</v>
      </c>
      <c r="G291">
        <v>68.713158829999998</v>
      </c>
      <c r="H291">
        <v>4.0357499999999998E-4</v>
      </c>
      <c r="I291" t="s">
        <v>382</v>
      </c>
      <c r="J291" t="str">
        <f t="shared" si="16"/>
        <v>Breast invasive carcinoma - Stage IIB(249)IVCP</v>
      </c>
      <c r="K291" t="str">
        <f t="shared" si="17"/>
        <v>Breast invasive carcinoma (adjacent normal)(111)IVCP</v>
      </c>
      <c r="L291" t="str">
        <f t="shared" si="18"/>
        <v>downregulation</v>
      </c>
      <c r="M291" t="str">
        <f t="shared" si="19"/>
        <v>significant regulation</v>
      </c>
    </row>
    <row r="292" spans="1:13" x14ac:dyDescent="0.2">
      <c r="A292" t="s">
        <v>319</v>
      </c>
      <c r="B292" t="s">
        <v>235</v>
      </c>
      <c r="C292" t="s">
        <v>220</v>
      </c>
      <c r="D292" t="s">
        <v>412</v>
      </c>
      <c r="E292" t="s">
        <v>35</v>
      </c>
      <c r="F292">
        <v>193.687669</v>
      </c>
      <c r="G292">
        <v>131.2381268</v>
      </c>
      <c r="H292" s="155">
        <v>7.9099999999999996E-15</v>
      </c>
      <c r="I292" t="s">
        <v>382</v>
      </c>
      <c r="J292" t="str">
        <f t="shared" si="16"/>
        <v>Breast invasive carcinoma - Stage IIB(249)IVDAC1</v>
      </c>
      <c r="K292" t="str">
        <f t="shared" si="17"/>
        <v>Breast invasive carcinoma (adjacent normal)(111)IVDAC1</v>
      </c>
      <c r="L292" t="str">
        <f t="shared" si="18"/>
        <v>upregulation</v>
      </c>
      <c r="M292" t="str">
        <f t="shared" si="19"/>
        <v>significant regulation</v>
      </c>
    </row>
    <row r="293" spans="1:13" x14ac:dyDescent="0.2">
      <c r="A293" t="s">
        <v>319</v>
      </c>
      <c r="B293" t="s">
        <v>235</v>
      </c>
      <c r="C293" t="s">
        <v>220</v>
      </c>
      <c r="D293" t="s">
        <v>413</v>
      </c>
      <c r="E293" t="s">
        <v>35</v>
      </c>
      <c r="F293">
        <v>2.4712010809999998</v>
      </c>
      <c r="G293">
        <v>1.5910444690000001</v>
      </c>
      <c r="H293" s="155">
        <v>2.0499999999999999E-6</v>
      </c>
      <c r="I293" t="s">
        <v>382</v>
      </c>
      <c r="J293" t="str">
        <f t="shared" si="16"/>
        <v>Breast invasive carcinoma - Stage IIB(249)IVDAC1</v>
      </c>
      <c r="K293" t="str">
        <f t="shared" si="17"/>
        <v>Breast invasive carcinoma (adjacent normal)(111)IVDAC1</v>
      </c>
      <c r="L293" t="str">
        <f t="shared" si="18"/>
        <v>upregulation</v>
      </c>
      <c r="M293" t="str">
        <f t="shared" si="19"/>
        <v>significant regulation</v>
      </c>
    </row>
    <row r="294" spans="1:13" x14ac:dyDescent="0.2">
      <c r="A294" t="s">
        <v>319</v>
      </c>
      <c r="B294" t="s">
        <v>235</v>
      </c>
      <c r="C294" t="s">
        <v>253</v>
      </c>
      <c r="D294" t="s">
        <v>428</v>
      </c>
      <c r="E294" t="s">
        <v>12</v>
      </c>
      <c r="F294">
        <v>0.46828730600000001</v>
      </c>
      <c r="G294">
        <v>2.5107599999999998E-4</v>
      </c>
      <c r="H294" s="155">
        <v>5.1799999999999999E-5</v>
      </c>
      <c r="I294" t="s">
        <v>382</v>
      </c>
      <c r="J294" t="str">
        <f t="shared" si="16"/>
        <v>Breast invasive carcinoma - Stage IIB(249)ICUL3</v>
      </c>
      <c r="K294" t="str">
        <f t="shared" si="17"/>
        <v>Breast invasive carcinoma - Stage IB(9)ICUL3</v>
      </c>
      <c r="L294" t="str">
        <f t="shared" si="18"/>
        <v>upregulation</v>
      </c>
      <c r="M294" t="str">
        <f t="shared" si="19"/>
        <v>significant regulation</v>
      </c>
    </row>
    <row r="295" spans="1:13" x14ac:dyDescent="0.2">
      <c r="A295" t="s">
        <v>319</v>
      </c>
      <c r="B295" t="s">
        <v>235</v>
      </c>
      <c r="C295" t="s">
        <v>240</v>
      </c>
      <c r="D295" t="s">
        <v>414</v>
      </c>
      <c r="E295" t="s">
        <v>11</v>
      </c>
      <c r="F295">
        <v>0.40121262000000002</v>
      </c>
      <c r="G295" s="155">
        <v>2.3100000000000001E-104</v>
      </c>
      <c r="H295" s="155">
        <v>6.6800000000000003E-19</v>
      </c>
      <c r="I295" t="s">
        <v>382</v>
      </c>
      <c r="J295" t="str">
        <f t="shared" si="16"/>
        <v>Breast invasive carcinoma - Stage IIB(249)ICDK2</v>
      </c>
      <c r="K295" t="str">
        <f t="shared" si="17"/>
        <v>Breast invasive carcinoma - Stage II(3)ICDK2</v>
      </c>
      <c r="L295" t="str">
        <f t="shared" si="18"/>
        <v>upregulation</v>
      </c>
      <c r="M295" t="str">
        <f t="shared" si="19"/>
        <v>significant regulation</v>
      </c>
    </row>
    <row r="296" spans="1:13" x14ac:dyDescent="0.2">
      <c r="A296" t="s">
        <v>319</v>
      </c>
      <c r="B296" t="s">
        <v>235</v>
      </c>
      <c r="C296" t="s">
        <v>240</v>
      </c>
      <c r="D296" t="s">
        <v>428</v>
      </c>
      <c r="E296" t="s">
        <v>12</v>
      </c>
      <c r="F296">
        <v>0.46828730600000001</v>
      </c>
      <c r="G296" s="155">
        <v>3.4899999999999998E-17</v>
      </c>
      <c r="H296" s="155">
        <v>1.3699999999999999E-5</v>
      </c>
      <c r="I296" t="s">
        <v>382</v>
      </c>
      <c r="J296" t="str">
        <f t="shared" si="16"/>
        <v>Breast invasive carcinoma - Stage IIB(249)ICUL3</v>
      </c>
      <c r="K296" t="str">
        <f t="shared" si="17"/>
        <v>Breast invasive carcinoma - Stage II(3)ICUL3</v>
      </c>
      <c r="L296" t="str">
        <f t="shared" si="18"/>
        <v>upregulation</v>
      </c>
      <c r="M296" t="str">
        <f t="shared" si="19"/>
        <v>significant regulation</v>
      </c>
    </row>
    <row r="297" spans="1:13" x14ac:dyDescent="0.2">
      <c r="A297" t="s">
        <v>319</v>
      </c>
      <c r="B297" t="s">
        <v>235</v>
      </c>
      <c r="C297" t="s">
        <v>240</v>
      </c>
      <c r="D297" t="s">
        <v>429</v>
      </c>
      <c r="E297" t="s">
        <v>13</v>
      </c>
      <c r="F297">
        <v>0.12580593500000001</v>
      </c>
      <c r="G297" s="155">
        <v>1.1E-129</v>
      </c>
      <c r="H297" s="155">
        <v>4.6600000000000002E-7</v>
      </c>
      <c r="I297" t="s">
        <v>382</v>
      </c>
      <c r="J297" t="str">
        <f t="shared" si="16"/>
        <v>Breast invasive carcinoma - Stage IIB(249)IDLST</v>
      </c>
      <c r="K297" t="str">
        <f t="shared" si="17"/>
        <v>Breast invasive carcinoma - Stage II(3)IDLST</v>
      </c>
      <c r="L297" t="str">
        <f t="shared" si="18"/>
        <v>upregulation</v>
      </c>
      <c r="M297" t="str">
        <f t="shared" si="19"/>
        <v>significant regulation</v>
      </c>
    </row>
    <row r="298" spans="1:13" x14ac:dyDescent="0.2">
      <c r="A298" t="s">
        <v>319</v>
      </c>
      <c r="B298" t="s">
        <v>235</v>
      </c>
      <c r="C298" t="s">
        <v>240</v>
      </c>
      <c r="D298" t="s">
        <v>396</v>
      </c>
      <c r="E298" t="s">
        <v>18</v>
      </c>
      <c r="F298">
        <v>8.5943181400000004</v>
      </c>
      <c r="G298">
        <v>6.7429932999999997E-2</v>
      </c>
      <c r="H298" s="155">
        <v>3.5099999999999999E-5</v>
      </c>
      <c r="I298" t="s">
        <v>382</v>
      </c>
      <c r="J298" t="str">
        <f t="shared" si="16"/>
        <v>Breast invasive carcinoma - Stage IIB(249)IFN1</v>
      </c>
      <c r="K298" t="str">
        <f t="shared" si="17"/>
        <v>Breast invasive carcinoma - Stage II(3)IFN1</v>
      </c>
      <c r="L298" t="str">
        <f t="shared" si="18"/>
        <v>upregulation</v>
      </c>
      <c r="M298" t="str">
        <f t="shared" si="19"/>
        <v>significant regulation</v>
      </c>
    </row>
    <row r="299" spans="1:13" x14ac:dyDescent="0.2">
      <c r="A299" t="s">
        <v>319</v>
      </c>
      <c r="B299" t="s">
        <v>235</v>
      </c>
      <c r="C299" t="s">
        <v>240</v>
      </c>
      <c r="D299" t="s">
        <v>430</v>
      </c>
      <c r="E299" t="s">
        <v>20</v>
      </c>
      <c r="F299">
        <v>0.16295173299999999</v>
      </c>
      <c r="G299" s="155">
        <v>2.5499999999999999E-14</v>
      </c>
      <c r="H299">
        <v>1.8451399999999999E-4</v>
      </c>
      <c r="I299" t="s">
        <v>382</v>
      </c>
      <c r="J299" t="str">
        <f t="shared" si="16"/>
        <v>Breast invasive carcinoma - Stage IIB(249)IHDAC5</v>
      </c>
      <c r="K299" t="str">
        <f t="shared" si="17"/>
        <v>Breast invasive carcinoma - Stage II(3)IHDAC5</v>
      </c>
      <c r="L299" t="str">
        <f t="shared" si="18"/>
        <v>upregulation</v>
      </c>
      <c r="M299" t="str">
        <f t="shared" si="19"/>
        <v>significant regulation</v>
      </c>
    </row>
    <row r="300" spans="1:13" x14ac:dyDescent="0.2">
      <c r="A300" t="s">
        <v>319</v>
      </c>
      <c r="B300" t="s">
        <v>235</v>
      </c>
      <c r="C300" t="s">
        <v>240</v>
      </c>
      <c r="D300" t="s">
        <v>415</v>
      </c>
      <c r="E300" t="s">
        <v>30</v>
      </c>
      <c r="F300">
        <v>8.2349295000000003E-2</v>
      </c>
      <c r="G300" s="155">
        <v>9.5400000000000004E-21</v>
      </c>
      <c r="H300" s="155">
        <v>2.76E-16</v>
      </c>
      <c r="I300" t="s">
        <v>382</v>
      </c>
      <c r="J300" t="str">
        <f t="shared" si="16"/>
        <v>Breast invasive carcinoma - Stage IIB(249)INTRK1</v>
      </c>
      <c r="K300" t="str">
        <f t="shared" si="17"/>
        <v>Breast invasive carcinoma - Stage II(3)INTRK1</v>
      </c>
      <c r="L300" t="str">
        <f t="shared" si="18"/>
        <v>upregulation</v>
      </c>
      <c r="M300" t="str">
        <f t="shared" si="19"/>
        <v>significant regulation</v>
      </c>
    </row>
    <row r="301" spans="1:13" x14ac:dyDescent="0.2">
      <c r="A301" t="s">
        <v>319</v>
      </c>
      <c r="B301" t="s">
        <v>235</v>
      </c>
      <c r="C301" t="s">
        <v>240</v>
      </c>
      <c r="D301" t="s">
        <v>431</v>
      </c>
      <c r="E301" t="s">
        <v>30</v>
      </c>
      <c r="F301">
        <v>2.9960917E-2</v>
      </c>
      <c r="G301" s="155">
        <v>7.7700000000000001E-11</v>
      </c>
      <c r="H301">
        <v>1.6804100000000001E-4</v>
      </c>
      <c r="I301" t="s">
        <v>382</v>
      </c>
      <c r="J301" t="str">
        <f t="shared" si="16"/>
        <v>Breast invasive carcinoma - Stage IIB(249)INTRK1</v>
      </c>
      <c r="K301" t="str">
        <f t="shared" si="17"/>
        <v>Breast invasive carcinoma - Stage II(3)INTRK1</v>
      </c>
      <c r="L301" t="str">
        <f t="shared" si="18"/>
        <v>upregulation</v>
      </c>
      <c r="M301" t="str">
        <f t="shared" si="19"/>
        <v>significant regulation</v>
      </c>
    </row>
    <row r="302" spans="1:13" x14ac:dyDescent="0.2">
      <c r="A302" t="s">
        <v>319</v>
      </c>
      <c r="B302" t="s">
        <v>235</v>
      </c>
      <c r="C302" t="s">
        <v>240</v>
      </c>
      <c r="D302" t="s">
        <v>425</v>
      </c>
      <c r="E302" t="s">
        <v>33</v>
      </c>
      <c r="F302">
        <v>22.603493149999998</v>
      </c>
      <c r="G302">
        <v>21.215835179999999</v>
      </c>
      <c r="H302">
        <v>2.4484000000000002E-4</v>
      </c>
      <c r="I302" t="s">
        <v>382</v>
      </c>
      <c r="J302" t="str">
        <f t="shared" si="16"/>
        <v>Breast invasive carcinoma - Stage IIB(249)IVCAM1</v>
      </c>
      <c r="K302" t="str">
        <f t="shared" si="17"/>
        <v>Breast invasive carcinoma - Stage II(3)IVCAM1</v>
      </c>
      <c r="L302" t="str">
        <f t="shared" si="18"/>
        <v>upregulation</v>
      </c>
      <c r="M302" t="str">
        <f t="shared" si="19"/>
        <v>significant regulation</v>
      </c>
    </row>
    <row r="303" spans="1:13" x14ac:dyDescent="0.2">
      <c r="A303" t="s">
        <v>319</v>
      </c>
      <c r="B303" t="s">
        <v>235</v>
      </c>
      <c r="C303" t="s">
        <v>416</v>
      </c>
      <c r="D303" t="s">
        <v>428</v>
      </c>
      <c r="E303" t="s">
        <v>12</v>
      </c>
      <c r="F303">
        <v>0.46828730600000001</v>
      </c>
      <c r="G303" s="155">
        <v>3.93E-28</v>
      </c>
      <c r="H303" s="155">
        <v>1.2099999999999999E-5</v>
      </c>
      <c r="I303" t="s">
        <v>382</v>
      </c>
      <c r="J303" t="str">
        <f t="shared" si="16"/>
        <v>Breast invasive carcinoma - Stage IIB(249)ICUL3</v>
      </c>
      <c r="K303" t="str">
        <f t="shared" si="17"/>
        <v>Breast invasive carcinoma - Metastatic Stage IIB(3)ICUL3</v>
      </c>
      <c r="L303" t="str">
        <f t="shared" si="18"/>
        <v>upregulation</v>
      </c>
      <c r="M303" t="str">
        <f t="shared" si="19"/>
        <v>significant regulation</v>
      </c>
    </row>
    <row r="304" spans="1:13" x14ac:dyDescent="0.2">
      <c r="A304" t="s">
        <v>319</v>
      </c>
      <c r="B304" t="s">
        <v>235</v>
      </c>
      <c r="C304" t="s">
        <v>416</v>
      </c>
      <c r="D304" t="s">
        <v>417</v>
      </c>
      <c r="E304" t="s">
        <v>13</v>
      </c>
      <c r="F304">
        <v>0.237483528</v>
      </c>
      <c r="G304" s="155">
        <v>2.5600000000000002E-7</v>
      </c>
      <c r="H304" s="155">
        <v>2.1899999999999999E-18</v>
      </c>
      <c r="I304" t="s">
        <v>382</v>
      </c>
      <c r="J304" t="str">
        <f t="shared" si="16"/>
        <v>Breast invasive carcinoma - Stage IIB(249)IDLST</v>
      </c>
      <c r="K304" t="str">
        <f t="shared" si="17"/>
        <v>Breast invasive carcinoma - Metastatic Stage IIB(3)IDLST</v>
      </c>
      <c r="L304" t="str">
        <f t="shared" si="18"/>
        <v>upregulation</v>
      </c>
      <c r="M304" t="str">
        <f t="shared" si="19"/>
        <v>significant regulation</v>
      </c>
    </row>
    <row r="305" spans="1:13" x14ac:dyDescent="0.2">
      <c r="A305" t="s">
        <v>319</v>
      </c>
      <c r="B305" t="s">
        <v>235</v>
      </c>
      <c r="C305" t="s">
        <v>416</v>
      </c>
      <c r="D305" t="s">
        <v>418</v>
      </c>
      <c r="E305" t="s">
        <v>13</v>
      </c>
      <c r="F305">
        <v>1.8310236630000001</v>
      </c>
      <c r="G305" s="155">
        <v>1.35E-88</v>
      </c>
      <c r="H305" s="155">
        <v>9.7799999999999994E-28</v>
      </c>
      <c r="I305" t="s">
        <v>382</v>
      </c>
      <c r="J305" t="str">
        <f t="shared" si="16"/>
        <v>Breast invasive carcinoma - Stage IIB(249)IDLST</v>
      </c>
      <c r="K305" t="str">
        <f t="shared" si="17"/>
        <v>Breast invasive carcinoma - Metastatic Stage IIB(3)IDLST</v>
      </c>
      <c r="L305" t="str">
        <f t="shared" si="18"/>
        <v>upregulation</v>
      </c>
      <c r="M305" t="str">
        <f t="shared" si="19"/>
        <v>significant regulation</v>
      </c>
    </row>
    <row r="306" spans="1:13" x14ac:dyDescent="0.2">
      <c r="A306" t="s">
        <v>319</v>
      </c>
      <c r="B306" t="s">
        <v>235</v>
      </c>
      <c r="C306" t="s">
        <v>416</v>
      </c>
      <c r="D306" t="s">
        <v>396</v>
      </c>
      <c r="E306" t="s">
        <v>18</v>
      </c>
      <c r="F306">
        <v>8.5943181400000004</v>
      </c>
      <c r="G306">
        <v>6.0564248000000001E-2</v>
      </c>
      <c r="H306" s="155">
        <v>4.8400000000000002E-6</v>
      </c>
      <c r="I306" t="s">
        <v>382</v>
      </c>
      <c r="J306" t="str">
        <f t="shared" si="16"/>
        <v>Breast invasive carcinoma - Stage IIB(249)IFN1</v>
      </c>
      <c r="K306" t="str">
        <f t="shared" si="17"/>
        <v>Breast invasive carcinoma - Metastatic Stage IIB(3)IFN1</v>
      </c>
      <c r="L306" t="str">
        <f t="shared" si="18"/>
        <v>upregulation</v>
      </c>
      <c r="M306" t="str">
        <f t="shared" si="19"/>
        <v>significant regulation</v>
      </c>
    </row>
    <row r="307" spans="1:13" x14ac:dyDescent="0.2">
      <c r="A307" t="s">
        <v>319</v>
      </c>
      <c r="B307" t="s">
        <v>235</v>
      </c>
      <c r="C307" t="s">
        <v>416</v>
      </c>
      <c r="D307" t="s">
        <v>431</v>
      </c>
      <c r="E307" t="s">
        <v>30</v>
      </c>
      <c r="F307">
        <v>2.9960917E-2</v>
      </c>
      <c r="G307" s="155">
        <v>3.1300000000000001E-7</v>
      </c>
      <c r="H307">
        <v>1.52662E-4</v>
      </c>
      <c r="I307" t="s">
        <v>382</v>
      </c>
      <c r="J307" t="str">
        <f t="shared" si="16"/>
        <v>Breast invasive carcinoma - Stage IIB(249)INTRK1</v>
      </c>
      <c r="K307" t="str">
        <f t="shared" si="17"/>
        <v>Breast invasive carcinoma - Metastatic Stage IIB(3)INTRK1</v>
      </c>
      <c r="L307" t="str">
        <f t="shared" si="18"/>
        <v>upregulation</v>
      </c>
      <c r="M307" t="str">
        <f t="shared" si="19"/>
        <v>significant regulation</v>
      </c>
    </row>
    <row r="308" spans="1:13" x14ac:dyDescent="0.2">
      <c r="A308" t="s">
        <v>319</v>
      </c>
      <c r="B308" t="s">
        <v>236</v>
      </c>
      <c r="C308" t="s">
        <v>220</v>
      </c>
      <c r="D308" t="s">
        <v>386</v>
      </c>
      <c r="E308" t="s">
        <v>13</v>
      </c>
      <c r="F308">
        <v>1.2092853960000001</v>
      </c>
      <c r="G308">
        <v>2.7090501439999999</v>
      </c>
      <c r="H308" s="155">
        <v>2.9999999999999999E-7</v>
      </c>
      <c r="I308" t="s">
        <v>382</v>
      </c>
      <c r="J308" t="str">
        <f t="shared" si="16"/>
        <v>Breast invasive carcinoma - Stage IIIB(29)IDLST</v>
      </c>
      <c r="K308" t="str">
        <f t="shared" si="17"/>
        <v>Breast invasive carcinoma (adjacent normal)(111)IDLST</v>
      </c>
      <c r="L308" t="str">
        <f t="shared" si="18"/>
        <v>downregulation</v>
      </c>
      <c r="M308" t="str">
        <f t="shared" si="19"/>
        <v>significant regulation</v>
      </c>
    </row>
    <row r="309" spans="1:13" x14ac:dyDescent="0.2">
      <c r="A309" t="s">
        <v>319</v>
      </c>
      <c r="B309" t="s">
        <v>236</v>
      </c>
      <c r="C309" t="s">
        <v>220</v>
      </c>
      <c r="D309" t="s">
        <v>387</v>
      </c>
      <c r="E309" t="s">
        <v>17</v>
      </c>
      <c r="F309">
        <v>20.270025560000001</v>
      </c>
      <c r="G309">
        <v>11.878050549999999</v>
      </c>
      <c r="H309">
        <v>8.1867400000000003E-4</v>
      </c>
      <c r="I309" t="s">
        <v>382</v>
      </c>
      <c r="J309" t="str">
        <f t="shared" si="16"/>
        <v>Breast invasive carcinoma - Stage IIIB(29)IFBXO6</v>
      </c>
      <c r="K309" t="str">
        <f t="shared" si="17"/>
        <v>Breast invasive carcinoma (adjacent normal)(111)IFBXO6</v>
      </c>
      <c r="L309" t="str">
        <f t="shared" si="18"/>
        <v>upregulation</v>
      </c>
      <c r="M309" t="str">
        <f t="shared" si="19"/>
        <v>significant regulation</v>
      </c>
    </row>
    <row r="310" spans="1:13" x14ac:dyDescent="0.2">
      <c r="A310" t="s">
        <v>319</v>
      </c>
      <c r="B310" t="s">
        <v>236</v>
      </c>
      <c r="C310" t="s">
        <v>220</v>
      </c>
      <c r="D310" t="s">
        <v>388</v>
      </c>
      <c r="E310" t="s">
        <v>18</v>
      </c>
      <c r="F310">
        <v>6.2097108060000004</v>
      </c>
      <c r="G310">
        <v>1.116558476</v>
      </c>
      <c r="H310" s="155">
        <v>8.9700000000000005E-6</v>
      </c>
      <c r="I310" t="s">
        <v>382</v>
      </c>
      <c r="J310" t="str">
        <f t="shared" si="16"/>
        <v>Breast invasive carcinoma - Stage IIIB(29)IFN1</v>
      </c>
      <c r="K310" t="str">
        <f t="shared" si="17"/>
        <v>Breast invasive carcinoma (adjacent normal)(111)IFN1</v>
      </c>
      <c r="L310" t="str">
        <f t="shared" si="18"/>
        <v>upregulation</v>
      </c>
      <c r="M310" t="str">
        <f t="shared" si="19"/>
        <v>significant regulation</v>
      </c>
    </row>
    <row r="311" spans="1:13" x14ac:dyDescent="0.2">
      <c r="A311" t="s">
        <v>319</v>
      </c>
      <c r="B311" t="s">
        <v>236</v>
      </c>
      <c r="C311" t="s">
        <v>220</v>
      </c>
      <c r="D311" t="s">
        <v>389</v>
      </c>
      <c r="E311" t="s">
        <v>18</v>
      </c>
      <c r="F311">
        <v>232.56503029999999</v>
      </c>
      <c r="G311">
        <v>23.08213078</v>
      </c>
      <c r="H311" s="155">
        <v>2.8200000000000001E-5</v>
      </c>
      <c r="I311" t="s">
        <v>382</v>
      </c>
      <c r="J311" t="str">
        <f t="shared" si="16"/>
        <v>Breast invasive carcinoma - Stage IIIB(29)IFN1</v>
      </c>
      <c r="K311" t="str">
        <f t="shared" si="17"/>
        <v>Breast invasive carcinoma (adjacent normal)(111)IFN1</v>
      </c>
      <c r="L311" t="str">
        <f t="shared" si="18"/>
        <v>upregulation</v>
      </c>
      <c r="M311" t="str">
        <f t="shared" si="19"/>
        <v>significant regulation</v>
      </c>
    </row>
    <row r="312" spans="1:13" x14ac:dyDescent="0.2">
      <c r="A312" t="s">
        <v>319</v>
      </c>
      <c r="B312" t="s">
        <v>236</v>
      </c>
      <c r="C312" t="s">
        <v>220</v>
      </c>
      <c r="D312" t="s">
        <v>390</v>
      </c>
      <c r="E312" t="s">
        <v>18</v>
      </c>
      <c r="F312">
        <v>88.87921849</v>
      </c>
      <c r="G312">
        <v>9.9166037169999992</v>
      </c>
      <c r="H312" s="155">
        <v>1.8799999999999999E-11</v>
      </c>
      <c r="I312" t="s">
        <v>382</v>
      </c>
      <c r="J312" t="str">
        <f t="shared" si="16"/>
        <v>Breast invasive carcinoma - Stage IIIB(29)IFN1</v>
      </c>
      <c r="K312" t="str">
        <f t="shared" si="17"/>
        <v>Breast invasive carcinoma (adjacent normal)(111)IFN1</v>
      </c>
      <c r="L312" t="str">
        <f t="shared" si="18"/>
        <v>upregulation</v>
      </c>
      <c r="M312" t="str">
        <f t="shared" si="19"/>
        <v>significant regulation</v>
      </c>
    </row>
    <row r="313" spans="1:13" x14ac:dyDescent="0.2">
      <c r="A313" t="s">
        <v>319</v>
      </c>
      <c r="B313" t="s">
        <v>236</v>
      </c>
      <c r="C313" t="s">
        <v>220</v>
      </c>
      <c r="D313" t="s">
        <v>391</v>
      </c>
      <c r="E313" t="s">
        <v>18</v>
      </c>
      <c r="F313">
        <v>19.64079139</v>
      </c>
      <c r="G313">
        <v>3.6664240010000002</v>
      </c>
      <c r="H313" s="155">
        <v>2.9099999999999999E-5</v>
      </c>
      <c r="I313" t="s">
        <v>382</v>
      </c>
      <c r="J313" t="str">
        <f t="shared" si="16"/>
        <v>Breast invasive carcinoma - Stage IIIB(29)IFN1</v>
      </c>
      <c r="K313" t="str">
        <f t="shared" si="17"/>
        <v>Breast invasive carcinoma (adjacent normal)(111)IFN1</v>
      </c>
      <c r="L313" t="str">
        <f t="shared" si="18"/>
        <v>upregulation</v>
      </c>
      <c r="M313" t="str">
        <f t="shared" si="19"/>
        <v>significant regulation</v>
      </c>
    </row>
    <row r="314" spans="1:13" x14ac:dyDescent="0.2">
      <c r="A314" t="s">
        <v>319</v>
      </c>
      <c r="B314" t="s">
        <v>236</v>
      </c>
      <c r="C314" t="s">
        <v>220</v>
      </c>
      <c r="D314" t="s">
        <v>392</v>
      </c>
      <c r="E314" t="s">
        <v>18</v>
      </c>
      <c r="F314">
        <v>33.814831390000002</v>
      </c>
      <c r="G314">
        <v>3.4715653130000002</v>
      </c>
      <c r="H314" s="155">
        <v>9.1299999999999997E-5</v>
      </c>
      <c r="I314" t="s">
        <v>382</v>
      </c>
      <c r="J314" t="str">
        <f t="shared" si="16"/>
        <v>Breast invasive carcinoma - Stage IIIB(29)IFN1</v>
      </c>
      <c r="K314" t="str">
        <f t="shared" si="17"/>
        <v>Breast invasive carcinoma (adjacent normal)(111)IFN1</v>
      </c>
      <c r="L314" t="str">
        <f t="shared" si="18"/>
        <v>upregulation</v>
      </c>
      <c r="M314" t="str">
        <f t="shared" si="19"/>
        <v>significant regulation</v>
      </c>
    </row>
    <row r="315" spans="1:13" x14ac:dyDescent="0.2">
      <c r="A315" t="s">
        <v>319</v>
      </c>
      <c r="B315" t="s">
        <v>236</v>
      </c>
      <c r="C315" t="s">
        <v>220</v>
      </c>
      <c r="D315" t="s">
        <v>393</v>
      </c>
      <c r="E315" t="s">
        <v>18</v>
      </c>
      <c r="F315">
        <v>1.356279405</v>
      </c>
      <c r="G315">
        <v>0.15722572900000001</v>
      </c>
      <c r="H315" s="155">
        <v>4.9100000000000004E-6</v>
      </c>
      <c r="I315" t="s">
        <v>382</v>
      </c>
      <c r="J315" t="str">
        <f t="shared" si="16"/>
        <v>Breast invasive carcinoma - Stage IIIB(29)IFN1</v>
      </c>
      <c r="K315" t="str">
        <f t="shared" si="17"/>
        <v>Breast invasive carcinoma (adjacent normal)(111)IFN1</v>
      </c>
      <c r="L315" t="str">
        <f t="shared" si="18"/>
        <v>upregulation</v>
      </c>
      <c r="M315" t="str">
        <f t="shared" si="19"/>
        <v>significant regulation</v>
      </c>
    </row>
    <row r="316" spans="1:13" x14ac:dyDescent="0.2">
      <c r="A316" t="s">
        <v>319</v>
      </c>
      <c r="B316" t="s">
        <v>236</v>
      </c>
      <c r="C316" t="s">
        <v>220</v>
      </c>
      <c r="D316" t="s">
        <v>394</v>
      </c>
      <c r="E316" t="s">
        <v>18</v>
      </c>
      <c r="F316">
        <v>66.065437309999993</v>
      </c>
      <c r="G316">
        <v>7.0197728469999996</v>
      </c>
      <c r="H316">
        <v>1.06854E-4</v>
      </c>
      <c r="I316" t="s">
        <v>382</v>
      </c>
      <c r="J316" t="str">
        <f t="shared" si="16"/>
        <v>Breast invasive carcinoma - Stage IIIB(29)IFN1</v>
      </c>
      <c r="K316" t="str">
        <f t="shared" si="17"/>
        <v>Breast invasive carcinoma (adjacent normal)(111)IFN1</v>
      </c>
      <c r="L316" t="str">
        <f t="shared" si="18"/>
        <v>upregulation</v>
      </c>
      <c r="M316" t="str">
        <f t="shared" si="19"/>
        <v>significant regulation</v>
      </c>
    </row>
    <row r="317" spans="1:13" x14ac:dyDescent="0.2">
      <c r="A317" t="s">
        <v>319</v>
      </c>
      <c r="B317" t="s">
        <v>236</v>
      </c>
      <c r="C317" t="s">
        <v>220</v>
      </c>
      <c r="D317" t="s">
        <v>397</v>
      </c>
      <c r="E317" t="s">
        <v>18</v>
      </c>
      <c r="F317">
        <v>768.04697099999998</v>
      </c>
      <c r="G317">
        <v>99.175044810000003</v>
      </c>
      <c r="H317" s="155">
        <v>4.7300000000000002E-12</v>
      </c>
      <c r="I317" t="s">
        <v>382</v>
      </c>
      <c r="J317" t="str">
        <f t="shared" si="16"/>
        <v>Breast invasive carcinoma - Stage IIIB(29)IFN1</v>
      </c>
      <c r="K317" t="str">
        <f t="shared" si="17"/>
        <v>Breast invasive carcinoma (adjacent normal)(111)IFN1</v>
      </c>
      <c r="L317" t="str">
        <f t="shared" si="18"/>
        <v>upregulation</v>
      </c>
      <c r="M317" t="str">
        <f t="shared" si="19"/>
        <v>significant regulation</v>
      </c>
    </row>
    <row r="318" spans="1:13" x14ac:dyDescent="0.2">
      <c r="A318" t="s">
        <v>319</v>
      </c>
      <c r="B318" t="s">
        <v>236</v>
      </c>
      <c r="C318" t="s">
        <v>220</v>
      </c>
      <c r="D318" t="s">
        <v>398</v>
      </c>
      <c r="E318" t="s">
        <v>19</v>
      </c>
      <c r="F318">
        <v>111.0965303</v>
      </c>
      <c r="G318">
        <v>77.262597979999995</v>
      </c>
      <c r="H318">
        <v>6.6043990000000004E-3</v>
      </c>
      <c r="I318" t="s">
        <v>382</v>
      </c>
      <c r="J318" t="str">
        <f t="shared" si="16"/>
        <v>Breast invasive carcinoma - Stage IIIB(29)IFUS</v>
      </c>
      <c r="K318" t="str">
        <f t="shared" si="17"/>
        <v>Breast invasive carcinoma (adjacent normal)(111)IFUS</v>
      </c>
      <c r="L318" t="str">
        <f t="shared" si="18"/>
        <v>upregulation</v>
      </c>
      <c r="M318" t="str">
        <f t="shared" si="19"/>
        <v>regulation not significant</v>
      </c>
    </row>
    <row r="319" spans="1:13" x14ac:dyDescent="0.2">
      <c r="A319" t="s">
        <v>319</v>
      </c>
      <c r="B319" t="s">
        <v>236</v>
      </c>
      <c r="C319" t="s">
        <v>220</v>
      </c>
      <c r="D319" t="s">
        <v>400</v>
      </c>
      <c r="E319" t="s">
        <v>19</v>
      </c>
      <c r="F319">
        <v>63.291141680000003</v>
      </c>
      <c r="G319">
        <v>42.773453070000002</v>
      </c>
      <c r="H319" s="155">
        <v>9.6100000000000005E-5</v>
      </c>
      <c r="I319" t="s">
        <v>382</v>
      </c>
      <c r="J319" t="str">
        <f t="shared" si="16"/>
        <v>Breast invasive carcinoma - Stage IIIB(29)IFUS</v>
      </c>
      <c r="K319" t="str">
        <f t="shared" si="17"/>
        <v>Breast invasive carcinoma (adjacent normal)(111)IFUS</v>
      </c>
      <c r="L319" t="str">
        <f t="shared" si="18"/>
        <v>upregulation</v>
      </c>
      <c r="M319" t="str">
        <f t="shared" si="19"/>
        <v>significant regulation</v>
      </c>
    </row>
    <row r="320" spans="1:13" x14ac:dyDescent="0.2">
      <c r="A320" t="s">
        <v>319</v>
      </c>
      <c r="B320" t="s">
        <v>236</v>
      </c>
      <c r="C320" t="s">
        <v>220</v>
      </c>
      <c r="D320" t="s">
        <v>402</v>
      </c>
      <c r="E320" t="s">
        <v>20</v>
      </c>
      <c r="F320">
        <v>13.540700299999999</v>
      </c>
      <c r="G320">
        <v>18.111186029999999</v>
      </c>
      <c r="H320">
        <v>6.1747249999999998E-3</v>
      </c>
      <c r="I320" t="s">
        <v>382</v>
      </c>
      <c r="J320" t="str">
        <f t="shared" si="16"/>
        <v>Breast invasive carcinoma - Stage IIIB(29)IHDAC5</v>
      </c>
      <c r="K320" t="str">
        <f t="shared" si="17"/>
        <v>Breast invasive carcinoma (adjacent normal)(111)IHDAC5</v>
      </c>
      <c r="L320" t="str">
        <f t="shared" si="18"/>
        <v>downregulation</v>
      </c>
      <c r="M320" t="str">
        <f t="shared" si="19"/>
        <v>regulation not significant</v>
      </c>
    </row>
    <row r="321" spans="1:13" x14ac:dyDescent="0.2">
      <c r="A321" t="s">
        <v>319</v>
      </c>
      <c r="B321" t="s">
        <v>236</v>
      </c>
      <c r="C321" t="s">
        <v>220</v>
      </c>
      <c r="D321" t="s">
        <v>405</v>
      </c>
      <c r="E321" t="s">
        <v>20</v>
      </c>
      <c r="F321">
        <v>1.104759898</v>
      </c>
      <c r="G321">
        <v>1.9815126709999999</v>
      </c>
      <c r="H321">
        <v>2.4724769999999998E-3</v>
      </c>
      <c r="I321" t="s">
        <v>382</v>
      </c>
      <c r="J321" t="str">
        <f t="shared" si="16"/>
        <v>Breast invasive carcinoma - Stage IIIB(29)IHDAC5</v>
      </c>
      <c r="K321" t="str">
        <f t="shared" si="17"/>
        <v>Breast invasive carcinoma (adjacent normal)(111)IHDAC5</v>
      </c>
      <c r="L321" t="str">
        <f t="shared" si="18"/>
        <v>downregulation</v>
      </c>
      <c r="M321" t="str">
        <f t="shared" si="19"/>
        <v>regulation not significant</v>
      </c>
    </row>
    <row r="322" spans="1:13" x14ac:dyDescent="0.2">
      <c r="A322" t="s">
        <v>319</v>
      </c>
      <c r="B322" t="s">
        <v>236</v>
      </c>
      <c r="C322" t="s">
        <v>220</v>
      </c>
      <c r="D322" t="s">
        <v>406</v>
      </c>
      <c r="E322" t="s">
        <v>21</v>
      </c>
      <c r="F322">
        <v>32.433312119999997</v>
      </c>
      <c r="G322">
        <v>24.18323921</v>
      </c>
      <c r="H322">
        <v>3.4592479999999998E-3</v>
      </c>
      <c r="I322" t="s">
        <v>382</v>
      </c>
      <c r="J322" t="str">
        <f t="shared" si="16"/>
        <v>Breast invasive carcinoma - Stage IIIB(29)IHUWE1</v>
      </c>
      <c r="K322" t="str">
        <f t="shared" si="17"/>
        <v>Breast invasive carcinoma (adjacent normal)(111)IHUWE1</v>
      </c>
      <c r="L322" t="str">
        <f t="shared" si="18"/>
        <v>upregulation</v>
      </c>
      <c r="M322" t="str">
        <f t="shared" si="19"/>
        <v>regulation not significant</v>
      </c>
    </row>
    <row r="323" spans="1:13" x14ac:dyDescent="0.2">
      <c r="A323" t="s">
        <v>319</v>
      </c>
      <c r="B323" t="s">
        <v>236</v>
      </c>
      <c r="C323" t="s">
        <v>220</v>
      </c>
      <c r="D323" t="s">
        <v>407</v>
      </c>
      <c r="E323" t="s">
        <v>23</v>
      </c>
      <c r="F323">
        <v>36.626033700000001</v>
      </c>
      <c r="G323">
        <v>10.57387739</v>
      </c>
      <c r="H323" s="155">
        <v>6.6700000000000003E-9</v>
      </c>
      <c r="I323" t="s">
        <v>382</v>
      </c>
      <c r="J323" t="str">
        <f t="shared" ref="J323:J386" si="20">B323&amp;"I"&amp;E323</f>
        <v>Breast invasive carcinoma - Stage IIIB(29)IMCM2</v>
      </c>
      <c r="K323" t="str">
        <f t="shared" ref="K323:K386" si="21">C323&amp;"I"&amp;E323</f>
        <v>Breast invasive carcinoma (adjacent normal)(111)IMCM2</v>
      </c>
      <c r="L323" t="str">
        <f t="shared" ref="L323:L386" si="22">IF(F323&lt;G323,"downregulation","upregulation")</f>
        <v>upregulation</v>
      </c>
      <c r="M323" t="str">
        <f t="shared" ref="M323:M386" si="23">IF(H323&gt;0.001,"regulation not significant","significant regulation")</f>
        <v>significant regulation</v>
      </c>
    </row>
    <row r="324" spans="1:13" x14ac:dyDescent="0.2">
      <c r="A324" t="s">
        <v>319</v>
      </c>
      <c r="B324" t="s">
        <v>236</v>
      </c>
      <c r="C324" t="s">
        <v>220</v>
      </c>
      <c r="D324" t="s">
        <v>432</v>
      </c>
      <c r="E324" t="s">
        <v>30</v>
      </c>
      <c r="F324">
        <v>2.2598428E-2</v>
      </c>
      <c r="G324">
        <v>0.107292475</v>
      </c>
      <c r="H324">
        <v>5.3420719999999998E-3</v>
      </c>
      <c r="I324" t="s">
        <v>382</v>
      </c>
      <c r="J324" t="str">
        <f t="shared" si="20"/>
        <v>Breast invasive carcinoma - Stage IIIB(29)INTRK1</v>
      </c>
      <c r="K324" t="str">
        <f t="shared" si="21"/>
        <v>Breast invasive carcinoma (adjacent normal)(111)INTRK1</v>
      </c>
      <c r="L324" t="str">
        <f t="shared" si="22"/>
        <v>downregulation</v>
      </c>
      <c r="M324" t="str">
        <f t="shared" si="23"/>
        <v>regulation not significant</v>
      </c>
    </row>
    <row r="325" spans="1:13" x14ac:dyDescent="0.2">
      <c r="A325" t="s">
        <v>319</v>
      </c>
      <c r="B325" t="s">
        <v>236</v>
      </c>
      <c r="C325" t="s">
        <v>220</v>
      </c>
      <c r="D325" t="s">
        <v>408</v>
      </c>
      <c r="E325" t="s">
        <v>32</v>
      </c>
      <c r="F325">
        <v>78.474976780000006</v>
      </c>
      <c r="G325">
        <v>50.101753309999999</v>
      </c>
      <c r="H325" s="155">
        <v>7.5000000000000002E-7</v>
      </c>
      <c r="I325" t="s">
        <v>382</v>
      </c>
      <c r="J325" t="str">
        <f t="shared" si="20"/>
        <v>Breast invasive carcinoma - Stage IIIB(29)IU2AF2</v>
      </c>
      <c r="K325" t="str">
        <f t="shared" si="21"/>
        <v>Breast invasive carcinoma (adjacent normal)(111)IU2AF2</v>
      </c>
      <c r="L325" t="str">
        <f t="shared" si="22"/>
        <v>upregulation</v>
      </c>
      <c r="M325" t="str">
        <f t="shared" si="23"/>
        <v>significant regulation</v>
      </c>
    </row>
    <row r="326" spans="1:13" x14ac:dyDescent="0.2">
      <c r="A326" t="s">
        <v>319</v>
      </c>
      <c r="B326" t="s">
        <v>236</v>
      </c>
      <c r="C326" t="s">
        <v>220</v>
      </c>
      <c r="D326" t="s">
        <v>409</v>
      </c>
      <c r="E326" t="s">
        <v>32</v>
      </c>
      <c r="F326">
        <v>12.73779903</v>
      </c>
      <c r="G326">
        <v>6.9417317560000003</v>
      </c>
      <c r="H326">
        <v>6.2622399999999999E-4</v>
      </c>
      <c r="I326" t="s">
        <v>382</v>
      </c>
      <c r="J326" t="str">
        <f t="shared" si="20"/>
        <v>Breast invasive carcinoma - Stage IIIB(29)IU2AF2</v>
      </c>
      <c r="K326" t="str">
        <f t="shared" si="21"/>
        <v>Breast invasive carcinoma (adjacent normal)(111)IU2AF2</v>
      </c>
      <c r="L326" t="str">
        <f t="shared" si="22"/>
        <v>upregulation</v>
      </c>
      <c r="M326" t="str">
        <f t="shared" si="23"/>
        <v>significant regulation</v>
      </c>
    </row>
    <row r="327" spans="1:13" x14ac:dyDescent="0.2">
      <c r="A327" t="s">
        <v>319</v>
      </c>
      <c r="B327" t="s">
        <v>236</v>
      </c>
      <c r="C327" t="s">
        <v>220</v>
      </c>
      <c r="D327" t="s">
        <v>411</v>
      </c>
      <c r="E327" t="s">
        <v>34</v>
      </c>
      <c r="F327">
        <v>148.51964620000001</v>
      </c>
      <c r="G327">
        <v>94.02893598</v>
      </c>
      <c r="H327" s="155">
        <v>1.84E-5</v>
      </c>
      <c r="I327" t="s">
        <v>382</v>
      </c>
      <c r="J327" t="str">
        <f t="shared" si="20"/>
        <v>Breast invasive carcinoma - Stage IIIB(29)IVCP</v>
      </c>
      <c r="K327" t="str">
        <f t="shared" si="21"/>
        <v>Breast invasive carcinoma (adjacent normal)(111)IVCP</v>
      </c>
      <c r="L327" t="str">
        <f t="shared" si="22"/>
        <v>upregulation</v>
      </c>
      <c r="M327" t="str">
        <f t="shared" si="23"/>
        <v>significant regulation</v>
      </c>
    </row>
    <row r="328" spans="1:13" x14ac:dyDescent="0.2">
      <c r="A328" t="s">
        <v>319</v>
      </c>
      <c r="B328" t="s">
        <v>236</v>
      </c>
      <c r="C328" t="s">
        <v>220</v>
      </c>
      <c r="D328" t="s">
        <v>433</v>
      </c>
      <c r="E328" t="s">
        <v>35</v>
      </c>
      <c r="F328">
        <v>41.855588640000001</v>
      </c>
      <c r="G328">
        <v>24.263455990000001</v>
      </c>
      <c r="H328">
        <v>1.2248199999999999E-3</v>
      </c>
      <c r="I328" t="s">
        <v>382</v>
      </c>
      <c r="J328" t="str">
        <f t="shared" si="20"/>
        <v>Breast invasive carcinoma - Stage IIIB(29)IVDAC1</v>
      </c>
      <c r="K328" t="str">
        <f t="shared" si="21"/>
        <v>Breast invasive carcinoma (adjacent normal)(111)IVDAC1</v>
      </c>
      <c r="L328" t="str">
        <f t="shared" si="22"/>
        <v>upregulation</v>
      </c>
      <c r="M328" t="str">
        <f t="shared" si="23"/>
        <v>regulation not significant</v>
      </c>
    </row>
    <row r="329" spans="1:13" x14ac:dyDescent="0.2">
      <c r="A329" t="s">
        <v>319</v>
      </c>
      <c r="B329" t="s">
        <v>236</v>
      </c>
      <c r="C329" t="s">
        <v>220</v>
      </c>
      <c r="D329" t="s">
        <v>413</v>
      </c>
      <c r="E329" t="s">
        <v>35</v>
      </c>
      <c r="F329">
        <v>2.9050982859999999</v>
      </c>
      <c r="G329">
        <v>1.5910444690000001</v>
      </c>
      <c r="H329">
        <v>6.8495000000000003E-4</v>
      </c>
      <c r="I329" t="s">
        <v>382</v>
      </c>
      <c r="J329" t="str">
        <f t="shared" si="20"/>
        <v>Breast invasive carcinoma - Stage IIIB(29)IVDAC1</v>
      </c>
      <c r="K329" t="str">
        <f t="shared" si="21"/>
        <v>Breast invasive carcinoma (adjacent normal)(111)IVDAC1</v>
      </c>
      <c r="L329" t="str">
        <f t="shared" si="22"/>
        <v>upregulation</v>
      </c>
      <c r="M329" t="str">
        <f t="shared" si="23"/>
        <v>significant regulation</v>
      </c>
    </row>
    <row r="330" spans="1:13" x14ac:dyDescent="0.2">
      <c r="A330" t="s">
        <v>319</v>
      </c>
      <c r="B330" t="s">
        <v>236</v>
      </c>
      <c r="C330" t="s">
        <v>416</v>
      </c>
      <c r="D330" t="s">
        <v>418</v>
      </c>
      <c r="E330" t="s">
        <v>13</v>
      </c>
      <c r="F330">
        <v>2.6473436019999999</v>
      </c>
      <c r="G330" s="155">
        <v>1.35E-88</v>
      </c>
      <c r="H330">
        <v>1.766613E-3</v>
      </c>
      <c r="I330" t="s">
        <v>382</v>
      </c>
      <c r="J330" t="str">
        <f t="shared" si="20"/>
        <v>Breast invasive carcinoma - Stage IIIB(29)IDLST</v>
      </c>
      <c r="K330" t="str">
        <f t="shared" si="21"/>
        <v>Breast invasive carcinoma - Metastatic Stage IIB(3)IDLST</v>
      </c>
      <c r="L330" t="str">
        <f t="shared" si="22"/>
        <v>upregulation</v>
      </c>
      <c r="M330" t="str">
        <f t="shared" si="23"/>
        <v>regulation not significant</v>
      </c>
    </row>
    <row r="331" spans="1:13" x14ac:dyDescent="0.2">
      <c r="A331" t="s">
        <v>319</v>
      </c>
      <c r="B331" t="s">
        <v>237</v>
      </c>
      <c r="C331" t="s">
        <v>220</v>
      </c>
      <c r="D331" t="s">
        <v>381</v>
      </c>
      <c r="E331" t="s">
        <v>11</v>
      </c>
      <c r="F331">
        <v>32.123427839999998</v>
      </c>
      <c r="G331">
        <v>20.721995310000001</v>
      </c>
      <c r="H331" s="155">
        <v>1.3600000000000001E-9</v>
      </c>
      <c r="I331" t="s">
        <v>382</v>
      </c>
      <c r="J331" t="str">
        <f t="shared" si="20"/>
        <v>Breast invasive carcinoma - Stage IIIA(152)ICDK2</v>
      </c>
      <c r="K331" t="str">
        <f t="shared" si="21"/>
        <v>Breast invasive carcinoma (adjacent normal)(111)ICDK2</v>
      </c>
      <c r="L331" t="str">
        <f t="shared" si="22"/>
        <v>upregulation</v>
      </c>
      <c r="M331" t="str">
        <f t="shared" si="23"/>
        <v>significant regulation</v>
      </c>
    </row>
    <row r="332" spans="1:13" x14ac:dyDescent="0.2">
      <c r="A332" t="s">
        <v>319</v>
      </c>
      <c r="B332" t="s">
        <v>237</v>
      </c>
      <c r="C332" t="s">
        <v>220</v>
      </c>
      <c r="D332" t="s">
        <v>383</v>
      </c>
      <c r="E332" t="s">
        <v>11</v>
      </c>
      <c r="F332">
        <v>0.84337608600000002</v>
      </c>
      <c r="G332">
        <v>0.33556929299999999</v>
      </c>
      <c r="H332" s="155">
        <v>4.7200000000000002E-5</v>
      </c>
      <c r="I332" t="s">
        <v>382</v>
      </c>
      <c r="J332" t="str">
        <f t="shared" si="20"/>
        <v>Breast invasive carcinoma - Stage IIIA(152)ICDK2</v>
      </c>
      <c r="K332" t="str">
        <f t="shared" si="21"/>
        <v>Breast invasive carcinoma (adjacent normal)(111)ICDK2</v>
      </c>
      <c r="L332" t="str">
        <f t="shared" si="22"/>
        <v>upregulation</v>
      </c>
      <c r="M332" t="str">
        <f t="shared" si="23"/>
        <v>significant regulation</v>
      </c>
    </row>
    <row r="333" spans="1:13" x14ac:dyDescent="0.2">
      <c r="A333" t="s">
        <v>319</v>
      </c>
      <c r="B333" t="s">
        <v>237</v>
      </c>
      <c r="C333" t="s">
        <v>220</v>
      </c>
      <c r="D333" t="s">
        <v>384</v>
      </c>
      <c r="E333" t="s">
        <v>12</v>
      </c>
      <c r="F333">
        <v>0.82385750199999996</v>
      </c>
      <c r="G333">
        <v>0.48047572399999999</v>
      </c>
      <c r="H333" s="155">
        <v>2.9500000000000001E-6</v>
      </c>
      <c r="I333" t="s">
        <v>382</v>
      </c>
      <c r="J333" t="str">
        <f t="shared" si="20"/>
        <v>Breast invasive carcinoma - Stage IIIA(152)ICUL3</v>
      </c>
      <c r="K333" t="str">
        <f t="shared" si="21"/>
        <v>Breast invasive carcinoma (adjacent normal)(111)ICUL3</v>
      </c>
      <c r="L333" t="str">
        <f t="shared" si="22"/>
        <v>upregulation</v>
      </c>
      <c r="M333" t="str">
        <f t="shared" si="23"/>
        <v>significant regulation</v>
      </c>
    </row>
    <row r="334" spans="1:13" x14ac:dyDescent="0.2">
      <c r="A334" t="s">
        <v>319</v>
      </c>
      <c r="B334" t="s">
        <v>237</v>
      </c>
      <c r="C334" t="s">
        <v>220</v>
      </c>
      <c r="D334" t="s">
        <v>385</v>
      </c>
      <c r="E334" t="s">
        <v>13</v>
      </c>
      <c r="F334">
        <v>57.814632430000003</v>
      </c>
      <c r="G334">
        <v>81.304208189999997</v>
      </c>
      <c r="H334" s="155">
        <v>1.2699999999999999E-13</v>
      </c>
      <c r="I334" t="s">
        <v>382</v>
      </c>
      <c r="J334" t="str">
        <f t="shared" si="20"/>
        <v>Breast invasive carcinoma - Stage IIIA(152)IDLST</v>
      </c>
      <c r="K334" t="str">
        <f t="shared" si="21"/>
        <v>Breast invasive carcinoma (adjacent normal)(111)IDLST</v>
      </c>
      <c r="L334" t="str">
        <f t="shared" si="22"/>
        <v>downregulation</v>
      </c>
      <c r="M334" t="str">
        <f t="shared" si="23"/>
        <v>significant regulation</v>
      </c>
    </row>
    <row r="335" spans="1:13" x14ac:dyDescent="0.2">
      <c r="A335" t="s">
        <v>319</v>
      </c>
      <c r="B335" t="s">
        <v>237</v>
      </c>
      <c r="C335" t="s">
        <v>220</v>
      </c>
      <c r="D335" t="s">
        <v>386</v>
      </c>
      <c r="E335" t="s">
        <v>13</v>
      </c>
      <c r="F335">
        <v>1.267435986</v>
      </c>
      <c r="G335">
        <v>2.7090501439999999</v>
      </c>
      <c r="H335" s="155">
        <v>3.54E-17</v>
      </c>
      <c r="I335" t="s">
        <v>382</v>
      </c>
      <c r="J335" t="str">
        <f t="shared" si="20"/>
        <v>Breast invasive carcinoma - Stage IIIA(152)IDLST</v>
      </c>
      <c r="K335" t="str">
        <f t="shared" si="21"/>
        <v>Breast invasive carcinoma (adjacent normal)(111)IDLST</v>
      </c>
      <c r="L335" t="str">
        <f t="shared" si="22"/>
        <v>downregulation</v>
      </c>
      <c r="M335" t="str">
        <f t="shared" si="23"/>
        <v>significant regulation</v>
      </c>
    </row>
    <row r="336" spans="1:13" x14ac:dyDescent="0.2">
      <c r="A336" t="s">
        <v>319</v>
      </c>
      <c r="B336" t="s">
        <v>237</v>
      </c>
      <c r="C336" t="s">
        <v>220</v>
      </c>
      <c r="D336" t="s">
        <v>418</v>
      </c>
      <c r="E336" t="s">
        <v>13</v>
      </c>
      <c r="F336">
        <v>1.4995846880000001</v>
      </c>
      <c r="G336">
        <v>0.85714556799999997</v>
      </c>
      <c r="H336">
        <v>9.8111380000000005E-3</v>
      </c>
      <c r="I336" t="s">
        <v>382</v>
      </c>
      <c r="J336" t="str">
        <f t="shared" si="20"/>
        <v>Breast invasive carcinoma - Stage IIIA(152)IDLST</v>
      </c>
      <c r="K336" t="str">
        <f t="shared" si="21"/>
        <v>Breast invasive carcinoma (adjacent normal)(111)IDLST</v>
      </c>
      <c r="L336" t="str">
        <f t="shared" si="22"/>
        <v>upregulation</v>
      </c>
      <c r="M336" t="str">
        <f t="shared" si="23"/>
        <v>regulation not significant</v>
      </c>
    </row>
    <row r="337" spans="1:13" x14ac:dyDescent="0.2">
      <c r="A337" t="s">
        <v>319</v>
      </c>
      <c r="B337" t="s">
        <v>237</v>
      </c>
      <c r="C337" t="s">
        <v>220</v>
      </c>
      <c r="D337" t="s">
        <v>387</v>
      </c>
      <c r="E337" t="s">
        <v>17</v>
      </c>
      <c r="F337">
        <v>22.882481039999998</v>
      </c>
      <c r="G337">
        <v>11.878050549999999</v>
      </c>
      <c r="H337" s="155">
        <v>3.6999999999999998E-24</v>
      </c>
      <c r="I337" t="s">
        <v>382</v>
      </c>
      <c r="J337" t="str">
        <f t="shared" si="20"/>
        <v>Breast invasive carcinoma - Stage IIIA(152)IFBXO6</v>
      </c>
      <c r="K337" t="str">
        <f t="shared" si="21"/>
        <v>Breast invasive carcinoma (adjacent normal)(111)IFBXO6</v>
      </c>
      <c r="L337" t="str">
        <f t="shared" si="22"/>
        <v>upregulation</v>
      </c>
      <c r="M337" t="str">
        <f t="shared" si="23"/>
        <v>significant regulation</v>
      </c>
    </row>
    <row r="338" spans="1:13" x14ac:dyDescent="0.2">
      <c r="A338" t="s">
        <v>319</v>
      </c>
      <c r="B338" t="s">
        <v>237</v>
      </c>
      <c r="C338" t="s">
        <v>220</v>
      </c>
      <c r="D338" t="s">
        <v>388</v>
      </c>
      <c r="E338" t="s">
        <v>18</v>
      </c>
      <c r="F338">
        <v>6.7869225369999997</v>
      </c>
      <c r="G338">
        <v>1.116558476</v>
      </c>
      <c r="H338" s="155">
        <v>5.2300000000000002E-37</v>
      </c>
      <c r="I338" t="s">
        <v>382</v>
      </c>
      <c r="J338" t="str">
        <f t="shared" si="20"/>
        <v>Breast invasive carcinoma - Stage IIIA(152)IFN1</v>
      </c>
      <c r="K338" t="str">
        <f t="shared" si="21"/>
        <v>Breast invasive carcinoma (adjacent normal)(111)IFN1</v>
      </c>
      <c r="L338" t="str">
        <f t="shared" si="22"/>
        <v>upregulation</v>
      </c>
      <c r="M338" t="str">
        <f t="shared" si="23"/>
        <v>significant regulation</v>
      </c>
    </row>
    <row r="339" spans="1:13" x14ac:dyDescent="0.2">
      <c r="A339" t="s">
        <v>319</v>
      </c>
      <c r="B339" t="s">
        <v>237</v>
      </c>
      <c r="C339" t="s">
        <v>220</v>
      </c>
      <c r="D339" t="s">
        <v>434</v>
      </c>
      <c r="E339" t="s">
        <v>18</v>
      </c>
      <c r="F339">
        <v>154.05819629999999</v>
      </c>
      <c r="G339">
        <v>22.77197915</v>
      </c>
      <c r="H339">
        <v>1.312379E-3</v>
      </c>
      <c r="I339" t="s">
        <v>382</v>
      </c>
      <c r="J339" t="str">
        <f t="shared" si="20"/>
        <v>Breast invasive carcinoma - Stage IIIA(152)IFN1</v>
      </c>
      <c r="K339" t="str">
        <f t="shared" si="21"/>
        <v>Breast invasive carcinoma (adjacent normal)(111)IFN1</v>
      </c>
      <c r="L339" t="str">
        <f t="shared" si="22"/>
        <v>upregulation</v>
      </c>
      <c r="M339" t="str">
        <f t="shared" si="23"/>
        <v>regulation not significant</v>
      </c>
    </row>
    <row r="340" spans="1:13" x14ac:dyDescent="0.2">
      <c r="A340" t="s">
        <v>319</v>
      </c>
      <c r="B340" t="s">
        <v>237</v>
      </c>
      <c r="C340" t="s">
        <v>220</v>
      </c>
      <c r="D340" t="s">
        <v>389</v>
      </c>
      <c r="E340" t="s">
        <v>18</v>
      </c>
      <c r="F340">
        <v>290.63724209999998</v>
      </c>
      <c r="G340">
        <v>23.08213078</v>
      </c>
      <c r="H340" s="155">
        <v>1.98E-31</v>
      </c>
      <c r="I340" t="s">
        <v>382</v>
      </c>
      <c r="J340" t="str">
        <f t="shared" si="20"/>
        <v>Breast invasive carcinoma - Stage IIIA(152)IFN1</v>
      </c>
      <c r="K340" t="str">
        <f t="shared" si="21"/>
        <v>Breast invasive carcinoma (adjacent normal)(111)IFN1</v>
      </c>
      <c r="L340" t="str">
        <f t="shared" si="22"/>
        <v>upregulation</v>
      </c>
      <c r="M340" t="str">
        <f t="shared" si="23"/>
        <v>significant regulation</v>
      </c>
    </row>
    <row r="341" spans="1:13" x14ac:dyDescent="0.2">
      <c r="A341" t="s">
        <v>319</v>
      </c>
      <c r="B341" t="s">
        <v>237</v>
      </c>
      <c r="C341" t="s">
        <v>220</v>
      </c>
      <c r="D341" t="s">
        <v>390</v>
      </c>
      <c r="E341" t="s">
        <v>18</v>
      </c>
      <c r="F341">
        <v>101.2691418</v>
      </c>
      <c r="G341">
        <v>9.9166037169999992</v>
      </c>
      <c r="H341" s="155">
        <v>6.6199999999999996E-46</v>
      </c>
      <c r="I341" t="s">
        <v>382</v>
      </c>
      <c r="J341" t="str">
        <f t="shared" si="20"/>
        <v>Breast invasive carcinoma - Stage IIIA(152)IFN1</v>
      </c>
      <c r="K341" t="str">
        <f t="shared" si="21"/>
        <v>Breast invasive carcinoma (adjacent normal)(111)IFN1</v>
      </c>
      <c r="L341" t="str">
        <f t="shared" si="22"/>
        <v>upregulation</v>
      </c>
      <c r="M341" t="str">
        <f t="shared" si="23"/>
        <v>significant regulation</v>
      </c>
    </row>
    <row r="342" spans="1:13" x14ac:dyDescent="0.2">
      <c r="A342" t="s">
        <v>319</v>
      </c>
      <c r="B342" t="s">
        <v>237</v>
      </c>
      <c r="C342" t="s">
        <v>220</v>
      </c>
      <c r="D342" t="s">
        <v>419</v>
      </c>
      <c r="E342" t="s">
        <v>18</v>
      </c>
      <c r="F342">
        <v>80.887302399999996</v>
      </c>
      <c r="G342">
        <v>23.16190349</v>
      </c>
      <c r="H342">
        <v>4.4677999999999997E-4</v>
      </c>
      <c r="I342" t="s">
        <v>382</v>
      </c>
      <c r="J342" t="str">
        <f t="shared" si="20"/>
        <v>Breast invasive carcinoma - Stage IIIA(152)IFN1</v>
      </c>
      <c r="K342" t="str">
        <f t="shared" si="21"/>
        <v>Breast invasive carcinoma (adjacent normal)(111)IFN1</v>
      </c>
      <c r="L342" t="str">
        <f t="shared" si="22"/>
        <v>upregulation</v>
      </c>
      <c r="M342" t="str">
        <f t="shared" si="23"/>
        <v>significant regulation</v>
      </c>
    </row>
    <row r="343" spans="1:13" x14ac:dyDescent="0.2">
      <c r="A343" t="s">
        <v>319</v>
      </c>
      <c r="B343" t="s">
        <v>237</v>
      </c>
      <c r="C343" t="s">
        <v>220</v>
      </c>
      <c r="D343" t="s">
        <v>391</v>
      </c>
      <c r="E343" t="s">
        <v>18</v>
      </c>
      <c r="F343">
        <v>25.076491560000001</v>
      </c>
      <c r="G343">
        <v>3.6664240010000002</v>
      </c>
      <c r="H343" s="155">
        <v>1.26E-22</v>
      </c>
      <c r="I343" t="s">
        <v>382</v>
      </c>
      <c r="J343" t="str">
        <f t="shared" si="20"/>
        <v>Breast invasive carcinoma - Stage IIIA(152)IFN1</v>
      </c>
      <c r="K343" t="str">
        <f t="shared" si="21"/>
        <v>Breast invasive carcinoma (adjacent normal)(111)IFN1</v>
      </c>
      <c r="L343" t="str">
        <f t="shared" si="22"/>
        <v>upregulation</v>
      </c>
      <c r="M343" t="str">
        <f t="shared" si="23"/>
        <v>significant regulation</v>
      </c>
    </row>
    <row r="344" spans="1:13" x14ac:dyDescent="0.2">
      <c r="A344" t="s">
        <v>319</v>
      </c>
      <c r="B344" t="s">
        <v>237</v>
      </c>
      <c r="C344" t="s">
        <v>220</v>
      </c>
      <c r="D344" t="s">
        <v>420</v>
      </c>
      <c r="E344" t="s">
        <v>18</v>
      </c>
      <c r="F344">
        <v>1.3080532090000001</v>
      </c>
      <c r="G344">
        <v>0.13973264399999999</v>
      </c>
      <c r="H344">
        <v>2.9171500000000001E-4</v>
      </c>
      <c r="I344" t="s">
        <v>382</v>
      </c>
      <c r="J344" t="str">
        <f t="shared" si="20"/>
        <v>Breast invasive carcinoma - Stage IIIA(152)IFN1</v>
      </c>
      <c r="K344" t="str">
        <f t="shared" si="21"/>
        <v>Breast invasive carcinoma (adjacent normal)(111)IFN1</v>
      </c>
      <c r="L344" t="str">
        <f t="shared" si="22"/>
        <v>upregulation</v>
      </c>
      <c r="M344" t="str">
        <f t="shared" si="23"/>
        <v>significant regulation</v>
      </c>
    </row>
    <row r="345" spans="1:13" x14ac:dyDescent="0.2">
      <c r="A345" t="s">
        <v>319</v>
      </c>
      <c r="B345" t="s">
        <v>237</v>
      </c>
      <c r="C345" t="s">
        <v>220</v>
      </c>
      <c r="D345" t="s">
        <v>392</v>
      </c>
      <c r="E345" t="s">
        <v>18</v>
      </c>
      <c r="F345">
        <v>29.682827379999999</v>
      </c>
      <c r="G345">
        <v>3.4715653130000002</v>
      </c>
      <c r="H345" s="155">
        <v>2.9500000000000002E-19</v>
      </c>
      <c r="I345" t="s">
        <v>382</v>
      </c>
      <c r="J345" t="str">
        <f t="shared" si="20"/>
        <v>Breast invasive carcinoma - Stage IIIA(152)IFN1</v>
      </c>
      <c r="K345" t="str">
        <f t="shared" si="21"/>
        <v>Breast invasive carcinoma (adjacent normal)(111)IFN1</v>
      </c>
      <c r="L345" t="str">
        <f t="shared" si="22"/>
        <v>upregulation</v>
      </c>
      <c r="M345" t="str">
        <f t="shared" si="23"/>
        <v>significant regulation</v>
      </c>
    </row>
    <row r="346" spans="1:13" x14ac:dyDescent="0.2">
      <c r="A346" t="s">
        <v>319</v>
      </c>
      <c r="B346" t="s">
        <v>237</v>
      </c>
      <c r="C346" t="s">
        <v>220</v>
      </c>
      <c r="D346" t="s">
        <v>393</v>
      </c>
      <c r="E346" t="s">
        <v>18</v>
      </c>
      <c r="F346">
        <v>1.2042498989999999</v>
      </c>
      <c r="G346">
        <v>0.15722572900000001</v>
      </c>
      <c r="H346" s="155">
        <v>5.2999999999999997E-30</v>
      </c>
      <c r="I346" t="s">
        <v>382</v>
      </c>
      <c r="J346" t="str">
        <f t="shared" si="20"/>
        <v>Breast invasive carcinoma - Stage IIIA(152)IFN1</v>
      </c>
      <c r="K346" t="str">
        <f t="shared" si="21"/>
        <v>Breast invasive carcinoma (adjacent normal)(111)IFN1</v>
      </c>
      <c r="L346" t="str">
        <f t="shared" si="22"/>
        <v>upregulation</v>
      </c>
      <c r="M346" t="str">
        <f t="shared" si="23"/>
        <v>significant regulation</v>
      </c>
    </row>
    <row r="347" spans="1:13" x14ac:dyDescent="0.2">
      <c r="A347" t="s">
        <v>319</v>
      </c>
      <c r="B347" t="s">
        <v>237</v>
      </c>
      <c r="C347" t="s">
        <v>220</v>
      </c>
      <c r="D347" t="s">
        <v>394</v>
      </c>
      <c r="E347" t="s">
        <v>18</v>
      </c>
      <c r="F347">
        <v>59.106271669999998</v>
      </c>
      <c r="G347">
        <v>7.0197728469999996</v>
      </c>
      <c r="H347" s="155">
        <v>1.7000000000000001E-30</v>
      </c>
      <c r="I347" t="s">
        <v>382</v>
      </c>
      <c r="J347" t="str">
        <f t="shared" si="20"/>
        <v>Breast invasive carcinoma - Stage IIIA(152)IFN1</v>
      </c>
      <c r="K347" t="str">
        <f t="shared" si="21"/>
        <v>Breast invasive carcinoma (adjacent normal)(111)IFN1</v>
      </c>
      <c r="L347" t="str">
        <f t="shared" si="22"/>
        <v>upregulation</v>
      </c>
      <c r="M347" t="str">
        <f t="shared" si="23"/>
        <v>significant regulation</v>
      </c>
    </row>
    <row r="348" spans="1:13" x14ac:dyDescent="0.2">
      <c r="A348" t="s">
        <v>319</v>
      </c>
      <c r="B348" t="s">
        <v>237</v>
      </c>
      <c r="C348" t="s">
        <v>220</v>
      </c>
      <c r="D348" t="s">
        <v>395</v>
      </c>
      <c r="E348" t="s">
        <v>18</v>
      </c>
      <c r="F348">
        <v>53.534695650000003</v>
      </c>
      <c r="G348">
        <v>6.0499973379999998</v>
      </c>
      <c r="H348" s="155">
        <v>2.49E-13</v>
      </c>
      <c r="I348" t="s">
        <v>382</v>
      </c>
      <c r="J348" t="str">
        <f t="shared" si="20"/>
        <v>Breast invasive carcinoma - Stage IIIA(152)IFN1</v>
      </c>
      <c r="K348" t="str">
        <f t="shared" si="21"/>
        <v>Breast invasive carcinoma (adjacent normal)(111)IFN1</v>
      </c>
      <c r="L348" t="str">
        <f t="shared" si="22"/>
        <v>upregulation</v>
      </c>
      <c r="M348" t="str">
        <f t="shared" si="23"/>
        <v>significant regulation</v>
      </c>
    </row>
    <row r="349" spans="1:13" x14ac:dyDescent="0.2">
      <c r="A349" t="s">
        <v>319</v>
      </c>
      <c r="B349" t="s">
        <v>237</v>
      </c>
      <c r="C349" t="s">
        <v>220</v>
      </c>
      <c r="D349" t="s">
        <v>396</v>
      </c>
      <c r="E349" t="s">
        <v>18</v>
      </c>
      <c r="F349">
        <v>6.031696889</v>
      </c>
      <c r="G349">
        <v>0.58781769699999997</v>
      </c>
      <c r="H349" s="155">
        <v>2.19E-5</v>
      </c>
      <c r="I349" t="s">
        <v>382</v>
      </c>
      <c r="J349" t="str">
        <f t="shared" si="20"/>
        <v>Breast invasive carcinoma - Stage IIIA(152)IFN1</v>
      </c>
      <c r="K349" t="str">
        <f t="shared" si="21"/>
        <v>Breast invasive carcinoma (adjacent normal)(111)IFN1</v>
      </c>
      <c r="L349" t="str">
        <f t="shared" si="22"/>
        <v>upregulation</v>
      </c>
      <c r="M349" t="str">
        <f t="shared" si="23"/>
        <v>significant regulation</v>
      </c>
    </row>
    <row r="350" spans="1:13" x14ac:dyDescent="0.2">
      <c r="A350" t="s">
        <v>319</v>
      </c>
      <c r="B350" t="s">
        <v>237</v>
      </c>
      <c r="C350" t="s">
        <v>220</v>
      </c>
      <c r="D350" t="s">
        <v>397</v>
      </c>
      <c r="E350" t="s">
        <v>18</v>
      </c>
      <c r="F350">
        <v>831.06735079999999</v>
      </c>
      <c r="G350">
        <v>99.175044810000003</v>
      </c>
      <c r="H350" s="155">
        <v>4.1499999999999998E-50</v>
      </c>
      <c r="I350" t="s">
        <v>382</v>
      </c>
      <c r="J350" t="str">
        <f t="shared" si="20"/>
        <v>Breast invasive carcinoma - Stage IIIA(152)IFN1</v>
      </c>
      <c r="K350" t="str">
        <f t="shared" si="21"/>
        <v>Breast invasive carcinoma (adjacent normal)(111)IFN1</v>
      </c>
      <c r="L350" t="str">
        <f t="shared" si="22"/>
        <v>upregulation</v>
      </c>
      <c r="M350" t="str">
        <f t="shared" si="23"/>
        <v>significant regulation</v>
      </c>
    </row>
    <row r="351" spans="1:13" x14ac:dyDescent="0.2">
      <c r="A351" t="s">
        <v>319</v>
      </c>
      <c r="B351" t="s">
        <v>237</v>
      </c>
      <c r="C351" t="s">
        <v>220</v>
      </c>
      <c r="D351" t="s">
        <v>398</v>
      </c>
      <c r="E351" t="s">
        <v>19</v>
      </c>
      <c r="F351">
        <v>123.2239802</v>
      </c>
      <c r="G351">
        <v>77.262597979999995</v>
      </c>
      <c r="H351" s="155">
        <v>3.8600000000000001E-12</v>
      </c>
      <c r="I351" t="s">
        <v>382</v>
      </c>
      <c r="J351" t="str">
        <f t="shared" si="20"/>
        <v>Breast invasive carcinoma - Stage IIIA(152)IFUS</v>
      </c>
      <c r="K351" t="str">
        <f t="shared" si="21"/>
        <v>Breast invasive carcinoma (adjacent normal)(111)IFUS</v>
      </c>
      <c r="L351" t="str">
        <f t="shared" si="22"/>
        <v>upregulation</v>
      </c>
      <c r="M351" t="str">
        <f t="shared" si="23"/>
        <v>significant regulation</v>
      </c>
    </row>
    <row r="352" spans="1:13" x14ac:dyDescent="0.2">
      <c r="A352" t="s">
        <v>319</v>
      </c>
      <c r="B352" t="s">
        <v>237</v>
      </c>
      <c r="C352" t="s">
        <v>220</v>
      </c>
      <c r="D352" t="s">
        <v>399</v>
      </c>
      <c r="E352" t="s">
        <v>19</v>
      </c>
      <c r="F352">
        <v>5.6413903339999996</v>
      </c>
      <c r="G352">
        <v>3.0366698470000002</v>
      </c>
      <c r="H352" s="155">
        <v>3.6300000000000001E-5</v>
      </c>
      <c r="I352" t="s">
        <v>382</v>
      </c>
      <c r="J352" t="str">
        <f t="shared" si="20"/>
        <v>Breast invasive carcinoma - Stage IIIA(152)IFUS</v>
      </c>
      <c r="K352" t="str">
        <f t="shared" si="21"/>
        <v>Breast invasive carcinoma (adjacent normal)(111)IFUS</v>
      </c>
      <c r="L352" t="str">
        <f t="shared" si="22"/>
        <v>upregulation</v>
      </c>
      <c r="M352" t="str">
        <f t="shared" si="23"/>
        <v>significant regulation</v>
      </c>
    </row>
    <row r="353" spans="1:13" x14ac:dyDescent="0.2">
      <c r="A353" t="s">
        <v>319</v>
      </c>
      <c r="B353" t="s">
        <v>237</v>
      </c>
      <c r="C353" t="s">
        <v>220</v>
      </c>
      <c r="D353" t="s">
        <v>400</v>
      </c>
      <c r="E353" t="s">
        <v>19</v>
      </c>
      <c r="F353">
        <v>68.453435540000001</v>
      </c>
      <c r="G353">
        <v>42.773453070000002</v>
      </c>
      <c r="H353" s="155">
        <v>3.0699999999999998E-18</v>
      </c>
      <c r="I353" t="s">
        <v>382</v>
      </c>
      <c r="J353" t="str">
        <f t="shared" si="20"/>
        <v>Breast invasive carcinoma - Stage IIIA(152)IFUS</v>
      </c>
      <c r="K353" t="str">
        <f t="shared" si="21"/>
        <v>Breast invasive carcinoma (adjacent normal)(111)IFUS</v>
      </c>
      <c r="L353" t="str">
        <f t="shared" si="22"/>
        <v>upregulation</v>
      </c>
      <c r="M353" t="str">
        <f t="shared" si="23"/>
        <v>significant regulation</v>
      </c>
    </row>
    <row r="354" spans="1:13" x14ac:dyDescent="0.2">
      <c r="A354" t="s">
        <v>319</v>
      </c>
      <c r="B354" t="s">
        <v>237</v>
      </c>
      <c r="C354" t="s">
        <v>220</v>
      </c>
      <c r="D354" t="s">
        <v>401</v>
      </c>
      <c r="E354" t="s">
        <v>19</v>
      </c>
      <c r="F354">
        <v>84.458278440000001</v>
      </c>
      <c r="G354">
        <v>48.384700729999999</v>
      </c>
      <c r="H354" s="155">
        <v>5.7699999999999998E-6</v>
      </c>
      <c r="I354" t="s">
        <v>382</v>
      </c>
      <c r="J354" t="str">
        <f t="shared" si="20"/>
        <v>Breast invasive carcinoma - Stage IIIA(152)IFUS</v>
      </c>
      <c r="K354" t="str">
        <f t="shared" si="21"/>
        <v>Breast invasive carcinoma (adjacent normal)(111)IFUS</v>
      </c>
      <c r="L354" t="str">
        <f t="shared" si="22"/>
        <v>upregulation</v>
      </c>
      <c r="M354" t="str">
        <f t="shared" si="23"/>
        <v>significant regulation</v>
      </c>
    </row>
    <row r="355" spans="1:13" x14ac:dyDescent="0.2">
      <c r="A355" t="s">
        <v>319</v>
      </c>
      <c r="B355" t="s">
        <v>237</v>
      </c>
      <c r="C355" t="s">
        <v>220</v>
      </c>
      <c r="D355" t="s">
        <v>402</v>
      </c>
      <c r="E355" t="s">
        <v>20</v>
      </c>
      <c r="F355">
        <v>12.81216755</v>
      </c>
      <c r="G355">
        <v>18.111186029999999</v>
      </c>
      <c r="H355" s="155">
        <v>1.2300000000000001E-13</v>
      </c>
      <c r="I355" t="s">
        <v>382</v>
      </c>
      <c r="J355" t="str">
        <f t="shared" si="20"/>
        <v>Breast invasive carcinoma - Stage IIIA(152)IHDAC5</v>
      </c>
      <c r="K355" t="str">
        <f t="shared" si="21"/>
        <v>Breast invasive carcinoma (adjacent normal)(111)IHDAC5</v>
      </c>
      <c r="L355" t="str">
        <f t="shared" si="22"/>
        <v>downregulation</v>
      </c>
      <c r="M355" t="str">
        <f t="shared" si="23"/>
        <v>significant regulation</v>
      </c>
    </row>
    <row r="356" spans="1:13" x14ac:dyDescent="0.2">
      <c r="A356" t="s">
        <v>319</v>
      </c>
      <c r="B356" t="s">
        <v>237</v>
      </c>
      <c r="C356" t="s">
        <v>220</v>
      </c>
      <c r="D356" t="s">
        <v>403</v>
      </c>
      <c r="E356" t="s">
        <v>20</v>
      </c>
      <c r="F356">
        <v>6.6532555789999996</v>
      </c>
      <c r="G356">
        <v>9.1605469300000006</v>
      </c>
      <c r="H356" s="155">
        <v>3.6600000000000002E-7</v>
      </c>
      <c r="I356" t="s">
        <v>382</v>
      </c>
      <c r="J356" t="str">
        <f t="shared" si="20"/>
        <v>Breast invasive carcinoma - Stage IIIA(152)IHDAC5</v>
      </c>
      <c r="K356" t="str">
        <f t="shared" si="21"/>
        <v>Breast invasive carcinoma (adjacent normal)(111)IHDAC5</v>
      </c>
      <c r="L356" t="str">
        <f t="shared" si="22"/>
        <v>downregulation</v>
      </c>
      <c r="M356" t="str">
        <f t="shared" si="23"/>
        <v>significant regulation</v>
      </c>
    </row>
    <row r="357" spans="1:13" x14ac:dyDescent="0.2">
      <c r="A357" t="s">
        <v>319</v>
      </c>
      <c r="B357" t="s">
        <v>237</v>
      </c>
      <c r="C357" t="s">
        <v>220</v>
      </c>
      <c r="D357" t="s">
        <v>405</v>
      </c>
      <c r="E357" t="s">
        <v>20</v>
      </c>
      <c r="F357">
        <v>1.1157592759999999</v>
      </c>
      <c r="G357">
        <v>1.9815126709999999</v>
      </c>
      <c r="H357" s="155">
        <v>2.5800000000000002E-9</v>
      </c>
      <c r="I357" t="s">
        <v>382</v>
      </c>
      <c r="J357" t="str">
        <f t="shared" si="20"/>
        <v>Breast invasive carcinoma - Stage IIIA(152)IHDAC5</v>
      </c>
      <c r="K357" t="str">
        <f t="shared" si="21"/>
        <v>Breast invasive carcinoma (adjacent normal)(111)IHDAC5</v>
      </c>
      <c r="L357" t="str">
        <f t="shared" si="22"/>
        <v>downregulation</v>
      </c>
      <c r="M357" t="str">
        <f t="shared" si="23"/>
        <v>significant regulation</v>
      </c>
    </row>
    <row r="358" spans="1:13" x14ac:dyDescent="0.2">
      <c r="A358" t="s">
        <v>319</v>
      </c>
      <c r="B358" t="s">
        <v>237</v>
      </c>
      <c r="C358" t="s">
        <v>220</v>
      </c>
      <c r="D358" t="s">
        <v>406</v>
      </c>
      <c r="E358" t="s">
        <v>21</v>
      </c>
      <c r="F358">
        <v>32.229420330000004</v>
      </c>
      <c r="G358">
        <v>24.18323921</v>
      </c>
      <c r="H358" s="155">
        <v>7.3099999999999998E-11</v>
      </c>
      <c r="I358" t="s">
        <v>382</v>
      </c>
      <c r="J358" t="str">
        <f t="shared" si="20"/>
        <v>Breast invasive carcinoma - Stage IIIA(152)IHUWE1</v>
      </c>
      <c r="K358" t="str">
        <f t="shared" si="21"/>
        <v>Breast invasive carcinoma (adjacent normal)(111)IHUWE1</v>
      </c>
      <c r="L358" t="str">
        <f t="shared" si="22"/>
        <v>upregulation</v>
      </c>
      <c r="M358" t="str">
        <f t="shared" si="23"/>
        <v>significant regulation</v>
      </c>
    </row>
    <row r="359" spans="1:13" x14ac:dyDescent="0.2">
      <c r="A359" t="s">
        <v>319</v>
      </c>
      <c r="B359" t="s">
        <v>237</v>
      </c>
      <c r="C359" t="s">
        <v>220</v>
      </c>
      <c r="D359" t="s">
        <v>421</v>
      </c>
      <c r="E359" t="s">
        <v>21</v>
      </c>
      <c r="F359">
        <v>20.856360779999999</v>
      </c>
      <c r="G359">
        <v>23.177735250000001</v>
      </c>
      <c r="H359">
        <v>4.6739720000000002E-3</v>
      </c>
      <c r="I359" t="s">
        <v>382</v>
      </c>
      <c r="J359" t="str">
        <f t="shared" si="20"/>
        <v>Breast invasive carcinoma - Stage IIIA(152)IHUWE1</v>
      </c>
      <c r="K359" t="str">
        <f t="shared" si="21"/>
        <v>Breast invasive carcinoma (adjacent normal)(111)IHUWE1</v>
      </c>
      <c r="L359" t="str">
        <f t="shared" si="22"/>
        <v>downregulation</v>
      </c>
      <c r="M359" t="str">
        <f t="shared" si="23"/>
        <v>regulation not significant</v>
      </c>
    </row>
    <row r="360" spans="1:13" x14ac:dyDescent="0.2">
      <c r="A360" t="s">
        <v>319</v>
      </c>
      <c r="B360" t="s">
        <v>237</v>
      </c>
      <c r="C360" t="s">
        <v>220</v>
      </c>
      <c r="D360" t="s">
        <v>407</v>
      </c>
      <c r="E360" t="s">
        <v>23</v>
      </c>
      <c r="F360">
        <v>34.692755089999999</v>
      </c>
      <c r="G360">
        <v>10.57387739</v>
      </c>
      <c r="H360" s="155">
        <v>2.4799999999999999E-25</v>
      </c>
      <c r="I360" t="s">
        <v>382</v>
      </c>
      <c r="J360" t="str">
        <f t="shared" si="20"/>
        <v>Breast invasive carcinoma - Stage IIIA(152)IMCM2</v>
      </c>
      <c r="K360" t="str">
        <f t="shared" si="21"/>
        <v>Breast invasive carcinoma (adjacent normal)(111)IMCM2</v>
      </c>
      <c r="L360" t="str">
        <f t="shared" si="22"/>
        <v>upregulation</v>
      </c>
      <c r="M360" t="str">
        <f t="shared" si="23"/>
        <v>significant regulation</v>
      </c>
    </row>
    <row r="361" spans="1:13" x14ac:dyDescent="0.2">
      <c r="A361" t="s">
        <v>319</v>
      </c>
      <c r="B361" t="s">
        <v>237</v>
      </c>
      <c r="C361" t="s">
        <v>220</v>
      </c>
      <c r="D361" t="s">
        <v>422</v>
      </c>
      <c r="E361" t="s">
        <v>23</v>
      </c>
      <c r="F361">
        <v>8.7067248E-2</v>
      </c>
      <c r="G361">
        <v>1.4343520000000001E-3</v>
      </c>
      <c r="H361">
        <v>5.1864629999999997E-3</v>
      </c>
      <c r="I361" t="s">
        <v>382</v>
      </c>
      <c r="J361" t="str">
        <f t="shared" si="20"/>
        <v>Breast invasive carcinoma - Stage IIIA(152)IMCM2</v>
      </c>
      <c r="K361" t="str">
        <f t="shared" si="21"/>
        <v>Breast invasive carcinoma (adjacent normal)(111)IMCM2</v>
      </c>
      <c r="L361" t="str">
        <f t="shared" si="22"/>
        <v>upregulation</v>
      </c>
      <c r="M361" t="str">
        <f t="shared" si="23"/>
        <v>regulation not significant</v>
      </c>
    </row>
    <row r="362" spans="1:13" x14ac:dyDescent="0.2">
      <c r="A362" t="s">
        <v>319</v>
      </c>
      <c r="B362" t="s">
        <v>237</v>
      </c>
      <c r="C362" t="s">
        <v>220</v>
      </c>
      <c r="D362" t="s">
        <v>408</v>
      </c>
      <c r="E362" t="s">
        <v>32</v>
      </c>
      <c r="F362">
        <v>76.507719539999997</v>
      </c>
      <c r="G362">
        <v>50.101753309999999</v>
      </c>
      <c r="H362" s="155">
        <v>2.13E-20</v>
      </c>
      <c r="I362" t="s">
        <v>382</v>
      </c>
      <c r="J362" t="str">
        <f t="shared" si="20"/>
        <v>Breast invasive carcinoma - Stage IIIA(152)IU2AF2</v>
      </c>
      <c r="K362" t="str">
        <f t="shared" si="21"/>
        <v>Breast invasive carcinoma (adjacent normal)(111)IU2AF2</v>
      </c>
      <c r="L362" t="str">
        <f t="shared" si="22"/>
        <v>upregulation</v>
      </c>
      <c r="M362" t="str">
        <f t="shared" si="23"/>
        <v>significant regulation</v>
      </c>
    </row>
    <row r="363" spans="1:13" x14ac:dyDescent="0.2">
      <c r="A363" t="s">
        <v>319</v>
      </c>
      <c r="B363" t="s">
        <v>237</v>
      </c>
      <c r="C363" t="s">
        <v>220</v>
      </c>
      <c r="D363" t="s">
        <v>409</v>
      </c>
      <c r="E363" t="s">
        <v>32</v>
      </c>
      <c r="F363">
        <v>12.581630329999999</v>
      </c>
      <c r="G363">
        <v>6.9417317560000003</v>
      </c>
      <c r="H363" s="155">
        <v>5.2499999999999998E-13</v>
      </c>
      <c r="I363" t="s">
        <v>382</v>
      </c>
      <c r="J363" t="str">
        <f t="shared" si="20"/>
        <v>Breast invasive carcinoma - Stage IIIA(152)IU2AF2</v>
      </c>
      <c r="K363" t="str">
        <f t="shared" si="21"/>
        <v>Breast invasive carcinoma (adjacent normal)(111)IU2AF2</v>
      </c>
      <c r="L363" t="str">
        <f t="shared" si="22"/>
        <v>upregulation</v>
      </c>
      <c r="M363" t="str">
        <f t="shared" si="23"/>
        <v>significant regulation</v>
      </c>
    </row>
    <row r="364" spans="1:13" x14ac:dyDescent="0.2">
      <c r="A364" t="s">
        <v>319</v>
      </c>
      <c r="B364" t="s">
        <v>237</v>
      </c>
      <c r="C364" t="s">
        <v>220</v>
      </c>
      <c r="D364" t="s">
        <v>410</v>
      </c>
      <c r="E364" t="s">
        <v>33</v>
      </c>
      <c r="F364">
        <v>0.71282218799999997</v>
      </c>
      <c r="G364">
        <v>1.6646680599999999</v>
      </c>
      <c r="H364" s="155">
        <v>6.4199999999999995E-7</v>
      </c>
      <c r="I364" t="s">
        <v>382</v>
      </c>
      <c r="J364" t="str">
        <f t="shared" si="20"/>
        <v>Breast invasive carcinoma - Stage IIIA(152)IVCAM1</v>
      </c>
      <c r="K364" t="str">
        <f t="shared" si="21"/>
        <v>Breast invasive carcinoma (adjacent normal)(111)IVCAM1</v>
      </c>
      <c r="L364" t="str">
        <f t="shared" si="22"/>
        <v>downregulation</v>
      </c>
      <c r="M364" t="str">
        <f t="shared" si="23"/>
        <v>significant regulation</v>
      </c>
    </row>
    <row r="365" spans="1:13" x14ac:dyDescent="0.2">
      <c r="A365" t="s">
        <v>319</v>
      </c>
      <c r="B365" t="s">
        <v>237</v>
      </c>
      <c r="C365" t="s">
        <v>220</v>
      </c>
      <c r="D365" t="s">
        <v>411</v>
      </c>
      <c r="E365" t="s">
        <v>34</v>
      </c>
      <c r="F365">
        <v>139.7775398</v>
      </c>
      <c r="G365">
        <v>94.02893598</v>
      </c>
      <c r="H365" s="155">
        <v>1.27E-18</v>
      </c>
      <c r="I365" t="s">
        <v>382</v>
      </c>
      <c r="J365" t="str">
        <f t="shared" si="20"/>
        <v>Breast invasive carcinoma - Stage IIIA(152)IVCP</v>
      </c>
      <c r="K365" t="str">
        <f t="shared" si="21"/>
        <v>Breast invasive carcinoma (adjacent normal)(111)IVCP</v>
      </c>
      <c r="L365" t="str">
        <f t="shared" si="22"/>
        <v>upregulation</v>
      </c>
      <c r="M365" t="str">
        <f t="shared" si="23"/>
        <v>significant regulation</v>
      </c>
    </row>
    <row r="366" spans="1:13" x14ac:dyDescent="0.2">
      <c r="A366" t="s">
        <v>319</v>
      </c>
      <c r="B366" t="s">
        <v>237</v>
      </c>
      <c r="C366" t="s">
        <v>220</v>
      </c>
      <c r="D366" t="s">
        <v>433</v>
      </c>
      <c r="E366" t="s">
        <v>35</v>
      </c>
      <c r="F366">
        <v>39.504875689999999</v>
      </c>
      <c r="G366">
        <v>24.263455990000001</v>
      </c>
      <c r="H366">
        <v>3.2489120000000001E-3</v>
      </c>
      <c r="I366" t="s">
        <v>382</v>
      </c>
      <c r="J366" t="str">
        <f t="shared" si="20"/>
        <v>Breast invasive carcinoma - Stage IIIA(152)IVDAC1</v>
      </c>
      <c r="K366" t="str">
        <f t="shared" si="21"/>
        <v>Breast invasive carcinoma (adjacent normal)(111)IVDAC1</v>
      </c>
      <c r="L366" t="str">
        <f t="shared" si="22"/>
        <v>upregulation</v>
      </c>
      <c r="M366" t="str">
        <f t="shared" si="23"/>
        <v>regulation not significant</v>
      </c>
    </row>
    <row r="367" spans="1:13" x14ac:dyDescent="0.2">
      <c r="A367" t="s">
        <v>319</v>
      </c>
      <c r="B367" t="s">
        <v>237</v>
      </c>
      <c r="C367" t="s">
        <v>220</v>
      </c>
      <c r="D367" t="s">
        <v>412</v>
      </c>
      <c r="E367" t="s">
        <v>35</v>
      </c>
      <c r="F367">
        <v>206.43184160000001</v>
      </c>
      <c r="G367">
        <v>131.2381268</v>
      </c>
      <c r="H367" s="155">
        <v>1.39E-11</v>
      </c>
      <c r="I367" t="s">
        <v>382</v>
      </c>
      <c r="J367" t="str">
        <f t="shared" si="20"/>
        <v>Breast invasive carcinoma - Stage IIIA(152)IVDAC1</v>
      </c>
      <c r="K367" t="str">
        <f t="shared" si="21"/>
        <v>Breast invasive carcinoma (adjacent normal)(111)IVDAC1</v>
      </c>
      <c r="L367" t="str">
        <f t="shared" si="22"/>
        <v>upregulation</v>
      </c>
      <c r="M367" t="str">
        <f t="shared" si="23"/>
        <v>significant regulation</v>
      </c>
    </row>
    <row r="368" spans="1:13" x14ac:dyDescent="0.2">
      <c r="A368" t="s">
        <v>319</v>
      </c>
      <c r="B368" t="s">
        <v>237</v>
      </c>
      <c r="C368" t="s">
        <v>220</v>
      </c>
      <c r="D368" t="s">
        <v>413</v>
      </c>
      <c r="E368" t="s">
        <v>35</v>
      </c>
      <c r="F368">
        <v>2.5378203959999999</v>
      </c>
      <c r="G368">
        <v>1.5910444690000001</v>
      </c>
      <c r="H368" s="155">
        <v>1.31E-5</v>
      </c>
      <c r="I368" t="s">
        <v>382</v>
      </c>
      <c r="J368" t="str">
        <f t="shared" si="20"/>
        <v>Breast invasive carcinoma - Stage IIIA(152)IVDAC1</v>
      </c>
      <c r="K368" t="str">
        <f t="shared" si="21"/>
        <v>Breast invasive carcinoma (adjacent normal)(111)IVDAC1</v>
      </c>
      <c r="L368" t="str">
        <f t="shared" si="22"/>
        <v>upregulation</v>
      </c>
      <c r="M368" t="str">
        <f t="shared" si="23"/>
        <v>significant regulation</v>
      </c>
    </row>
    <row r="369" spans="1:13" x14ac:dyDescent="0.2">
      <c r="A369" t="s">
        <v>319</v>
      </c>
      <c r="B369" t="s">
        <v>237</v>
      </c>
      <c r="C369" t="s">
        <v>240</v>
      </c>
      <c r="D369" t="s">
        <v>414</v>
      </c>
      <c r="E369" t="s">
        <v>11</v>
      </c>
      <c r="F369">
        <v>0.41775984900000002</v>
      </c>
      <c r="G369" s="155">
        <v>2.3100000000000001E-104</v>
      </c>
      <c r="H369" s="155">
        <v>2.6299999999999999E-11</v>
      </c>
      <c r="I369" t="s">
        <v>382</v>
      </c>
      <c r="J369" t="str">
        <f t="shared" si="20"/>
        <v>Breast invasive carcinoma - Stage IIIA(152)ICDK2</v>
      </c>
      <c r="K369" t="str">
        <f t="shared" si="21"/>
        <v>Breast invasive carcinoma - Stage II(3)ICDK2</v>
      </c>
      <c r="L369" t="str">
        <f t="shared" si="22"/>
        <v>upregulation</v>
      </c>
      <c r="M369" t="str">
        <f t="shared" si="23"/>
        <v>significant regulation</v>
      </c>
    </row>
    <row r="370" spans="1:13" x14ac:dyDescent="0.2">
      <c r="A370" t="s">
        <v>319</v>
      </c>
      <c r="B370" t="s">
        <v>237</v>
      </c>
      <c r="C370" t="s">
        <v>240</v>
      </c>
      <c r="D370" t="s">
        <v>428</v>
      </c>
      <c r="E370" t="s">
        <v>12</v>
      </c>
      <c r="F370">
        <v>0.35031992299999998</v>
      </c>
      <c r="G370" s="155">
        <v>3.4899999999999998E-17</v>
      </c>
      <c r="H370">
        <v>9.6263879999999996E-3</v>
      </c>
      <c r="I370" t="s">
        <v>382</v>
      </c>
      <c r="J370" t="str">
        <f t="shared" si="20"/>
        <v>Breast invasive carcinoma - Stage IIIA(152)ICUL3</v>
      </c>
      <c r="K370" t="str">
        <f t="shared" si="21"/>
        <v>Breast invasive carcinoma - Stage II(3)ICUL3</v>
      </c>
      <c r="L370" t="str">
        <f t="shared" si="22"/>
        <v>upregulation</v>
      </c>
      <c r="M370" t="str">
        <f t="shared" si="23"/>
        <v>regulation not significant</v>
      </c>
    </row>
    <row r="371" spans="1:13" x14ac:dyDescent="0.2">
      <c r="A371" t="s">
        <v>319</v>
      </c>
      <c r="B371" t="s">
        <v>237</v>
      </c>
      <c r="C371" t="s">
        <v>240</v>
      </c>
      <c r="D371" t="s">
        <v>429</v>
      </c>
      <c r="E371" t="s">
        <v>13</v>
      </c>
      <c r="F371">
        <v>0.13576311599999999</v>
      </c>
      <c r="G371" s="155">
        <v>1.1E-129</v>
      </c>
      <c r="H371" s="155">
        <v>9.4299999999999995E-6</v>
      </c>
      <c r="I371" t="s">
        <v>382</v>
      </c>
      <c r="J371" t="str">
        <f t="shared" si="20"/>
        <v>Breast invasive carcinoma - Stage IIIA(152)IDLST</v>
      </c>
      <c r="K371" t="str">
        <f t="shared" si="21"/>
        <v>Breast invasive carcinoma - Stage II(3)IDLST</v>
      </c>
      <c r="L371" t="str">
        <f t="shared" si="22"/>
        <v>upregulation</v>
      </c>
      <c r="M371" t="str">
        <f t="shared" si="23"/>
        <v>significant regulation</v>
      </c>
    </row>
    <row r="372" spans="1:13" x14ac:dyDescent="0.2">
      <c r="A372" t="s">
        <v>319</v>
      </c>
      <c r="B372" t="s">
        <v>237</v>
      </c>
      <c r="C372" t="s">
        <v>240</v>
      </c>
      <c r="D372" t="s">
        <v>396</v>
      </c>
      <c r="E372" t="s">
        <v>18</v>
      </c>
      <c r="F372">
        <v>6.031696889</v>
      </c>
      <c r="G372">
        <v>6.7429932999999997E-2</v>
      </c>
      <c r="H372">
        <v>3.5557699999999999E-4</v>
      </c>
      <c r="I372" t="s">
        <v>382</v>
      </c>
      <c r="J372" t="str">
        <f t="shared" si="20"/>
        <v>Breast invasive carcinoma - Stage IIIA(152)IFN1</v>
      </c>
      <c r="K372" t="str">
        <f t="shared" si="21"/>
        <v>Breast invasive carcinoma - Stage II(3)IFN1</v>
      </c>
      <c r="L372" t="str">
        <f t="shared" si="22"/>
        <v>upregulation</v>
      </c>
      <c r="M372" t="str">
        <f t="shared" si="23"/>
        <v>significant regulation</v>
      </c>
    </row>
    <row r="373" spans="1:13" x14ac:dyDescent="0.2">
      <c r="A373" t="s">
        <v>319</v>
      </c>
      <c r="B373" t="s">
        <v>237</v>
      </c>
      <c r="C373" t="s">
        <v>240</v>
      </c>
      <c r="D373" t="s">
        <v>415</v>
      </c>
      <c r="E373" t="s">
        <v>30</v>
      </c>
      <c r="F373">
        <v>7.3233986000000001E-2</v>
      </c>
      <c r="G373" s="155">
        <v>9.5400000000000004E-21</v>
      </c>
      <c r="H373" s="155">
        <v>1.48E-12</v>
      </c>
      <c r="I373" t="s">
        <v>382</v>
      </c>
      <c r="J373" t="str">
        <f t="shared" si="20"/>
        <v>Breast invasive carcinoma - Stage IIIA(152)INTRK1</v>
      </c>
      <c r="K373" t="str">
        <f t="shared" si="21"/>
        <v>Breast invasive carcinoma - Stage II(3)INTRK1</v>
      </c>
      <c r="L373" t="str">
        <f t="shared" si="22"/>
        <v>upregulation</v>
      </c>
      <c r="M373" t="str">
        <f t="shared" si="23"/>
        <v>significant regulation</v>
      </c>
    </row>
    <row r="374" spans="1:13" x14ac:dyDescent="0.2">
      <c r="A374" t="s">
        <v>319</v>
      </c>
      <c r="B374" t="s">
        <v>237</v>
      </c>
      <c r="C374" t="s">
        <v>416</v>
      </c>
      <c r="D374" t="s">
        <v>428</v>
      </c>
      <c r="E374" t="s">
        <v>12</v>
      </c>
      <c r="F374">
        <v>0.35031992299999998</v>
      </c>
      <c r="G374" s="155">
        <v>3.93E-28</v>
      </c>
      <c r="H374">
        <v>8.5743840000000009E-3</v>
      </c>
      <c r="I374" t="s">
        <v>382</v>
      </c>
      <c r="J374" t="str">
        <f t="shared" si="20"/>
        <v>Breast invasive carcinoma - Stage IIIA(152)ICUL3</v>
      </c>
      <c r="K374" t="str">
        <f t="shared" si="21"/>
        <v>Breast invasive carcinoma - Metastatic Stage IIB(3)ICUL3</v>
      </c>
      <c r="L374" t="str">
        <f t="shared" si="22"/>
        <v>upregulation</v>
      </c>
      <c r="M374" t="str">
        <f t="shared" si="23"/>
        <v>regulation not significant</v>
      </c>
    </row>
    <row r="375" spans="1:13" x14ac:dyDescent="0.2">
      <c r="A375" t="s">
        <v>319</v>
      </c>
      <c r="B375" t="s">
        <v>237</v>
      </c>
      <c r="C375" t="s">
        <v>416</v>
      </c>
      <c r="D375" t="s">
        <v>417</v>
      </c>
      <c r="E375" t="s">
        <v>13</v>
      </c>
      <c r="F375">
        <v>0.24292466200000001</v>
      </c>
      <c r="G375" s="155">
        <v>2.5600000000000002E-7</v>
      </c>
      <c r="H375" s="155">
        <v>3.9999999999999998E-11</v>
      </c>
      <c r="I375" t="s">
        <v>382</v>
      </c>
      <c r="J375" t="str">
        <f t="shared" si="20"/>
        <v>Breast invasive carcinoma - Stage IIIA(152)IDLST</v>
      </c>
      <c r="K375" t="str">
        <f t="shared" si="21"/>
        <v>Breast invasive carcinoma - Metastatic Stage IIB(3)IDLST</v>
      </c>
      <c r="L375" t="str">
        <f t="shared" si="22"/>
        <v>upregulation</v>
      </c>
      <c r="M375" t="str">
        <f t="shared" si="23"/>
        <v>significant regulation</v>
      </c>
    </row>
    <row r="376" spans="1:13" x14ac:dyDescent="0.2">
      <c r="A376" t="s">
        <v>319</v>
      </c>
      <c r="B376" t="s">
        <v>237</v>
      </c>
      <c r="C376" t="s">
        <v>416</v>
      </c>
      <c r="D376" t="s">
        <v>418</v>
      </c>
      <c r="E376" t="s">
        <v>13</v>
      </c>
      <c r="F376">
        <v>1.4995846880000001</v>
      </c>
      <c r="G376" s="155">
        <v>1.35E-88</v>
      </c>
      <c r="H376" s="155">
        <v>1.6099999999999999E-18</v>
      </c>
      <c r="I376" t="s">
        <v>382</v>
      </c>
      <c r="J376" t="str">
        <f t="shared" si="20"/>
        <v>Breast invasive carcinoma - Stage IIIA(152)IDLST</v>
      </c>
      <c r="K376" t="str">
        <f t="shared" si="21"/>
        <v>Breast invasive carcinoma - Metastatic Stage IIB(3)IDLST</v>
      </c>
      <c r="L376" t="str">
        <f t="shared" si="22"/>
        <v>upregulation</v>
      </c>
      <c r="M376" t="str">
        <f t="shared" si="23"/>
        <v>significant regulation</v>
      </c>
    </row>
    <row r="377" spans="1:13" x14ac:dyDescent="0.2">
      <c r="A377" t="s">
        <v>319</v>
      </c>
      <c r="B377" t="s">
        <v>237</v>
      </c>
      <c r="C377" t="s">
        <v>416</v>
      </c>
      <c r="D377" t="s">
        <v>396</v>
      </c>
      <c r="E377" t="s">
        <v>18</v>
      </c>
      <c r="F377">
        <v>6.031696889</v>
      </c>
      <c r="G377">
        <v>6.0564248000000001E-2</v>
      </c>
      <c r="H377" s="155">
        <v>9.5400000000000001E-5</v>
      </c>
      <c r="I377" t="s">
        <v>382</v>
      </c>
      <c r="J377" t="str">
        <f t="shared" si="20"/>
        <v>Breast invasive carcinoma - Stage IIIA(152)IFN1</v>
      </c>
      <c r="K377" t="str">
        <f t="shared" si="21"/>
        <v>Breast invasive carcinoma - Metastatic Stage IIB(3)IFN1</v>
      </c>
      <c r="L377" t="str">
        <f t="shared" si="22"/>
        <v>upregulation</v>
      </c>
      <c r="M377" t="str">
        <f t="shared" si="23"/>
        <v>significant regulation</v>
      </c>
    </row>
    <row r="378" spans="1:13" x14ac:dyDescent="0.2">
      <c r="A378" t="s">
        <v>319</v>
      </c>
      <c r="B378" t="s">
        <v>238</v>
      </c>
      <c r="C378" t="s">
        <v>220</v>
      </c>
      <c r="D378" t="s">
        <v>381</v>
      </c>
      <c r="E378" t="s">
        <v>11</v>
      </c>
      <c r="F378">
        <v>31.757147029999999</v>
      </c>
      <c r="G378">
        <v>20.721995310000001</v>
      </c>
      <c r="H378" s="155">
        <v>3.3300000000000001E-12</v>
      </c>
      <c r="I378" t="s">
        <v>382</v>
      </c>
      <c r="J378" t="str">
        <f t="shared" si="20"/>
        <v>Breast invasive carcinoma - Stage IIA(360)ICDK2</v>
      </c>
      <c r="K378" t="str">
        <f t="shared" si="21"/>
        <v>Breast invasive carcinoma (adjacent normal)(111)ICDK2</v>
      </c>
      <c r="L378" t="str">
        <f t="shared" si="22"/>
        <v>upregulation</v>
      </c>
      <c r="M378" t="str">
        <f t="shared" si="23"/>
        <v>significant regulation</v>
      </c>
    </row>
    <row r="379" spans="1:13" x14ac:dyDescent="0.2">
      <c r="A379" t="s">
        <v>319</v>
      </c>
      <c r="B379" t="s">
        <v>238</v>
      </c>
      <c r="C379" t="s">
        <v>220</v>
      </c>
      <c r="D379" t="s">
        <v>383</v>
      </c>
      <c r="E379" t="s">
        <v>11</v>
      </c>
      <c r="F379">
        <v>1.0064937490000001</v>
      </c>
      <c r="G379">
        <v>0.33556929299999999</v>
      </c>
      <c r="H379" s="155">
        <v>4.3199999999999997E-11</v>
      </c>
      <c r="I379" t="s">
        <v>382</v>
      </c>
      <c r="J379" t="str">
        <f t="shared" si="20"/>
        <v>Breast invasive carcinoma - Stage IIA(360)ICDK2</v>
      </c>
      <c r="K379" t="str">
        <f t="shared" si="21"/>
        <v>Breast invasive carcinoma (adjacent normal)(111)ICDK2</v>
      </c>
      <c r="L379" t="str">
        <f t="shared" si="22"/>
        <v>upregulation</v>
      </c>
      <c r="M379" t="str">
        <f t="shared" si="23"/>
        <v>significant regulation</v>
      </c>
    </row>
    <row r="380" spans="1:13" x14ac:dyDescent="0.2">
      <c r="A380" t="s">
        <v>319</v>
      </c>
      <c r="B380" t="s">
        <v>238</v>
      </c>
      <c r="C380" t="s">
        <v>220</v>
      </c>
      <c r="D380" t="s">
        <v>414</v>
      </c>
      <c r="E380" t="s">
        <v>11</v>
      </c>
      <c r="F380">
        <v>0.53075994699999995</v>
      </c>
      <c r="G380">
        <v>0.23479476099999999</v>
      </c>
      <c r="H380">
        <v>3.9519489999999997E-3</v>
      </c>
      <c r="I380" t="s">
        <v>382</v>
      </c>
      <c r="J380" t="str">
        <f t="shared" si="20"/>
        <v>Breast invasive carcinoma - Stage IIA(360)ICDK2</v>
      </c>
      <c r="K380" t="str">
        <f t="shared" si="21"/>
        <v>Breast invasive carcinoma (adjacent normal)(111)ICDK2</v>
      </c>
      <c r="L380" t="str">
        <f t="shared" si="22"/>
        <v>upregulation</v>
      </c>
      <c r="M380" t="str">
        <f t="shared" si="23"/>
        <v>regulation not significant</v>
      </c>
    </row>
    <row r="381" spans="1:13" x14ac:dyDescent="0.2">
      <c r="A381" t="s">
        <v>319</v>
      </c>
      <c r="B381" t="s">
        <v>238</v>
      </c>
      <c r="C381" t="s">
        <v>220</v>
      </c>
      <c r="D381" t="s">
        <v>428</v>
      </c>
      <c r="E381" t="s">
        <v>12</v>
      </c>
      <c r="F381">
        <v>0.51861348200000001</v>
      </c>
      <c r="G381">
        <v>9.3420631000000004E-2</v>
      </c>
      <c r="H381">
        <v>9.4487170000000006E-3</v>
      </c>
      <c r="I381" t="s">
        <v>382</v>
      </c>
      <c r="J381" t="str">
        <f t="shared" si="20"/>
        <v>Breast invasive carcinoma - Stage IIA(360)ICUL3</v>
      </c>
      <c r="K381" t="str">
        <f t="shared" si="21"/>
        <v>Breast invasive carcinoma (adjacent normal)(111)ICUL3</v>
      </c>
      <c r="L381" t="str">
        <f t="shared" si="22"/>
        <v>upregulation</v>
      </c>
      <c r="M381" t="str">
        <f t="shared" si="23"/>
        <v>regulation not significant</v>
      </c>
    </row>
    <row r="382" spans="1:13" x14ac:dyDescent="0.2">
      <c r="A382" t="s">
        <v>319</v>
      </c>
      <c r="B382" t="s">
        <v>238</v>
      </c>
      <c r="C382" t="s">
        <v>220</v>
      </c>
      <c r="D382" t="s">
        <v>384</v>
      </c>
      <c r="E382" t="s">
        <v>12</v>
      </c>
      <c r="F382">
        <v>0.79973005200000002</v>
      </c>
      <c r="G382">
        <v>0.48047572399999999</v>
      </c>
      <c r="H382" s="155">
        <v>1.5799999999999999E-9</v>
      </c>
      <c r="I382" t="s">
        <v>382</v>
      </c>
      <c r="J382" t="str">
        <f t="shared" si="20"/>
        <v>Breast invasive carcinoma - Stage IIA(360)ICUL3</v>
      </c>
      <c r="K382" t="str">
        <f t="shared" si="21"/>
        <v>Breast invasive carcinoma (adjacent normal)(111)ICUL3</v>
      </c>
      <c r="L382" t="str">
        <f t="shared" si="22"/>
        <v>upregulation</v>
      </c>
      <c r="M382" t="str">
        <f t="shared" si="23"/>
        <v>significant regulation</v>
      </c>
    </row>
    <row r="383" spans="1:13" x14ac:dyDescent="0.2">
      <c r="A383" t="s">
        <v>319</v>
      </c>
      <c r="B383" t="s">
        <v>238</v>
      </c>
      <c r="C383" t="s">
        <v>220</v>
      </c>
      <c r="D383" t="s">
        <v>385</v>
      </c>
      <c r="E383" t="s">
        <v>13</v>
      </c>
      <c r="F383">
        <v>56.081784489999997</v>
      </c>
      <c r="G383">
        <v>81.304208189999997</v>
      </c>
      <c r="H383" s="155">
        <v>3.0400000000000001E-25</v>
      </c>
      <c r="I383" t="s">
        <v>382</v>
      </c>
      <c r="J383" t="str">
        <f t="shared" si="20"/>
        <v>Breast invasive carcinoma - Stage IIA(360)IDLST</v>
      </c>
      <c r="K383" t="str">
        <f t="shared" si="21"/>
        <v>Breast invasive carcinoma (adjacent normal)(111)IDLST</v>
      </c>
      <c r="L383" t="str">
        <f t="shared" si="22"/>
        <v>downregulation</v>
      </c>
      <c r="M383" t="str">
        <f t="shared" si="23"/>
        <v>significant regulation</v>
      </c>
    </row>
    <row r="384" spans="1:13" x14ac:dyDescent="0.2">
      <c r="A384" t="s">
        <v>319</v>
      </c>
      <c r="B384" t="s">
        <v>238</v>
      </c>
      <c r="C384" t="s">
        <v>220</v>
      </c>
      <c r="D384" t="s">
        <v>386</v>
      </c>
      <c r="E384" t="s">
        <v>13</v>
      </c>
      <c r="F384">
        <v>1.291479174</v>
      </c>
      <c r="G384">
        <v>2.7090501439999999</v>
      </c>
      <c r="H384" s="155">
        <v>6.0599999999999999E-19</v>
      </c>
      <c r="I384" t="s">
        <v>382</v>
      </c>
      <c r="J384" t="str">
        <f t="shared" si="20"/>
        <v>Breast invasive carcinoma - Stage IIA(360)IDLST</v>
      </c>
      <c r="K384" t="str">
        <f t="shared" si="21"/>
        <v>Breast invasive carcinoma (adjacent normal)(111)IDLST</v>
      </c>
      <c r="L384" t="str">
        <f t="shared" si="22"/>
        <v>downregulation</v>
      </c>
      <c r="M384" t="str">
        <f t="shared" si="23"/>
        <v>significant regulation</v>
      </c>
    </row>
    <row r="385" spans="1:13" x14ac:dyDescent="0.2">
      <c r="A385" t="s">
        <v>319</v>
      </c>
      <c r="B385" t="s">
        <v>238</v>
      </c>
      <c r="C385" t="s">
        <v>220</v>
      </c>
      <c r="D385" t="s">
        <v>418</v>
      </c>
      <c r="E385" t="s">
        <v>13</v>
      </c>
      <c r="F385">
        <v>1.705491517</v>
      </c>
      <c r="G385">
        <v>0.85714556799999997</v>
      </c>
      <c r="H385">
        <v>2.8148589999999999E-3</v>
      </c>
      <c r="I385" t="s">
        <v>382</v>
      </c>
      <c r="J385" t="str">
        <f t="shared" si="20"/>
        <v>Breast invasive carcinoma - Stage IIA(360)IDLST</v>
      </c>
      <c r="K385" t="str">
        <f t="shared" si="21"/>
        <v>Breast invasive carcinoma (adjacent normal)(111)IDLST</v>
      </c>
      <c r="L385" t="str">
        <f t="shared" si="22"/>
        <v>upregulation</v>
      </c>
      <c r="M385" t="str">
        <f t="shared" si="23"/>
        <v>regulation not significant</v>
      </c>
    </row>
    <row r="386" spans="1:13" x14ac:dyDescent="0.2">
      <c r="A386" t="s">
        <v>319</v>
      </c>
      <c r="B386" t="s">
        <v>238</v>
      </c>
      <c r="C386" t="s">
        <v>220</v>
      </c>
      <c r="D386" t="s">
        <v>387</v>
      </c>
      <c r="E386" t="s">
        <v>17</v>
      </c>
      <c r="F386">
        <v>24.76125622</v>
      </c>
      <c r="G386">
        <v>11.878050549999999</v>
      </c>
      <c r="H386" s="155">
        <v>1.1399999999999999E-47</v>
      </c>
      <c r="I386" t="s">
        <v>382</v>
      </c>
      <c r="J386" t="str">
        <f t="shared" si="20"/>
        <v>Breast invasive carcinoma - Stage IIA(360)IFBXO6</v>
      </c>
      <c r="K386" t="str">
        <f t="shared" si="21"/>
        <v>Breast invasive carcinoma (adjacent normal)(111)IFBXO6</v>
      </c>
      <c r="L386" t="str">
        <f t="shared" si="22"/>
        <v>upregulation</v>
      </c>
      <c r="M386" t="str">
        <f t="shared" si="23"/>
        <v>significant regulation</v>
      </c>
    </row>
    <row r="387" spans="1:13" x14ac:dyDescent="0.2">
      <c r="A387" t="s">
        <v>319</v>
      </c>
      <c r="B387" t="s">
        <v>238</v>
      </c>
      <c r="C387" t="s">
        <v>220</v>
      </c>
      <c r="D387" t="s">
        <v>388</v>
      </c>
      <c r="E387" t="s">
        <v>18</v>
      </c>
      <c r="F387">
        <v>6.0443351700000001</v>
      </c>
      <c r="G387">
        <v>1.116558476</v>
      </c>
      <c r="H387" s="155">
        <v>1.86E-56</v>
      </c>
      <c r="I387" t="s">
        <v>382</v>
      </c>
      <c r="J387" t="str">
        <f t="shared" ref="J387:J450" si="24">B387&amp;"I"&amp;E387</f>
        <v>Breast invasive carcinoma - Stage IIA(360)IFN1</v>
      </c>
      <c r="K387" t="str">
        <f t="shared" ref="K387:K450" si="25">C387&amp;"I"&amp;E387</f>
        <v>Breast invasive carcinoma (adjacent normal)(111)IFN1</v>
      </c>
      <c r="L387" t="str">
        <f t="shared" ref="L387:L450" si="26">IF(F387&lt;G387,"downregulation","upregulation")</f>
        <v>upregulation</v>
      </c>
      <c r="M387" t="str">
        <f t="shared" ref="M387:M450" si="27">IF(H387&gt;0.001,"regulation not significant","significant regulation")</f>
        <v>significant regulation</v>
      </c>
    </row>
    <row r="388" spans="1:13" x14ac:dyDescent="0.2">
      <c r="A388" t="s">
        <v>319</v>
      </c>
      <c r="B388" t="s">
        <v>238</v>
      </c>
      <c r="C388" t="s">
        <v>220</v>
      </c>
      <c r="D388" t="s">
        <v>389</v>
      </c>
      <c r="E388" t="s">
        <v>18</v>
      </c>
      <c r="F388">
        <v>280.98946569999998</v>
      </c>
      <c r="G388">
        <v>23.08213078</v>
      </c>
      <c r="H388" s="155">
        <v>1.44E-39</v>
      </c>
      <c r="I388" t="s">
        <v>382</v>
      </c>
      <c r="J388" t="str">
        <f t="shared" si="24"/>
        <v>Breast invasive carcinoma - Stage IIA(360)IFN1</v>
      </c>
      <c r="K388" t="str">
        <f t="shared" si="25"/>
        <v>Breast invasive carcinoma (adjacent normal)(111)IFN1</v>
      </c>
      <c r="L388" t="str">
        <f t="shared" si="26"/>
        <v>upregulation</v>
      </c>
      <c r="M388" t="str">
        <f t="shared" si="27"/>
        <v>significant regulation</v>
      </c>
    </row>
    <row r="389" spans="1:13" x14ac:dyDescent="0.2">
      <c r="A389" t="s">
        <v>319</v>
      </c>
      <c r="B389" t="s">
        <v>238</v>
      </c>
      <c r="C389" t="s">
        <v>220</v>
      </c>
      <c r="D389" t="s">
        <v>390</v>
      </c>
      <c r="E389" t="s">
        <v>18</v>
      </c>
      <c r="F389">
        <v>100.82854260000001</v>
      </c>
      <c r="G389">
        <v>9.9166037169999992</v>
      </c>
      <c r="H389" s="155">
        <v>1.6E-51</v>
      </c>
      <c r="I389" t="s">
        <v>382</v>
      </c>
      <c r="J389" t="str">
        <f t="shared" si="24"/>
        <v>Breast invasive carcinoma - Stage IIA(360)IFN1</v>
      </c>
      <c r="K389" t="str">
        <f t="shared" si="25"/>
        <v>Breast invasive carcinoma (adjacent normal)(111)IFN1</v>
      </c>
      <c r="L389" t="str">
        <f t="shared" si="26"/>
        <v>upregulation</v>
      </c>
      <c r="M389" t="str">
        <f t="shared" si="27"/>
        <v>significant regulation</v>
      </c>
    </row>
    <row r="390" spans="1:13" x14ac:dyDescent="0.2">
      <c r="A390" t="s">
        <v>319</v>
      </c>
      <c r="B390" t="s">
        <v>238</v>
      </c>
      <c r="C390" t="s">
        <v>220</v>
      </c>
      <c r="D390" t="s">
        <v>391</v>
      </c>
      <c r="E390" t="s">
        <v>18</v>
      </c>
      <c r="F390">
        <v>24.350414600000001</v>
      </c>
      <c r="G390">
        <v>3.6664240010000002</v>
      </c>
      <c r="H390" s="155">
        <v>3.24E-30</v>
      </c>
      <c r="I390" t="s">
        <v>382</v>
      </c>
      <c r="J390" t="str">
        <f t="shared" si="24"/>
        <v>Breast invasive carcinoma - Stage IIA(360)IFN1</v>
      </c>
      <c r="K390" t="str">
        <f t="shared" si="25"/>
        <v>Breast invasive carcinoma (adjacent normal)(111)IFN1</v>
      </c>
      <c r="L390" t="str">
        <f t="shared" si="26"/>
        <v>upregulation</v>
      </c>
      <c r="M390" t="str">
        <f t="shared" si="27"/>
        <v>significant regulation</v>
      </c>
    </row>
    <row r="391" spans="1:13" x14ac:dyDescent="0.2">
      <c r="A391" t="s">
        <v>319</v>
      </c>
      <c r="B391" t="s">
        <v>238</v>
      </c>
      <c r="C391" t="s">
        <v>220</v>
      </c>
      <c r="D391" t="s">
        <v>420</v>
      </c>
      <c r="E391" t="s">
        <v>18</v>
      </c>
      <c r="F391">
        <v>0.68310454200000004</v>
      </c>
      <c r="G391">
        <v>0.13973264399999999</v>
      </c>
      <c r="H391">
        <v>8.8749090000000003E-3</v>
      </c>
      <c r="I391" t="s">
        <v>382</v>
      </c>
      <c r="J391" t="str">
        <f t="shared" si="24"/>
        <v>Breast invasive carcinoma - Stage IIA(360)IFN1</v>
      </c>
      <c r="K391" t="str">
        <f t="shared" si="25"/>
        <v>Breast invasive carcinoma (adjacent normal)(111)IFN1</v>
      </c>
      <c r="L391" t="str">
        <f t="shared" si="26"/>
        <v>upregulation</v>
      </c>
      <c r="M391" t="str">
        <f t="shared" si="27"/>
        <v>regulation not significant</v>
      </c>
    </row>
    <row r="392" spans="1:13" x14ac:dyDescent="0.2">
      <c r="A392" t="s">
        <v>319</v>
      </c>
      <c r="B392" t="s">
        <v>238</v>
      </c>
      <c r="C392" t="s">
        <v>220</v>
      </c>
      <c r="D392" t="s">
        <v>392</v>
      </c>
      <c r="E392" t="s">
        <v>18</v>
      </c>
      <c r="F392">
        <v>29.827147570000001</v>
      </c>
      <c r="G392">
        <v>3.4715653130000002</v>
      </c>
      <c r="H392" s="155">
        <v>8.1099999999999998E-32</v>
      </c>
      <c r="I392" t="s">
        <v>382</v>
      </c>
      <c r="J392" t="str">
        <f t="shared" si="24"/>
        <v>Breast invasive carcinoma - Stage IIA(360)IFN1</v>
      </c>
      <c r="K392" t="str">
        <f t="shared" si="25"/>
        <v>Breast invasive carcinoma (adjacent normal)(111)IFN1</v>
      </c>
      <c r="L392" t="str">
        <f t="shared" si="26"/>
        <v>upregulation</v>
      </c>
      <c r="M392" t="str">
        <f t="shared" si="27"/>
        <v>significant regulation</v>
      </c>
    </row>
    <row r="393" spans="1:13" x14ac:dyDescent="0.2">
      <c r="A393" t="s">
        <v>319</v>
      </c>
      <c r="B393" t="s">
        <v>238</v>
      </c>
      <c r="C393" t="s">
        <v>220</v>
      </c>
      <c r="D393" t="s">
        <v>393</v>
      </c>
      <c r="E393" t="s">
        <v>18</v>
      </c>
      <c r="F393">
        <v>1.2147184950000001</v>
      </c>
      <c r="G393">
        <v>0.15722572900000001</v>
      </c>
      <c r="H393" s="155">
        <v>3.43E-50</v>
      </c>
      <c r="I393" t="s">
        <v>382</v>
      </c>
      <c r="J393" t="str">
        <f t="shared" si="24"/>
        <v>Breast invasive carcinoma - Stage IIA(360)IFN1</v>
      </c>
      <c r="K393" t="str">
        <f t="shared" si="25"/>
        <v>Breast invasive carcinoma (adjacent normal)(111)IFN1</v>
      </c>
      <c r="L393" t="str">
        <f t="shared" si="26"/>
        <v>upregulation</v>
      </c>
      <c r="M393" t="str">
        <f t="shared" si="27"/>
        <v>significant regulation</v>
      </c>
    </row>
    <row r="394" spans="1:13" x14ac:dyDescent="0.2">
      <c r="A394" t="s">
        <v>319</v>
      </c>
      <c r="B394" t="s">
        <v>238</v>
      </c>
      <c r="C394" t="s">
        <v>220</v>
      </c>
      <c r="D394" t="s">
        <v>394</v>
      </c>
      <c r="E394" t="s">
        <v>18</v>
      </c>
      <c r="F394">
        <v>56.511760879999997</v>
      </c>
      <c r="G394">
        <v>7.0197728469999996</v>
      </c>
      <c r="H394" s="155">
        <v>1.9000000000000002E-37</v>
      </c>
      <c r="I394" t="s">
        <v>382</v>
      </c>
      <c r="J394" t="str">
        <f t="shared" si="24"/>
        <v>Breast invasive carcinoma - Stage IIA(360)IFN1</v>
      </c>
      <c r="K394" t="str">
        <f t="shared" si="25"/>
        <v>Breast invasive carcinoma (adjacent normal)(111)IFN1</v>
      </c>
      <c r="L394" t="str">
        <f t="shared" si="26"/>
        <v>upregulation</v>
      </c>
      <c r="M394" t="str">
        <f t="shared" si="27"/>
        <v>significant regulation</v>
      </c>
    </row>
    <row r="395" spans="1:13" x14ac:dyDescent="0.2">
      <c r="A395" t="s">
        <v>319</v>
      </c>
      <c r="B395" t="s">
        <v>238</v>
      </c>
      <c r="C395" t="s">
        <v>220</v>
      </c>
      <c r="D395" t="s">
        <v>395</v>
      </c>
      <c r="E395" t="s">
        <v>18</v>
      </c>
      <c r="F395">
        <v>33.560916489999997</v>
      </c>
      <c r="G395">
        <v>6.0499973379999998</v>
      </c>
      <c r="H395" s="155">
        <v>1.11E-10</v>
      </c>
      <c r="I395" t="s">
        <v>382</v>
      </c>
      <c r="J395" t="str">
        <f t="shared" si="24"/>
        <v>Breast invasive carcinoma - Stage IIA(360)IFN1</v>
      </c>
      <c r="K395" t="str">
        <f t="shared" si="25"/>
        <v>Breast invasive carcinoma (adjacent normal)(111)IFN1</v>
      </c>
      <c r="L395" t="str">
        <f t="shared" si="26"/>
        <v>upregulation</v>
      </c>
      <c r="M395" t="str">
        <f t="shared" si="27"/>
        <v>significant regulation</v>
      </c>
    </row>
    <row r="396" spans="1:13" x14ac:dyDescent="0.2">
      <c r="A396" t="s">
        <v>319</v>
      </c>
      <c r="B396" t="s">
        <v>238</v>
      </c>
      <c r="C396" t="s">
        <v>220</v>
      </c>
      <c r="D396" t="s">
        <v>396</v>
      </c>
      <c r="E396" t="s">
        <v>18</v>
      </c>
      <c r="F396">
        <v>9.3654814670000004</v>
      </c>
      <c r="G396">
        <v>0.58781769699999997</v>
      </c>
      <c r="H396" s="155">
        <v>4.8900000000000004E-12</v>
      </c>
      <c r="I396" t="s">
        <v>382</v>
      </c>
      <c r="J396" t="str">
        <f t="shared" si="24"/>
        <v>Breast invasive carcinoma - Stage IIA(360)IFN1</v>
      </c>
      <c r="K396" t="str">
        <f t="shared" si="25"/>
        <v>Breast invasive carcinoma (adjacent normal)(111)IFN1</v>
      </c>
      <c r="L396" t="str">
        <f t="shared" si="26"/>
        <v>upregulation</v>
      </c>
      <c r="M396" t="str">
        <f t="shared" si="27"/>
        <v>significant regulation</v>
      </c>
    </row>
    <row r="397" spans="1:13" x14ac:dyDescent="0.2">
      <c r="A397" t="s">
        <v>319</v>
      </c>
      <c r="B397" t="s">
        <v>238</v>
      </c>
      <c r="C397" t="s">
        <v>220</v>
      </c>
      <c r="D397" t="s">
        <v>397</v>
      </c>
      <c r="E397" t="s">
        <v>18</v>
      </c>
      <c r="F397">
        <v>772.73262769999997</v>
      </c>
      <c r="G397">
        <v>99.175044810000003</v>
      </c>
      <c r="H397" s="155">
        <v>1.39E-55</v>
      </c>
      <c r="I397" t="s">
        <v>382</v>
      </c>
      <c r="J397" t="str">
        <f t="shared" si="24"/>
        <v>Breast invasive carcinoma - Stage IIA(360)IFN1</v>
      </c>
      <c r="K397" t="str">
        <f t="shared" si="25"/>
        <v>Breast invasive carcinoma (adjacent normal)(111)IFN1</v>
      </c>
      <c r="L397" t="str">
        <f t="shared" si="26"/>
        <v>upregulation</v>
      </c>
      <c r="M397" t="str">
        <f t="shared" si="27"/>
        <v>significant regulation</v>
      </c>
    </row>
    <row r="398" spans="1:13" x14ac:dyDescent="0.2">
      <c r="A398" t="s">
        <v>319</v>
      </c>
      <c r="B398" t="s">
        <v>238</v>
      </c>
      <c r="C398" t="s">
        <v>220</v>
      </c>
      <c r="D398" t="s">
        <v>398</v>
      </c>
      <c r="E398" t="s">
        <v>19</v>
      </c>
      <c r="F398">
        <v>129.79373100000001</v>
      </c>
      <c r="G398">
        <v>77.262597979999995</v>
      </c>
      <c r="H398" s="155">
        <v>1.77E-17</v>
      </c>
      <c r="I398" t="s">
        <v>382</v>
      </c>
      <c r="J398" t="str">
        <f t="shared" si="24"/>
        <v>Breast invasive carcinoma - Stage IIA(360)IFUS</v>
      </c>
      <c r="K398" t="str">
        <f t="shared" si="25"/>
        <v>Breast invasive carcinoma (adjacent normal)(111)IFUS</v>
      </c>
      <c r="L398" t="str">
        <f t="shared" si="26"/>
        <v>upregulation</v>
      </c>
      <c r="M398" t="str">
        <f t="shared" si="27"/>
        <v>significant regulation</v>
      </c>
    </row>
    <row r="399" spans="1:13" x14ac:dyDescent="0.2">
      <c r="A399" t="s">
        <v>319</v>
      </c>
      <c r="B399" t="s">
        <v>238</v>
      </c>
      <c r="C399" t="s">
        <v>220</v>
      </c>
      <c r="D399" t="s">
        <v>399</v>
      </c>
      <c r="E399" t="s">
        <v>19</v>
      </c>
      <c r="F399">
        <v>6.4201418759999997</v>
      </c>
      <c r="G399">
        <v>3.0366698470000002</v>
      </c>
      <c r="H399" s="155">
        <v>1.31E-8</v>
      </c>
      <c r="I399" t="s">
        <v>382</v>
      </c>
      <c r="J399" t="str">
        <f t="shared" si="24"/>
        <v>Breast invasive carcinoma - Stage IIA(360)IFUS</v>
      </c>
      <c r="K399" t="str">
        <f t="shared" si="25"/>
        <v>Breast invasive carcinoma (adjacent normal)(111)IFUS</v>
      </c>
      <c r="L399" t="str">
        <f t="shared" si="26"/>
        <v>upregulation</v>
      </c>
      <c r="M399" t="str">
        <f t="shared" si="27"/>
        <v>significant regulation</v>
      </c>
    </row>
    <row r="400" spans="1:13" x14ac:dyDescent="0.2">
      <c r="A400" t="s">
        <v>319</v>
      </c>
      <c r="B400" t="s">
        <v>238</v>
      </c>
      <c r="C400" t="s">
        <v>220</v>
      </c>
      <c r="D400" t="s">
        <v>400</v>
      </c>
      <c r="E400" t="s">
        <v>19</v>
      </c>
      <c r="F400">
        <v>67.264508090000007</v>
      </c>
      <c r="G400">
        <v>42.773453070000002</v>
      </c>
      <c r="H400" s="155">
        <v>1.1899999999999999E-20</v>
      </c>
      <c r="I400" t="s">
        <v>382</v>
      </c>
      <c r="J400" t="str">
        <f t="shared" si="24"/>
        <v>Breast invasive carcinoma - Stage IIA(360)IFUS</v>
      </c>
      <c r="K400" t="str">
        <f t="shared" si="25"/>
        <v>Breast invasive carcinoma (adjacent normal)(111)IFUS</v>
      </c>
      <c r="L400" t="str">
        <f t="shared" si="26"/>
        <v>upregulation</v>
      </c>
      <c r="M400" t="str">
        <f t="shared" si="27"/>
        <v>significant regulation</v>
      </c>
    </row>
    <row r="401" spans="1:13" x14ac:dyDescent="0.2">
      <c r="A401" t="s">
        <v>319</v>
      </c>
      <c r="B401" t="s">
        <v>238</v>
      </c>
      <c r="C401" t="s">
        <v>220</v>
      </c>
      <c r="D401" t="s">
        <v>401</v>
      </c>
      <c r="E401" t="s">
        <v>19</v>
      </c>
      <c r="F401">
        <v>92.432259639999998</v>
      </c>
      <c r="G401">
        <v>48.384700729999999</v>
      </c>
      <c r="H401" s="155">
        <v>2.0500000000000002E-9</v>
      </c>
      <c r="I401" t="s">
        <v>382</v>
      </c>
      <c r="J401" t="str">
        <f t="shared" si="24"/>
        <v>Breast invasive carcinoma - Stage IIA(360)IFUS</v>
      </c>
      <c r="K401" t="str">
        <f t="shared" si="25"/>
        <v>Breast invasive carcinoma (adjacent normal)(111)IFUS</v>
      </c>
      <c r="L401" t="str">
        <f t="shared" si="26"/>
        <v>upregulation</v>
      </c>
      <c r="M401" t="str">
        <f t="shared" si="27"/>
        <v>significant regulation</v>
      </c>
    </row>
    <row r="402" spans="1:13" x14ac:dyDescent="0.2">
      <c r="A402" t="s">
        <v>319</v>
      </c>
      <c r="B402" t="s">
        <v>238</v>
      </c>
      <c r="C402" t="s">
        <v>220</v>
      </c>
      <c r="D402" t="s">
        <v>402</v>
      </c>
      <c r="E402" t="s">
        <v>20</v>
      </c>
      <c r="F402">
        <v>13.67673385</v>
      </c>
      <c r="G402">
        <v>18.111186029999999</v>
      </c>
      <c r="H402" s="155">
        <v>1.2800000000000001E-15</v>
      </c>
      <c r="I402" t="s">
        <v>382</v>
      </c>
      <c r="J402" t="str">
        <f t="shared" si="24"/>
        <v>Breast invasive carcinoma - Stage IIA(360)IHDAC5</v>
      </c>
      <c r="K402" t="str">
        <f t="shared" si="25"/>
        <v>Breast invasive carcinoma (adjacent normal)(111)IHDAC5</v>
      </c>
      <c r="L402" t="str">
        <f t="shared" si="26"/>
        <v>downregulation</v>
      </c>
      <c r="M402" t="str">
        <f t="shared" si="27"/>
        <v>significant regulation</v>
      </c>
    </row>
    <row r="403" spans="1:13" x14ac:dyDescent="0.2">
      <c r="A403" t="s">
        <v>319</v>
      </c>
      <c r="B403" t="s">
        <v>238</v>
      </c>
      <c r="C403" t="s">
        <v>220</v>
      </c>
      <c r="D403" t="s">
        <v>403</v>
      </c>
      <c r="E403" t="s">
        <v>20</v>
      </c>
      <c r="F403">
        <v>6.6937945880000003</v>
      </c>
      <c r="G403">
        <v>9.1605469300000006</v>
      </c>
      <c r="H403" s="155">
        <v>5.68E-11</v>
      </c>
      <c r="I403" t="s">
        <v>382</v>
      </c>
      <c r="J403" t="str">
        <f t="shared" si="24"/>
        <v>Breast invasive carcinoma - Stage IIA(360)IHDAC5</v>
      </c>
      <c r="K403" t="str">
        <f t="shared" si="25"/>
        <v>Breast invasive carcinoma (adjacent normal)(111)IHDAC5</v>
      </c>
      <c r="L403" t="str">
        <f t="shared" si="26"/>
        <v>downregulation</v>
      </c>
      <c r="M403" t="str">
        <f t="shared" si="27"/>
        <v>significant regulation</v>
      </c>
    </row>
    <row r="404" spans="1:13" x14ac:dyDescent="0.2">
      <c r="A404" t="s">
        <v>319</v>
      </c>
      <c r="B404" t="s">
        <v>238</v>
      </c>
      <c r="C404" t="s">
        <v>220</v>
      </c>
      <c r="D404" t="s">
        <v>405</v>
      </c>
      <c r="E404" t="s">
        <v>20</v>
      </c>
      <c r="F404">
        <v>1.0691468159999999</v>
      </c>
      <c r="G404">
        <v>1.9815126709999999</v>
      </c>
      <c r="H404" s="155">
        <v>4.73E-13</v>
      </c>
      <c r="I404" t="s">
        <v>382</v>
      </c>
      <c r="J404" t="str">
        <f t="shared" si="24"/>
        <v>Breast invasive carcinoma - Stage IIA(360)IHDAC5</v>
      </c>
      <c r="K404" t="str">
        <f t="shared" si="25"/>
        <v>Breast invasive carcinoma (adjacent normal)(111)IHDAC5</v>
      </c>
      <c r="L404" t="str">
        <f t="shared" si="26"/>
        <v>downregulation</v>
      </c>
      <c r="M404" t="str">
        <f t="shared" si="27"/>
        <v>significant regulation</v>
      </c>
    </row>
    <row r="405" spans="1:13" x14ac:dyDescent="0.2">
      <c r="A405" t="s">
        <v>319</v>
      </c>
      <c r="B405" t="s">
        <v>238</v>
      </c>
      <c r="C405" t="s">
        <v>220</v>
      </c>
      <c r="D405" t="s">
        <v>406</v>
      </c>
      <c r="E405" t="s">
        <v>21</v>
      </c>
      <c r="F405">
        <v>32.638742989999997</v>
      </c>
      <c r="G405">
        <v>24.18323921</v>
      </c>
      <c r="H405" s="155">
        <v>1.15E-17</v>
      </c>
      <c r="I405" t="s">
        <v>382</v>
      </c>
      <c r="J405" t="str">
        <f t="shared" si="24"/>
        <v>Breast invasive carcinoma - Stage IIA(360)IHUWE1</v>
      </c>
      <c r="K405" t="str">
        <f t="shared" si="25"/>
        <v>Breast invasive carcinoma (adjacent normal)(111)IHUWE1</v>
      </c>
      <c r="L405" t="str">
        <f t="shared" si="26"/>
        <v>upregulation</v>
      </c>
      <c r="M405" t="str">
        <f t="shared" si="27"/>
        <v>significant regulation</v>
      </c>
    </row>
    <row r="406" spans="1:13" x14ac:dyDescent="0.2">
      <c r="A406" t="s">
        <v>319</v>
      </c>
      <c r="B406" t="s">
        <v>238</v>
      </c>
      <c r="C406" t="s">
        <v>220</v>
      </c>
      <c r="D406" t="s">
        <v>421</v>
      </c>
      <c r="E406" t="s">
        <v>21</v>
      </c>
      <c r="F406">
        <v>17.93847105</v>
      </c>
      <c r="G406">
        <v>23.177735250000001</v>
      </c>
      <c r="H406" s="155">
        <v>3.01E-6</v>
      </c>
      <c r="I406" t="s">
        <v>382</v>
      </c>
      <c r="J406" t="str">
        <f t="shared" si="24"/>
        <v>Breast invasive carcinoma - Stage IIA(360)IHUWE1</v>
      </c>
      <c r="K406" t="str">
        <f t="shared" si="25"/>
        <v>Breast invasive carcinoma (adjacent normal)(111)IHUWE1</v>
      </c>
      <c r="L406" t="str">
        <f t="shared" si="26"/>
        <v>downregulation</v>
      </c>
      <c r="M406" t="str">
        <f t="shared" si="27"/>
        <v>significant regulation</v>
      </c>
    </row>
    <row r="407" spans="1:13" x14ac:dyDescent="0.2">
      <c r="A407" t="s">
        <v>319</v>
      </c>
      <c r="B407" t="s">
        <v>238</v>
      </c>
      <c r="C407" t="s">
        <v>220</v>
      </c>
      <c r="D407" t="s">
        <v>407</v>
      </c>
      <c r="E407" t="s">
        <v>23</v>
      </c>
      <c r="F407">
        <v>36.952395260000003</v>
      </c>
      <c r="G407">
        <v>10.57387739</v>
      </c>
      <c r="H407" s="155">
        <v>9.5800000000000005E-38</v>
      </c>
      <c r="I407" t="s">
        <v>382</v>
      </c>
      <c r="J407" t="str">
        <f t="shared" si="24"/>
        <v>Breast invasive carcinoma - Stage IIA(360)IMCM2</v>
      </c>
      <c r="K407" t="str">
        <f t="shared" si="25"/>
        <v>Breast invasive carcinoma (adjacent normal)(111)IMCM2</v>
      </c>
      <c r="L407" t="str">
        <f t="shared" si="26"/>
        <v>upregulation</v>
      </c>
      <c r="M407" t="str">
        <f t="shared" si="27"/>
        <v>significant regulation</v>
      </c>
    </row>
    <row r="408" spans="1:13" x14ac:dyDescent="0.2">
      <c r="A408" t="s">
        <v>319</v>
      </c>
      <c r="B408" t="s">
        <v>238</v>
      </c>
      <c r="C408" t="s">
        <v>220</v>
      </c>
      <c r="D408" t="s">
        <v>435</v>
      </c>
      <c r="E408" t="s">
        <v>23</v>
      </c>
      <c r="F408">
        <v>1.0644319229999999</v>
      </c>
      <c r="G408">
        <v>0.30450928799999999</v>
      </c>
      <c r="H408">
        <v>1.96997E-4</v>
      </c>
      <c r="I408" t="s">
        <v>382</v>
      </c>
      <c r="J408" t="str">
        <f t="shared" si="24"/>
        <v>Breast invasive carcinoma - Stage IIA(360)IMCM2</v>
      </c>
      <c r="K408" t="str">
        <f t="shared" si="25"/>
        <v>Breast invasive carcinoma (adjacent normal)(111)IMCM2</v>
      </c>
      <c r="L408" t="str">
        <f t="shared" si="26"/>
        <v>upregulation</v>
      </c>
      <c r="M408" t="str">
        <f t="shared" si="27"/>
        <v>significant regulation</v>
      </c>
    </row>
    <row r="409" spans="1:13" x14ac:dyDescent="0.2">
      <c r="A409" t="s">
        <v>319</v>
      </c>
      <c r="B409" t="s">
        <v>238</v>
      </c>
      <c r="C409" t="s">
        <v>220</v>
      </c>
      <c r="D409" t="s">
        <v>422</v>
      </c>
      <c r="E409" t="s">
        <v>23</v>
      </c>
      <c r="F409">
        <v>0.26550857</v>
      </c>
      <c r="G409">
        <v>1.4343520000000001E-3</v>
      </c>
      <c r="H409" s="155">
        <v>6.1099999999999994E-5</v>
      </c>
      <c r="I409" t="s">
        <v>382</v>
      </c>
      <c r="J409" t="str">
        <f t="shared" si="24"/>
        <v>Breast invasive carcinoma - Stage IIA(360)IMCM2</v>
      </c>
      <c r="K409" t="str">
        <f t="shared" si="25"/>
        <v>Breast invasive carcinoma (adjacent normal)(111)IMCM2</v>
      </c>
      <c r="L409" t="str">
        <f t="shared" si="26"/>
        <v>upregulation</v>
      </c>
      <c r="M409" t="str">
        <f t="shared" si="27"/>
        <v>significant regulation</v>
      </c>
    </row>
    <row r="410" spans="1:13" x14ac:dyDescent="0.2">
      <c r="A410" t="s">
        <v>319</v>
      </c>
      <c r="B410" t="s">
        <v>238</v>
      </c>
      <c r="C410" t="s">
        <v>220</v>
      </c>
      <c r="D410" t="s">
        <v>423</v>
      </c>
      <c r="E410" t="s">
        <v>30</v>
      </c>
      <c r="F410">
        <v>0.19436262600000001</v>
      </c>
      <c r="G410">
        <v>7.3540604999999995E-2</v>
      </c>
      <c r="H410">
        <v>6.173853E-3</v>
      </c>
      <c r="I410" t="s">
        <v>382</v>
      </c>
      <c r="J410" t="str">
        <f t="shared" si="24"/>
        <v>Breast invasive carcinoma - Stage IIA(360)INTRK1</v>
      </c>
      <c r="K410" t="str">
        <f t="shared" si="25"/>
        <v>Breast invasive carcinoma (adjacent normal)(111)INTRK1</v>
      </c>
      <c r="L410" t="str">
        <f t="shared" si="26"/>
        <v>upregulation</v>
      </c>
      <c r="M410" t="str">
        <f t="shared" si="27"/>
        <v>regulation not significant</v>
      </c>
    </row>
    <row r="411" spans="1:13" x14ac:dyDescent="0.2">
      <c r="A411" t="s">
        <v>319</v>
      </c>
      <c r="B411" t="s">
        <v>238</v>
      </c>
      <c r="C411" t="s">
        <v>220</v>
      </c>
      <c r="D411" t="s">
        <v>415</v>
      </c>
      <c r="E411" t="s">
        <v>30</v>
      </c>
      <c r="F411">
        <v>6.4516767000000003E-2</v>
      </c>
      <c r="G411">
        <v>0.11863826500000001</v>
      </c>
      <c r="H411">
        <v>3.513071E-3</v>
      </c>
      <c r="I411" t="s">
        <v>382</v>
      </c>
      <c r="J411" t="str">
        <f t="shared" si="24"/>
        <v>Breast invasive carcinoma - Stage IIA(360)INTRK1</v>
      </c>
      <c r="K411" t="str">
        <f t="shared" si="25"/>
        <v>Breast invasive carcinoma (adjacent normal)(111)INTRK1</v>
      </c>
      <c r="L411" t="str">
        <f t="shared" si="26"/>
        <v>downregulation</v>
      </c>
      <c r="M411" t="str">
        <f t="shared" si="27"/>
        <v>regulation not significant</v>
      </c>
    </row>
    <row r="412" spans="1:13" x14ac:dyDescent="0.2">
      <c r="A412" t="s">
        <v>319</v>
      </c>
      <c r="B412" t="s">
        <v>238</v>
      </c>
      <c r="C412" t="s">
        <v>220</v>
      </c>
      <c r="D412" t="s">
        <v>424</v>
      </c>
      <c r="E412" t="s">
        <v>31</v>
      </c>
      <c r="F412">
        <v>51.201982200000003</v>
      </c>
      <c r="G412">
        <v>54.023332029999999</v>
      </c>
      <c r="H412">
        <v>1.9610080000000002E-3</v>
      </c>
      <c r="I412" t="s">
        <v>382</v>
      </c>
      <c r="J412" t="str">
        <f t="shared" si="24"/>
        <v>Breast invasive carcinoma - Stage IIA(360)ISNW1</v>
      </c>
      <c r="K412" t="str">
        <f t="shared" si="25"/>
        <v>Breast invasive carcinoma (adjacent normal)(111)ISNW1</v>
      </c>
      <c r="L412" t="str">
        <f t="shared" si="26"/>
        <v>downregulation</v>
      </c>
      <c r="M412" t="str">
        <f t="shared" si="27"/>
        <v>regulation not significant</v>
      </c>
    </row>
    <row r="413" spans="1:13" x14ac:dyDescent="0.2">
      <c r="A413" t="s">
        <v>319</v>
      </c>
      <c r="B413" t="s">
        <v>238</v>
      </c>
      <c r="C413" t="s">
        <v>220</v>
      </c>
      <c r="D413" t="s">
        <v>408</v>
      </c>
      <c r="E413" t="s">
        <v>32</v>
      </c>
      <c r="F413">
        <v>77.311448940000005</v>
      </c>
      <c r="G413">
        <v>50.101753309999999</v>
      </c>
      <c r="H413" s="155">
        <v>6.1600000000000002E-24</v>
      </c>
      <c r="I413" t="s">
        <v>382</v>
      </c>
      <c r="J413" t="str">
        <f t="shared" si="24"/>
        <v>Breast invasive carcinoma - Stage IIA(360)IU2AF2</v>
      </c>
      <c r="K413" t="str">
        <f t="shared" si="25"/>
        <v>Breast invasive carcinoma (adjacent normal)(111)IU2AF2</v>
      </c>
      <c r="L413" t="str">
        <f t="shared" si="26"/>
        <v>upregulation</v>
      </c>
      <c r="M413" t="str">
        <f t="shared" si="27"/>
        <v>significant regulation</v>
      </c>
    </row>
    <row r="414" spans="1:13" x14ac:dyDescent="0.2">
      <c r="A414" t="s">
        <v>319</v>
      </c>
      <c r="B414" t="s">
        <v>238</v>
      </c>
      <c r="C414" t="s">
        <v>220</v>
      </c>
      <c r="D414" t="s">
        <v>409</v>
      </c>
      <c r="E414" t="s">
        <v>32</v>
      </c>
      <c r="F414">
        <v>12.84221773</v>
      </c>
      <c r="G414">
        <v>6.9417317560000003</v>
      </c>
      <c r="H414" s="155">
        <v>2.61E-14</v>
      </c>
      <c r="I414" t="s">
        <v>382</v>
      </c>
      <c r="J414" t="str">
        <f t="shared" si="24"/>
        <v>Breast invasive carcinoma - Stage IIA(360)IU2AF2</v>
      </c>
      <c r="K414" t="str">
        <f t="shared" si="25"/>
        <v>Breast invasive carcinoma (adjacent normal)(111)IU2AF2</v>
      </c>
      <c r="L414" t="str">
        <f t="shared" si="26"/>
        <v>upregulation</v>
      </c>
      <c r="M414" t="str">
        <f t="shared" si="27"/>
        <v>significant regulation</v>
      </c>
    </row>
    <row r="415" spans="1:13" x14ac:dyDescent="0.2">
      <c r="A415" t="s">
        <v>319</v>
      </c>
      <c r="B415" t="s">
        <v>238</v>
      </c>
      <c r="C415" t="s">
        <v>220</v>
      </c>
      <c r="D415" t="s">
        <v>410</v>
      </c>
      <c r="E415" t="s">
        <v>33</v>
      </c>
      <c r="F415">
        <v>1.0186013810000001</v>
      </c>
      <c r="G415">
        <v>1.6646680599999999</v>
      </c>
      <c r="H415" s="155">
        <v>1.11E-7</v>
      </c>
      <c r="I415" t="s">
        <v>382</v>
      </c>
      <c r="J415" t="str">
        <f t="shared" si="24"/>
        <v>Breast invasive carcinoma - Stage IIA(360)IVCAM1</v>
      </c>
      <c r="K415" t="str">
        <f t="shared" si="25"/>
        <v>Breast invasive carcinoma (adjacent normal)(111)IVCAM1</v>
      </c>
      <c r="L415" t="str">
        <f t="shared" si="26"/>
        <v>downregulation</v>
      </c>
      <c r="M415" t="str">
        <f t="shared" si="27"/>
        <v>significant regulation</v>
      </c>
    </row>
    <row r="416" spans="1:13" x14ac:dyDescent="0.2">
      <c r="A416" t="s">
        <v>319</v>
      </c>
      <c r="B416" t="s">
        <v>238</v>
      </c>
      <c r="C416" t="s">
        <v>220</v>
      </c>
      <c r="D416" t="s">
        <v>426</v>
      </c>
      <c r="E416" t="s">
        <v>33</v>
      </c>
      <c r="F416">
        <v>0.77422029800000003</v>
      </c>
      <c r="G416">
        <v>0.34167740899999999</v>
      </c>
      <c r="H416">
        <v>4.4533769999999997E-3</v>
      </c>
      <c r="I416" t="s">
        <v>382</v>
      </c>
      <c r="J416" t="str">
        <f t="shared" si="24"/>
        <v>Breast invasive carcinoma - Stage IIA(360)IVCAM1</v>
      </c>
      <c r="K416" t="str">
        <f t="shared" si="25"/>
        <v>Breast invasive carcinoma (adjacent normal)(111)IVCAM1</v>
      </c>
      <c r="L416" t="str">
        <f t="shared" si="26"/>
        <v>upregulation</v>
      </c>
      <c r="M416" t="str">
        <f t="shared" si="27"/>
        <v>regulation not significant</v>
      </c>
    </row>
    <row r="417" spans="1:13" x14ac:dyDescent="0.2">
      <c r="A417" t="s">
        <v>319</v>
      </c>
      <c r="B417" t="s">
        <v>238</v>
      </c>
      <c r="C417" t="s">
        <v>220</v>
      </c>
      <c r="D417" t="s">
        <v>411</v>
      </c>
      <c r="E417" t="s">
        <v>34</v>
      </c>
      <c r="F417">
        <v>136.11379489999999</v>
      </c>
      <c r="G417">
        <v>94.02893598</v>
      </c>
      <c r="H417" s="155">
        <v>3.5600000000000002E-24</v>
      </c>
      <c r="I417" t="s">
        <v>382</v>
      </c>
      <c r="J417" t="str">
        <f t="shared" si="24"/>
        <v>Breast invasive carcinoma - Stage IIA(360)IVCP</v>
      </c>
      <c r="K417" t="str">
        <f t="shared" si="25"/>
        <v>Breast invasive carcinoma (adjacent normal)(111)IVCP</v>
      </c>
      <c r="L417" t="str">
        <f t="shared" si="26"/>
        <v>upregulation</v>
      </c>
      <c r="M417" t="str">
        <f t="shared" si="27"/>
        <v>significant regulation</v>
      </c>
    </row>
    <row r="418" spans="1:13" x14ac:dyDescent="0.2">
      <c r="A418" t="s">
        <v>319</v>
      </c>
      <c r="B418" t="s">
        <v>238</v>
      </c>
      <c r="C418" t="s">
        <v>220</v>
      </c>
      <c r="D418" t="s">
        <v>427</v>
      </c>
      <c r="E418" t="s">
        <v>34</v>
      </c>
      <c r="F418">
        <v>68.389248710000004</v>
      </c>
      <c r="G418">
        <v>68.713158829999998</v>
      </c>
      <c r="H418">
        <v>1.9856799999999999E-4</v>
      </c>
      <c r="I418" t="s">
        <v>382</v>
      </c>
      <c r="J418" t="str">
        <f t="shared" si="24"/>
        <v>Breast invasive carcinoma - Stage IIA(360)IVCP</v>
      </c>
      <c r="K418" t="str">
        <f t="shared" si="25"/>
        <v>Breast invasive carcinoma (adjacent normal)(111)IVCP</v>
      </c>
      <c r="L418" t="str">
        <f t="shared" si="26"/>
        <v>downregulation</v>
      </c>
      <c r="M418" t="str">
        <f t="shared" si="27"/>
        <v>significant regulation</v>
      </c>
    </row>
    <row r="419" spans="1:13" x14ac:dyDescent="0.2">
      <c r="A419" t="s">
        <v>319</v>
      </c>
      <c r="B419" t="s">
        <v>238</v>
      </c>
      <c r="C419" t="s">
        <v>220</v>
      </c>
      <c r="D419" t="s">
        <v>433</v>
      </c>
      <c r="E419" t="s">
        <v>35</v>
      </c>
      <c r="F419">
        <v>37.096270079999996</v>
      </c>
      <c r="G419">
        <v>24.263455990000001</v>
      </c>
      <c r="H419">
        <v>8.7328899999999997E-4</v>
      </c>
      <c r="I419" t="s">
        <v>382</v>
      </c>
      <c r="J419" t="str">
        <f t="shared" si="24"/>
        <v>Breast invasive carcinoma - Stage IIA(360)IVDAC1</v>
      </c>
      <c r="K419" t="str">
        <f t="shared" si="25"/>
        <v>Breast invasive carcinoma (adjacent normal)(111)IVDAC1</v>
      </c>
      <c r="L419" t="str">
        <f t="shared" si="26"/>
        <v>upregulation</v>
      </c>
      <c r="M419" t="str">
        <f t="shared" si="27"/>
        <v>significant regulation</v>
      </c>
    </row>
    <row r="420" spans="1:13" x14ac:dyDescent="0.2">
      <c r="A420" t="s">
        <v>319</v>
      </c>
      <c r="B420" t="s">
        <v>238</v>
      </c>
      <c r="C420" t="s">
        <v>220</v>
      </c>
      <c r="D420" t="s">
        <v>412</v>
      </c>
      <c r="E420" t="s">
        <v>35</v>
      </c>
      <c r="F420">
        <v>195.69780309999999</v>
      </c>
      <c r="G420">
        <v>131.2381268</v>
      </c>
      <c r="H420" s="155">
        <v>2.6E-14</v>
      </c>
      <c r="I420" t="s">
        <v>382</v>
      </c>
      <c r="J420" t="str">
        <f t="shared" si="24"/>
        <v>Breast invasive carcinoma - Stage IIA(360)IVDAC1</v>
      </c>
      <c r="K420" t="str">
        <f t="shared" si="25"/>
        <v>Breast invasive carcinoma (adjacent normal)(111)IVDAC1</v>
      </c>
      <c r="L420" t="str">
        <f t="shared" si="26"/>
        <v>upregulation</v>
      </c>
      <c r="M420" t="str">
        <f t="shared" si="27"/>
        <v>significant regulation</v>
      </c>
    </row>
    <row r="421" spans="1:13" x14ac:dyDescent="0.2">
      <c r="A421" t="s">
        <v>319</v>
      </c>
      <c r="B421" t="s">
        <v>238</v>
      </c>
      <c r="C421" t="s">
        <v>220</v>
      </c>
      <c r="D421" t="s">
        <v>413</v>
      </c>
      <c r="E421" t="s">
        <v>35</v>
      </c>
      <c r="F421">
        <v>2.3934061010000001</v>
      </c>
      <c r="G421">
        <v>1.5910444690000001</v>
      </c>
      <c r="H421" s="155">
        <v>1.5200000000000001E-6</v>
      </c>
      <c r="I421" t="s">
        <v>382</v>
      </c>
      <c r="J421" t="str">
        <f t="shared" si="24"/>
        <v>Breast invasive carcinoma - Stage IIA(360)IVDAC1</v>
      </c>
      <c r="K421" t="str">
        <f t="shared" si="25"/>
        <v>Breast invasive carcinoma (adjacent normal)(111)IVDAC1</v>
      </c>
      <c r="L421" t="str">
        <f t="shared" si="26"/>
        <v>upregulation</v>
      </c>
      <c r="M421" t="str">
        <f t="shared" si="27"/>
        <v>significant regulation</v>
      </c>
    </row>
    <row r="422" spans="1:13" x14ac:dyDescent="0.2">
      <c r="A422" t="s">
        <v>319</v>
      </c>
      <c r="B422" t="s">
        <v>238</v>
      </c>
      <c r="C422" t="s">
        <v>236</v>
      </c>
      <c r="D422" t="s">
        <v>430</v>
      </c>
      <c r="E422" t="s">
        <v>20</v>
      </c>
      <c r="F422">
        <v>0.206005999</v>
      </c>
      <c r="G422">
        <v>1.1209522E-2</v>
      </c>
      <c r="H422">
        <v>3.3274530000000002E-3</v>
      </c>
      <c r="I422" t="s">
        <v>382</v>
      </c>
      <c r="J422" t="str">
        <f t="shared" si="24"/>
        <v>Breast invasive carcinoma - Stage IIA(360)IHDAC5</v>
      </c>
      <c r="K422" t="str">
        <f t="shared" si="25"/>
        <v>Breast invasive carcinoma - Stage IIIB(29)IHDAC5</v>
      </c>
      <c r="L422" t="str">
        <f t="shared" si="26"/>
        <v>upregulation</v>
      </c>
      <c r="M422" t="str">
        <f t="shared" si="27"/>
        <v>regulation not significant</v>
      </c>
    </row>
    <row r="423" spans="1:13" x14ac:dyDescent="0.2">
      <c r="A423" t="s">
        <v>319</v>
      </c>
      <c r="B423" t="s">
        <v>238</v>
      </c>
      <c r="C423" t="s">
        <v>253</v>
      </c>
      <c r="D423" t="s">
        <v>428</v>
      </c>
      <c r="E423" t="s">
        <v>12</v>
      </c>
      <c r="F423">
        <v>0.51861348200000001</v>
      </c>
      <c r="G423">
        <v>2.5107599999999998E-4</v>
      </c>
      <c r="H423" s="155">
        <v>2.4099999999999998E-6</v>
      </c>
      <c r="I423" t="s">
        <v>382</v>
      </c>
      <c r="J423" t="str">
        <f t="shared" si="24"/>
        <v>Breast invasive carcinoma - Stage IIA(360)ICUL3</v>
      </c>
      <c r="K423" t="str">
        <f t="shared" si="25"/>
        <v>Breast invasive carcinoma - Stage IB(9)ICUL3</v>
      </c>
      <c r="L423" t="str">
        <f t="shared" si="26"/>
        <v>upregulation</v>
      </c>
      <c r="M423" t="str">
        <f t="shared" si="27"/>
        <v>significant regulation</v>
      </c>
    </row>
    <row r="424" spans="1:13" x14ac:dyDescent="0.2">
      <c r="A424" t="s">
        <v>319</v>
      </c>
      <c r="B424" t="s">
        <v>238</v>
      </c>
      <c r="C424" t="s">
        <v>253</v>
      </c>
      <c r="D424" t="s">
        <v>417</v>
      </c>
      <c r="E424" t="s">
        <v>13</v>
      </c>
      <c r="F424">
        <v>0.306143106</v>
      </c>
      <c r="G424">
        <v>5.0987860000000003E-2</v>
      </c>
      <c r="H424">
        <v>9.8998660000000002E-3</v>
      </c>
      <c r="I424" t="s">
        <v>382</v>
      </c>
      <c r="J424" t="str">
        <f t="shared" si="24"/>
        <v>Breast invasive carcinoma - Stage IIA(360)IDLST</v>
      </c>
      <c r="K424" t="str">
        <f t="shared" si="25"/>
        <v>Breast invasive carcinoma - Stage IB(9)IDLST</v>
      </c>
      <c r="L424" t="str">
        <f t="shared" si="26"/>
        <v>upregulation</v>
      </c>
      <c r="M424" t="str">
        <f t="shared" si="27"/>
        <v>regulation not significant</v>
      </c>
    </row>
    <row r="425" spans="1:13" x14ac:dyDescent="0.2">
      <c r="A425" t="s">
        <v>319</v>
      </c>
      <c r="B425" t="s">
        <v>238</v>
      </c>
      <c r="C425" t="s">
        <v>240</v>
      </c>
      <c r="D425" t="s">
        <v>414</v>
      </c>
      <c r="E425" t="s">
        <v>11</v>
      </c>
      <c r="F425">
        <v>0.53075994699999995</v>
      </c>
      <c r="G425" s="155">
        <v>2.3100000000000001E-104</v>
      </c>
      <c r="H425" s="155">
        <v>3.1399999999999997E-26</v>
      </c>
      <c r="I425" t="s">
        <v>382</v>
      </c>
      <c r="J425" t="str">
        <f t="shared" si="24"/>
        <v>Breast invasive carcinoma - Stage IIA(360)ICDK2</v>
      </c>
      <c r="K425" t="str">
        <f t="shared" si="25"/>
        <v>Breast invasive carcinoma - Stage II(3)ICDK2</v>
      </c>
      <c r="L425" t="str">
        <f t="shared" si="26"/>
        <v>upregulation</v>
      </c>
      <c r="M425" t="str">
        <f t="shared" si="27"/>
        <v>significant regulation</v>
      </c>
    </row>
    <row r="426" spans="1:13" x14ac:dyDescent="0.2">
      <c r="A426" t="s">
        <v>319</v>
      </c>
      <c r="B426" t="s">
        <v>238</v>
      </c>
      <c r="C426" t="s">
        <v>240</v>
      </c>
      <c r="D426" t="s">
        <v>428</v>
      </c>
      <c r="E426" t="s">
        <v>12</v>
      </c>
      <c r="F426">
        <v>0.51861348200000001</v>
      </c>
      <c r="G426" s="155">
        <v>3.4899999999999998E-17</v>
      </c>
      <c r="H426" s="155">
        <v>7.0900000000000001E-7</v>
      </c>
      <c r="I426" t="s">
        <v>382</v>
      </c>
      <c r="J426" t="str">
        <f t="shared" si="24"/>
        <v>Breast invasive carcinoma - Stage IIA(360)ICUL3</v>
      </c>
      <c r="K426" t="str">
        <f t="shared" si="25"/>
        <v>Breast invasive carcinoma - Stage II(3)ICUL3</v>
      </c>
      <c r="L426" t="str">
        <f t="shared" si="26"/>
        <v>upregulation</v>
      </c>
      <c r="M426" t="str">
        <f t="shared" si="27"/>
        <v>significant regulation</v>
      </c>
    </row>
    <row r="427" spans="1:13" x14ac:dyDescent="0.2">
      <c r="A427" t="s">
        <v>319</v>
      </c>
      <c r="B427" t="s">
        <v>238</v>
      </c>
      <c r="C427" t="s">
        <v>240</v>
      </c>
      <c r="D427" t="s">
        <v>429</v>
      </c>
      <c r="E427" t="s">
        <v>13</v>
      </c>
      <c r="F427">
        <v>0.13841431700000001</v>
      </c>
      <c r="G427" s="155">
        <v>1.1E-129</v>
      </c>
      <c r="H427" s="155">
        <v>1.34E-10</v>
      </c>
      <c r="I427" t="s">
        <v>382</v>
      </c>
      <c r="J427" t="str">
        <f t="shared" si="24"/>
        <v>Breast invasive carcinoma - Stage IIA(360)IDLST</v>
      </c>
      <c r="K427" t="str">
        <f t="shared" si="25"/>
        <v>Breast invasive carcinoma - Stage II(3)IDLST</v>
      </c>
      <c r="L427" t="str">
        <f t="shared" si="26"/>
        <v>upregulation</v>
      </c>
      <c r="M427" t="str">
        <f t="shared" si="27"/>
        <v>significant regulation</v>
      </c>
    </row>
    <row r="428" spans="1:13" x14ac:dyDescent="0.2">
      <c r="A428" t="s">
        <v>319</v>
      </c>
      <c r="B428" t="s">
        <v>238</v>
      </c>
      <c r="C428" t="s">
        <v>240</v>
      </c>
      <c r="D428" t="s">
        <v>396</v>
      </c>
      <c r="E428" t="s">
        <v>18</v>
      </c>
      <c r="F428">
        <v>9.3654814670000004</v>
      </c>
      <c r="G428">
        <v>6.7429932999999997E-2</v>
      </c>
      <c r="H428" s="155">
        <v>6.1299999999999999E-5</v>
      </c>
      <c r="I428" t="s">
        <v>382</v>
      </c>
      <c r="J428" t="str">
        <f t="shared" si="24"/>
        <v>Breast invasive carcinoma - Stage IIA(360)IFN1</v>
      </c>
      <c r="K428" t="str">
        <f t="shared" si="25"/>
        <v>Breast invasive carcinoma - Stage II(3)IFN1</v>
      </c>
      <c r="L428" t="str">
        <f t="shared" si="26"/>
        <v>upregulation</v>
      </c>
      <c r="M428" t="str">
        <f t="shared" si="27"/>
        <v>significant regulation</v>
      </c>
    </row>
    <row r="429" spans="1:13" x14ac:dyDescent="0.2">
      <c r="A429" t="s">
        <v>319</v>
      </c>
      <c r="B429" t="s">
        <v>238</v>
      </c>
      <c r="C429" t="s">
        <v>240</v>
      </c>
      <c r="D429" t="s">
        <v>430</v>
      </c>
      <c r="E429" t="s">
        <v>20</v>
      </c>
      <c r="F429">
        <v>0.206005999</v>
      </c>
      <c r="G429" s="155">
        <v>2.5499999999999999E-14</v>
      </c>
      <c r="H429" s="155">
        <v>1.03E-5</v>
      </c>
      <c r="I429" t="s">
        <v>382</v>
      </c>
      <c r="J429" t="str">
        <f t="shared" si="24"/>
        <v>Breast invasive carcinoma - Stage IIA(360)IHDAC5</v>
      </c>
      <c r="K429" t="str">
        <f t="shared" si="25"/>
        <v>Breast invasive carcinoma - Stage II(3)IHDAC5</v>
      </c>
      <c r="L429" t="str">
        <f t="shared" si="26"/>
        <v>upregulation</v>
      </c>
      <c r="M429" t="str">
        <f t="shared" si="27"/>
        <v>significant regulation</v>
      </c>
    </row>
    <row r="430" spans="1:13" x14ac:dyDescent="0.2">
      <c r="A430" t="s">
        <v>319</v>
      </c>
      <c r="B430" t="s">
        <v>238</v>
      </c>
      <c r="C430" t="s">
        <v>240</v>
      </c>
      <c r="D430" t="s">
        <v>415</v>
      </c>
      <c r="E430" t="s">
        <v>30</v>
      </c>
      <c r="F430">
        <v>6.4516767000000003E-2</v>
      </c>
      <c r="G430" s="155">
        <v>9.5400000000000004E-21</v>
      </c>
      <c r="H430" s="155">
        <v>1.7900000000000001E-26</v>
      </c>
      <c r="I430" t="s">
        <v>382</v>
      </c>
      <c r="J430" t="str">
        <f t="shared" si="24"/>
        <v>Breast invasive carcinoma - Stage IIA(360)INTRK1</v>
      </c>
      <c r="K430" t="str">
        <f t="shared" si="25"/>
        <v>Breast invasive carcinoma - Stage II(3)INTRK1</v>
      </c>
      <c r="L430" t="str">
        <f t="shared" si="26"/>
        <v>upregulation</v>
      </c>
      <c r="M430" t="str">
        <f t="shared" si="27"/>
        <v>significant regulation</v>
      </c>
    </row>
    <row r="431" spans="1:13" x14ac:dyDescent="0.2">
      <c r="A431" t="s">
        <v>319</v>
      </c>
      <c r="B431" t="s">
        <v>238</v>
      </c>
      <c r="C431" t="s">
        <v>240</v>
      </c>
      <c r="D431" t="s">
        <v>431</v>
      </c>
      <c r="E431" t="s">
        <v>30</v>
      </c>
      <c r="F431">
        <v>1.5780331000000002E-2</v>
      </c>
      <c r="G431" s="155">
        <v>7.7700000000000001E-11</v>
      </c>
      <c r="H431" s="155">
        <v>4.18E-5</v>
      </c>
      <c r="I431" t="s">
        <v>382</v>
      </c>
      <c r="J431" t="str">
        <f t="shared" si="24"/>
        <v>Breast invasive carcinoma - Stage IIA(360)INTRK1</v>
      </c>
      <c r="K431" t="str">
        <f t="shared" si="25"/>
        <v>Breast invasive carcinoma - Stage II(3)INTRK1</v>
      </c>
      <c r="L431" t="str">
        <f t="shared" si="26"/>
        <v>upregulation</v>
      </c>
      <c r="M431" t="str">
        <f t="shared" si="27"/>
        <v>significant regulation</v>
      </c>
    </row>
    <row r="432" spans="1:13" x14ac:dyDescent="0.2">
      <c r="A432" t="s">
        <v>319</v>
      </c>
      <c r="B432" t="s">
        <v>238</v>
      </c>
      <c r="C432" t="s">
        <v>240</v>
      </c>
      <c r="D432" t="s">
        <v>425</v>
      </c>
      <c r="E432" t="s">
        <v>33</v>
      </c>
      <c r="F432">
        <v>28.214460450000001</v>
      </c>
      <c r="G432">
        <v>21.215835179999999</v>
      </c>
      <c r="H432">
        <v>5.3082800000000001E-4</v>
      </c>
      <c r="I432" t="s">
        <v>382</v>
      </c>
      <c r="J432" t="str">
        <f t="shared" si="24"/>
        <v>Breast invasive carcinoma - Stage IIA(360)IVCAM1</v>
      </c>
      <c r="K432" t="str">
        <f t="shared" si="25"/>
        <v>Breast invasive carcinoma - Stage II(3)IVCAM1</v>
      </c>
      <c r="L432" t="str">
        <f t="shared" si="26"/>
        <v>upregulation</v>
      </c>
      <c r="M432" t="str">
        <f t="shared" si="27"/>
        <v>significant regulation</v>
      </c>
    </row>
    <row r="433" spans="1:13" x14ac:dyDescent="0.2">
      <c r="A433" t="s">
        <v>319</v>
      </c>
      <c r="B433" t="s">
        <v>238</v>
      </c>
      <c r="C433" t="s">
        <v>416</v>
      </c>
      <c r="D433" t="s">
        <v>428</v>
      </c>
      <c r="E433" t="s">
        <v>12</v>
      </c>
      <c r="F433">
        <v>0.51861348200000001</v>
      </c>
      <c r="G433" s="155">
        <v>3.93E-28</v>
      </c>
      <c r="H433" s="155">
        <v>6.4799999999999998E-7</v>
      </c>
      <c r="I433" t="s">
        <v>382</v>
      </c>
      <c r="J433" t="str">
        <f t="shared" si="24"/>
        <v>Breast invasive carcinoma - Stage IIA(360)ICUL3</v>
      </c>
      <c r="K433" t="str">
        <f t="shared" si="25"/>
        <v>Breast invasive carcinoma - Metastatic Stage IIB(3)ICUL3</v>
      </c>
      <c r="L433" t="str">
        <f t="shared" si="26"/>
        <v>upregulation</v>
      </c>
      <c r="M433" t="str">
        <f t="shared" si="27"/>
        <v>significant regulation</v>
      </c>
    </row>
    <row r="434" spans="1:13" x14ac:dyDescent="0.2">
      <c r="A434" t="s">
        <v>319</v>
      </c>
      <c r="B434" t="s">
        <v>238</v>
      </c>
      <c r="C434" t="s">
        <v>416</v>
      </c>
      <c r="D434" t="s">
        <v>417</v>
      </c>
      <c r="E434" t="s">
        <v>13</v>
      </c>
      <c r="F434">
        <v>0.306143106</v>
      </c>
      <c r="G434" s="155">
        <v>2.5600000000000002E-7</v>
      </c>
      <c r="H434" s="155">
        <v>1.8900000000000001E-27</v>
      </c>
      <c r="I434" t="s">
        <v>382</v>
      </c>
      <c r="J434" t="str">
        <f t="shared" si="24"/>
        <v>Breast invasive carcinoma - Stage IIA(360)IDLST</v>
      </c>
      <c r="K434" t="str">
        <f t="shared" si="25"/>
        <v>Breast invasive carcinoma - Metastatic Stage IIB(3)IDLST</v>
      </c>
      <c r="L434" t="str">
        <f t="shared" si="26"/>
        <v>upregulation</v>
      </c>
      <c r="M434" t="str">
        <f t="shared" si="27"/>
        <v>significant regulation</v>
      </c>
    </row>
    <row r="435" spans="1:13" x14ac:dyDescent="0.2">
      <c r="A435" t="s">
        <v>319</v>
      </c>
      <c r="B435" t="s">
        <v>238</v>
      </c>
      <c r="C435" t="s">
        <v>416</v>
      </c>
      <c r="D435" t="s">
        <v>418</v>
      </c>
      <c r="E435" t="s">
        <v>13</v>
      </c>
      <c r="F435">
        <v>1.705491517</v>
      </c>
      <c r="G435" s="155">
        <v>1.35E-88</v>
      </c>
      <c r="H435" s="155">
        <v>1.4300000000000001E-38</v>
      </c>
      <c r="I435" t="s">
        <v>382</v>
      </c>
      <c r="J435" t="str">
        <f t="shared" si="24"/>
        <v>Breast invasive carcinoma - Stage IIA(360)IDLST</v>
      </c>
      <c r="K435" t="str">
        <f t="shared" si="25"/>
        <v>Breast invasive carcinoma - Metastatic Stage IIB(3)IDLST</v>
      </c>
      <c r="L435" t="str">
        <f t="shared" si="26"/>
        <v>upregulation</v>
      </c>
      <c r="M435" t="str">
        <f t="shared" si="27"/>
        <v>significant regulation</v>
      </c>
    </row>
    <row r="436" spans="1:13" x14ac:dyDescent="0.2">
      <c r="A436" t="s">
        <v>319</v>
      </c>
      <c r="B436" t="s">
        <v>238</v>
      </c>
      <c r="C436" t="s">
        <v>416</v>
      </c>
      <c r="D436" t="s">
        <v>396</v>
      </c>
      <c r="E436" t="s">
        <v>18</v>
      </c>
      <c r="F436">
        <v>9.3654814670000004</v>
      </c>
      <c r="G436">
        <v>6.0564248000000001E-2</v>
      </c>
      <c r="H436" s="155">
        <v>8.1799999999999996E-6</v>
      </c>
      <c r="I436" t="s">
        <v>382</v>
      </c>
      <c r="J436" t="str">
        <f t="shared" si="24"/>
        <v>Breast invasive carcinoma - Stage IIA(360)IFN1</v>
      </c>
      <c r="K436" t="str">
        <f t="shared" si="25"/>
        <v>Breast invasive carcinoma - Metastatic Stage IIB(3)IFN1</v>
      </c>
      <c r="L436" t="str">
        <f t="shared" si="26"/>
        <v>upregulation</v>
      </c>
      <c r="M436" t="str">
        <f t="shared" si="27"/>
        <v>significant regulation</v>
      </c>
    </row>
    <row r="437" spans="1:13" x14ac:dyDescent="0.2">
      <c r="A437" t="s">
        <v>319</v>
      </c>
      <c r="B437" t="s">
        <v>238</v>
      </c>
      <c r="C437" t="s">
        <v>416</v>
      </c>
      <c r="D437" t="s">
        <v>431</v>
      </c>
      <c r="E437" t="s">
        <v>30</v>
      </c>
      <c r="F437">
        <v>1.5780331000000002E-2</v>
      </c>
      <c r="G437" s="155">
        <v>3.1300000000000001E-7</v>
      </c>
      <c r="H437" s="155">
        <v>3.93E-5</v>
      </c>
      <c r="I437" t="s">
        <v>382</v>
      </c>
      <c r="J437" t="str">
        <f t="shared" si="24"/>
        <v>Breast invasive carcinoma - Stage IIA(360)INTRK1</v>
      </c>
      <c r="K437" t="str">
        <f t="shared" si="25"/>
        <v>Breast invasive carcinoma - Metastatic Stage IIB(3)INTRK1</v>
      </c>
      <c r="L437" t="str">
        <f t="shared" si="26"/>
        <v>upregulation</v>
      </c>
      <c r="M437" t="str">
        <f t="shared" si="27"/>
        <v>significant regulation</v>
      </c>
    </row>
    <row r="438" spans="1:13" x14ac:dyDescent="0.2">
      <c r="A438" t="s">
        <v>319</v>
      </c>
      <c r="B438" t="s">
        <v>214</v>
      </c>
      <c r="C438" t="s">
        <v>220</v>
      </c>
      <c r="D438" t="s">
        <v>381</v>
      </c>
      <c r="E438" t="s">
        <v>11</v>
      </c>
      <c r="F438">
        <v>29.86727776</v>
      </c>
      <c r="G438">
        <v>20.721995310000001</v>
      </c>
      <c r="H438" s="155">
        <v>1.42E-5</v>
      </c>
      <c r="I438" t="s">
        <v>382</v>
      </c>
      <c r="J438" t="str">
        <f t="shared" si="24"/>
        <v>Breast invasive carcinoma - Stage IA(84)ICDK2</v>
      </c>
      <c r="K438" t="str">
        <f t="shared" si="25"/>
        <v>Breast invasive carcinoma (adjacent normal)(111)ICDK2</v>
      </c>
      <c r="L438" t="str">
        <f t="shared" si="26"/>
        <v>upregulation</v>
      </c>
      <c r="M438" t="str">
        <f t="shared" si="27"/>
        <v>significant regulation</v>
      </c>
    </row>
    <row r="439" spans="1:13" x14ac:dyDescent="0.2">
      <c r="A439" t="s">
        <v>319</v>
      </c>
      <c r="B439" t="s">
        <v>214</v>
      </c>
      <c r="C439" t="s">
        <v>220</v>
      </c>
      <c r="D439" t="s">
        <v>384</v>
      </c>
      <c r="E439" t="s">
        <v>12</v>
      </c>
      <c r="F439">
        <v>0.79190476499999995</v>
      </c>
      <c r="G439">
        <v>0.48047572399999999</v>
      </c>
      <c r="H439" s="155">
        <v>8.8200000000000003E-5</v>
      </c>
      <c r="I439" t="s">
        <v>382</v>
      </c>
      <c r="J439" t="str">
        <f t="shared" si="24"/>
        <v>Breast invasive carcinoma - Stage IA(84)ICUL3</v>
      </c>
      <c r="K439" t="str">
        <f t="shared" si="25"/>
        <v>Breast invasive carcinoma (adjacent normal)(111)ICUL3</v>
      </c>
      <c r="L439" t="str">
        <f t="shared" si="26"/>
        <v>upregulation</v>
      </c>
      <c r="M439" t="str">
        <f t="shared" si="27"/>
        <v>significant regulation</v>
      </c>
    </row>
    <row r="440" spans="1:13" x14ac:dyDescent="0.2">
      <c r="A440" t="s">
        <v>319</v>
      </c>
      <c r="B440" t="s">
        <v>214</v>
      </c>
      <c r="C440" t="s">
        <v>220</v>
      </c>
      <c r="D440" t="s">
        <v>385</v>
      </c>
      <c r="E440" t="s">
        <v>13</v>
      </c>
      <c r="F440">
        <v>53.601673759999997</v>
      </c>
      <c r="G440">
        <v>81.304208189999997</v>
      </c>
      <c r="H440" s="155">
        <v>2.2600000000000001E-12</v>
      </c>
      <c r="I440" t="s">
        <v>382</v>
      </c>
      <c r="J440" t="str">
        <f t="shared" si="24"/>
        <v>Breast invasive carcinoma - Stage IA(84)IDLST</v>
      </c>
      <c r="K440" t="str">
        <f t="shared" si="25"/>
        <v>Breast invasive carcinoma (adjacent normal)(111)IDLST</v>
      </c>
      <c r="L440" t="str">
        <f t="shared" si="26"/>
        <v>downregulation</v>
      </c>
      <c r="M440" t="str">
        <f t="shared" si="27"/>
        <v>significant regulation</v>
      </c>
    </row>
    <row r="441" spans="1:13" x14ac:dyDescent="0.2">
      <c r="A441" t="s">
        <v>319</v>
      </c>
      <c r="B441" t="s">
        <v>214</v>
      </c>
      <c r="C441" t="s">
        <v>220</v>
      </c>
      <c r="D441" t="s">
        <v>386</v>
      </c>
      <c r="E441" t="s">
        <v>13</v>
      </c>
      <c r="F441">
        <v>1.31919126</v>
      </c>
      <c r="G441">
        <v>2.7090501439999999</v>
      </c>
      <c r="H441" s="155">
        <v>1.4000000000000001E-12</v>
      </c>
      <c r="I441" t="s">
        <v>382</v>
      </c>
      <c r="J441" t="str">
        <f t="shared" si="24"/>
        <v>Breast invasive carcinoma - Stage IA(84)IDLST</v>
      </c>
      <c r="K441" t="str">
        <f t="shared" si="25"/>
        <v>Breast invasive carcinoma (adjacent normal)(111)IDLST</v>
      </c>
      <c r="L441" t="str">
        <f t="shared" si="26"/>
        <v>downregulation</v>
      </c>
      <c r="M441" t="str">
        <f t="shared" si="27"/>
        <v>significant regulation</v>
      </c>
    </row>
    <row r="442" spans="1:13" x14ac:dyDescent="0.2">
      <c r="A442" t="s">
        <v>319</v>
      </c>
      <c r="B442" t="s">
        <v>214</v>
      </c>
      <c r="C442" t="s">
        <v>220</v>
      </c>
      <c r="D442" t="s">
        <v>387</v>
      </c>
      <c r="E442" t="s">
        <v>17</v>
      </c>
      <c r="F442">
        <v>24.165347189999999</v>
      </c>
      <c r="G442">
        <v>11.878050549999999</v>
      </c>
      <c r="H442" s="155">
        <v>6.1000000000000003E-20</v>
      </c>
      <c r="I442" t="s">
        <v>382</v>
      </c>
      <c r="J442" t="str">
        <f t="shared" si="24"/>
        <v>Breast invasive carcinoma - Stage IA(84)IFBXO6</v>
      </c>
      <c r="K442" t="str">
        <f t="shared" si="25"/>
        <v>Breast invasive carcinoma (adjacent normal)(111)IFBXO6</v>
      </c>
      <c r="L442" t="str">
        <f t="shared" si="26"/>
        <v>upregulation</v>
      </c>
      <c r="M442" t="str">
        <f t="shared" si="27"/>
        <v>significant regulation</v>
      </c>
    </row>
    <row r="443" spans="1:13" x14ac:dyDescent="0.2">
      <c r="A443" t="s">
        <v>319</v>
      </c>
      <c r="B443" t="s">
        <v>214</v>
      </c>
      <c r="C443" t="s">
        <v>220</v>
      </c>
      <c r="D443" t="s">
        <v>388</v>
      </c>
      <c r="E443" t="s">
        <v>18</v>
      </c>
      <c r="F443">
        <v>5.7812944330000002</v>
      </c>
      <c r="G443">
        <v>1.116558476</v>
      </c>
      <c r="H443" s="155">
        <v>1.5399999999999999E-16</v>
      </c>
      <c r="I443" t="s">
        <v>382</v>
      </c>
      <c r="J443" t="str">
        <f t="shared" si="24"/>
        <v>Breast invasive carcinoma - Stage IA(84)IFN1</v>
      </c>
      <c r="K443" t="str">
        <f t="shared" si="25"/>
        <v>Breast invasive carcinoma (adjacent normal)(111)IFN1</v>
      </c>
      <c r="L443" t="str">
        <f t="shared" si="26"/>
        <v>upregulation</v>
      </c>
      <c r="M443" t="str">
        <f t="shared" si="27"/>
        <v>significant regulation</v>
      </c>
    </row>
    <row r="444" spans="1:13" x14ac:dyDescent="0.2">
      <c r="A444" t="s">
        <v>319</v>
      </c>
      <c r="B444" t="s">
        <v>214</v>
      </c>
      <c r="C444" t="s">
        <v>220</v>
      </c>
      <c r="D444" t="s">
        <v>436</v>
      </c>
      <c r="E444" t="s">
        <v>18</v>
      </c>
      <c r="F444">
        <v>13.716421370000001</v>
      </c>
      <c r="G444">
        <v>13.56613991</v>
      </c>
      <c r="H444">
        <v>2.1861160000000001E-3</v>
      </c>
      <c r="I444" t="s">
        <v>382</v>
      </c>
      <c r="J444" t="str">
        <f t="shared" si="24"/>
        <v>Breast invasive carcinoma - Stage IA(84)IFN1</v>
      </c>
      <c r="K444" t="str">
        <f t="shared" si="25"/>
        <v>Breast invasive carcinoma (adjacent normal)(111)IFN1</v>
      </c>
      <c r="L444" t="str">
        <f t="shared" si="26"/>
        <v>upregulation</v>
      </c>
      <c r="M444" t="str">
        <f t="shared" si="27"/>
        <v>regulation not significant</v>
      </c>
    </row>
    <row r="445" spans="1:13" x14ac:dyDescent="0.2">
      <c r="A445" t="s">
        <v>319</v>
      </c>
      <c r="B445" t="s">
        <v>214</v>
      </c>
      <c r="C445" t="s">
        <v>220</v>
      </c>
      <c r="D445" t="s">
        <v>389</v>
      </c>
      <c r="E445" t="s">
        <v>18</v>
      </c>
      <c r="F445">
        <v>257.02569729999999</v>
      </c>
      <c r="G445">
        <v>23.08213078</v>
      </c>
      <c r="H445" s="155">
        <v>1.0099999999999999E-11</v>
      </c>
      <c r="I445" t="s">
        <v>382</v>
      </c>
      <c r="J445" t="str">
        <f t="shared" si="24"/>
        <v>Breast invasive carcinoma - Stage IA(84)IFN1</v>
      </c>
      <c r="K445" t="str">
        <f t="shared" si="25"/>
        <v>Breast invasive carcinoma (adjacent normal)(111)IFN1</v>
      </c>
      <c r="L445" t="str">
        <f t="shared" si="26"/>
        <v>upregulation</v>
      </c>
      <c r="M445" t="str">
        <f t="shared" si="27"/>
        <v>significant regulation</v>
      </c>
    </row>
    <row r="446" spans="1:13" x14ac:dyDescent="0.2">
      <c r="A446" t="s">
        <v>319</v>
      </c>
      <c r="B446" t="s">
        <v>214</v>
      </c>
      <c r="C446" t="s">
        <v>220</v>
      </c>
      <c r="D446" t="s">
        <v>390</v>
      </c>
      <c r="E446" t="s">
        <v>18</v>
      </c>
      <c r="F446">
        <v>102.5338586</v>
      </c>
      <c r="G446">
        <v>9.9166037169999992</v>
      </c>
      <c r="H446" s="155">
        <v>4.8499999999999999E-27</v>
      </c>
      <c r="I446" t="s">
        <v>382</v>
      </c>
      <c r="J446" t="str">
        <f t="shared" si="24"/>
        <v>Breast invasive carcinoma - Stage IA(84)IFN1</v>
      </c>
      <c r="K446" t="str">
        <f t="shared" si="25"/>
        <v>Breast invasive carcinoma (adjacent normal)(111)IFN1</v>
      </c>
      <c r="L446" t="str">
        <f t="shared" si="26"/>
        <v>upregulation</v>
      </c>
      <c r="M446" t="str">
        <f t="shared" si="27"/>
        <v>significant regulation</v>
      </c>
    </row>
    <row r="447" spans="1:13" x14ac:dyDescent="0.2">
      <c r="A447" t="s">
        <v>319</v>
      </c>
      <c r="B447" t="s">
        <v>214</v>
      </c>
      <c r="C447" t="s">
        <v>220</v>
      </c>
      <c r="D447" t="s">
        <v>391</v>
      </c>
      <c r="E447" t="s">
        <v>18</v>
      </c>
      <c r="F447">
        <v>20.89490262</v>
      </c>
      <c r="G447">
        <v>3.6664240010000002</v>
      </c>
      <c r="H447" s="155">
        <v>1.2E-9</v>
      </c>
      <c r="I447" t="s">
        <v>382</v>
      </c>
      <c r="J447" t="str">
        <f t="shared" si="24"/>
        <v>Breast invasive carcinoma - Stage IA(84)IFN1</v>
      </c>
      <c r="K447" t="str">
        <f t="shared" si="25"/>
        <v>Breast invasive carcinoma (adjacent normal)(111)IFN1</v>
      </c>
      <c r="L447" t="str">
        <f t="shared" si="26"/>
        <v>upregulation</v>
      </c>
      <c r="M447" t="str">
        <f t="shared" si="27"/>
        <v>significant regulation</v>
      </c>
    </row>
    <row r="448" spans="1:13" x14ac:dyDescent="0.2">
      <c r="A448" t="s">
        <v>319</v>
      </c>
      <c r="B448" t="s">
        <v>214</v>
      </c>
      <c r="C448" t="s">
        <v>220</v>
      </c>
      <c r="D448" t="s">
        <v>392</v>
      </c>
      <c r="E448" t="s">
        <v>18</v>
      </c>
      <c r="F448">
        <v>31.848013330000001</v>
      </c>
      <c r="G448">
        <v>3.4715653130000002</v>
      </c>
      <c r="H448" s="155">
        <v>3.0299999999999999E-15</v>
      </c>
      <c r="I448" t="s">
        <v>382</v>
      </c>
      <c r="J448" t="str">
        <f t="shared" si="24"/>
        <v>Breast invasive carcinoma - Stage IA(84)IFN1</v>
      </c>
      <c r="K448" t="str">
        <f t="shared" si="25"/>
        <v>Breast invasive carcinoma (adjacent normal)(111)IFN1</v>
      </c>
      <c r="L448" t="str">
        <f t="shared" si="26"/>
        <v>upregulation</v>
      </c>
      <c r="M448" t="str">
        <f t="shared" si="27"/>
        <v>significant regulation</v>
      </c>
    </row>
    <row r="449" spans="1:13" x14ac:dyDescent="0.2">
      <c r="A449" t="s">
        <v>319</v>
      </c>
      <c r="B449" t="s">
        <v>214</v>
      </c>
      <c r="C449" t="s">
        <v>220</v>
      </c>
      <c r="D449" t="s">
        <v>393</v>
      </c>
      <c r="E449" t="s">
        <v>18</v>
      </c>
      <c r="F449">
        <v>1.0185034390000001</v>
      </c>
      <c r="G449">
        <v>0.15722572900000001</v>
      </c>
      <c r="H449" s="155">
        <v>1.5700000000000001E-13</v>
      </c>
      <c r="I449" t="s">
        <v>382</v>
      </c>
      <c r="J449" t="str">
        <f t="shared" si="24"/>
        <v>Breast invasive carcinoma - Stage IA(84)IFN1</v>
      </c>
      <c r="K449" t="str">
        <f t="shared" si="25"/>
        <v>Breast invasive carcinoma (adjacent normal)(111)IFN1</v>
      </c>
      <c r="L449" t="str">
        <f t="shared" si="26"/>
        <v>upregulation</v>
      </c>
      <c r="M449" t="str">
        <f t="shared" si="27"/>
        <v>significant regulation</v>
      </c>
    </row>
    <row r="450" spans="1:13" x14ac:dyDescent="0.2">
      <c r="A450" t="s">
        <v>319</v>
      </c>
      <c r="B450" t="s">
        <v>214</v>
      </c>
      <c r="C450" t="s">
        <v>220</v>
      </c>
      <c r="D450" t="s">
        <v>394</v>
      </c>
      <c r="E450" t="s">
        <v>18</v>
      </c>
      <c r="F450">
        <v>53.938820579999998</v>
      </c>
      <c r="G450">
        <v>7.0197728469999996</v>
      </c>
      <c r="H450" s="155">
        <v>2.67E-18</v>
      </c>
      <c r="I450" t="s">
        <v>382</v>
      </c>
      <c r="J450" t="str">
        <f t="shared" si="24"/>
        <v>Breast invasive carcinoma - Stage IA(84)IFN1</v>
      </c>
      <c r="K450" t="str">
        <f t="shared" si="25"/>
        <v>Breast invasive carcinoma (adjacent normal)(111)IFN1</v>
      </c>
      <c r="L450" t="str">
        <f t="shared" si="26"/>
        <v>upregulation</v>
      </c>
      <c r="M450" t="str">
        <f t="shared" si="27"/>
        <v>significant regulation</v>
      </c>
    </row>
    <row r="451" spans="1:13" x14ac:dyDescent="0.2">
      <c r="A451" t="s">
        <v>319</v>
      </c>
      <c r="B451" t="s">
        <v>214</v>
      </c>
      <c r="C451" t="s">
        <v>220</v>
      </c>
      <c r="D451" t="s">
        <v>395</v>
      </c>
      <c r="E451" t="s">
        <v>18</v>
      </c>
      <c r="F451">
        <v>22.186710160000001</v>
      </c>
      <c r="G451">
        <v>6.0499973379999998</v>
      </c>
      <c r="H451">
        <v>4.3991680000000002E-3</v>
      </c>
      <c r="I451" t="s">
        <v>382</v>
      </c>
      <c r="J451" t="str">
        <f t="shared" ref="J451:J514" si="28">B451&amp;"I"&amp;E451</f>
        <v>Breast invasive carcinoma - Stage IA(84)IFN1</v>
      </c>
      <c r="K451" t="str">
        <f t="shared" ref="K451:K514" si="29">C451&amp;"I"&amp;E451</f>
        <v>Breast invasive carcinoma (adjacent normal)(111)IFN1</v>
      </c>
      <c r="L451" t="str">
        <f t="shared" ref="L451:L514" si="30">IF(F451&lt;G451,"downregulation","upregulation")</f>
        <v>upregulation</v>
      </c>
      <c r="M451" t="str">
        <f t="shared" ref="M451:M514" si="31">IF(H451&gt;0.001,"regulation not significant","significant regulation")</f>
        <v>regulation not significant</v>
      </c>
    </row>
    <row r="452" spans="1:13" x14ac:dyDescent="0.2">
      <c r="A452" t="s">
        <v>319</v>
      </c>
      <c r="B452" t="s">
        <v>214</v>
      </c>
      <c r="C452" t="s">
        <v>220</v>
      </c>
      <c r="D452" t="s">
        <v>396</v>
      </c>
      <c r="E452" t="s">
        <v>18</v>
      </c>
      <c r="F452">
        <v>10.519432</v>
      </c>
      <c r="G452">
        <v>0.58781769699999997</v>
      </c>
      <c r="H452" s="155">
        <v>6.7800000000000003E-6</v>
      </c>
      <c r="I452" t="s">
        <v>382</v>
      </c>
      <c r="J452" t="str">
        <f t="shared" si="28"/>
        <v>Breast invasive carcinoma - Stage IA(84)IFN1</v>
      </c>
      <c r="K452" t="str">
        <f t="shared" si="29"/>
        <v>Breast invasive carcinoma (adjacent normal)(111)IFN1</v>
      </c>
      <c r="L452" t="str">
        <f t="shared" si="30"/>
        <v>upregulation</v>
      </c>
      <c r="M452" t="str">
        <f t="shared" si="31"/>
        <v>significant regulation</v>
      </c>
    </row>
    <row r="453" spans="1:13" x14ac:dyDescent="0.2">
      <c r="A453" t="s">
        <v>319</v>
      </c>
      <c r="B453" t="s">
        <v>214</v>
      </c>
      <c r="C453" t="s">
        <v>220</v>
      </c>
      <c r="D453" t="s">
        <v>397</v>
      </c>
      <c r="E453" t="s">
        <v>18</v>
      </c>
      <c r="F453">
        <v>727.32677369999999</v>
      </c>
      <c r="G453">
        <v>99.175044810000003</v>
      </c>
      <c r="H453" s="155">
        <v>2.4200000000000001E-30</v>
      </c>
      <c r="I453" t="s">
        <v>382</v>
      </c>
      <c r="J453" t="str">
        <f t="shared" si="28"/>
        <v>Breast invasive carcinoma - Stage IA(84)IFN1</v>
      </c>
      <c r="K453" t="str">
        <f t="shared" si="29"/>
        <v>Breast invasive carcinoma (adjacent normal)(111)IFN1</v>
      </c>
      <c r="L453" t="str">
        <f t="shared" si="30"/>
        <v>upregulation</v>
      </c>
      <c r="M453" t="str">
        <f t="shared" si="31"/>
        <v>significant regulation</v>
      </c>
    </row>
    <row r="454" spans="1:13" x14ac:dyDescent="0.2">
      <c r="A454" t="s">
        <v>319</v>
      </c>
      <c r="B454" t="s">
        <v>214</v>
      </c>
      <c r="C454" t="s">
        <v>220</v>
      </c>
      <c r="D454" t="s">
        <v>398</v>
      </c>
      <c r="E454" t="s">
        <v>19</v>
      </c>
      <c r="F454">
        <v>135.65962260000001</v>
      </c>
      <c r="G454">
        <v>77.262597979999995</v>
      </c>
      <c r="H454" s="155">
        <v>1.8500000000000001E-15</v>
      </c>
      <c r="I454" t="s">
        <v>382</v>
      </c>
      <c r="J454" t="str">
        <f t="shared" si="28"/>
        <v>Breast invasive carcinoma - Stage IA(84)IFUS</v>
      </c>
      <c r="K454" t="str">
        <f t="shared" si="29"/>
        <v>Breast invasive carcinoma (adjacent normal)(111)IFUS</v>
      </c>
      <c r="L454" t="str">
        <f t="shared" si="30"/>
        <v>upregulation</v>
      </c>
      <c r="M454" t="str">
        <f t="shared" si="31"/>
        <v>significant regulation</v>
      </c>
    </row>
    <row r="455" spans="1:13" x14ac:dyDescent="0.2">
      <c r="A455" t="s">
        <v>319</v>
      </c>
      <c r="B455" t="s">
        <v>214</v>
      </c>
      <c r="C455" t="s">
        <v>220</v>
      </c>
      <c r="D455" t="s">
        <v>399</v>
      </c>
      <c r="E455" t="s">
        <v>19</v>
      </c>
      <c r="F455">
        <v>7.0390385880000004</v>
      </c>
      <c r="G455">
        <v>3.0366698470000002</v>
      </c>
      <c r="H455" s="155">
        <v>6.8599999999999998E-7</v>
      </c>
      <c r="I455" t="s">
        <v>382</v>
      </c>
      <c r="J455" t="str">
        <f t="shared" si="28"/>
        <v>Breast invasive carcinoma - Stage IA(84)IFUS</v>
      </c>
      <c r="K455" t="str">
        <f t="shared" si="29"/>
        <v>Breast invasive carcinoma (adjacent normal)(111)IFUS</v>
      </c>
      <c r="L455" t="str">
        <f t="shared" si="30"/>
        <v>upregulation</v>
      </c>
      <c r="M455" t="str">
        <f t="shared" si="31"/>
        <v>significant regulation</v>
      </c>
    </row>
    <row r="456" spans="1:13" x14ac:dyDescent="0.2">
      <c r="A456" t="s">
        <v>319</v>
      </c>
      <c r="B456" t="s">
        <v>214</v>
      </c>
      <c r="C456" t="s">
        <v>220</v>
      </c>
      <c r="D456" t="s">
        <v>400</v>
      </c>
      <c r="E456" t="s">
        <v>19</v>
      </c>
      <c r="F456">
        <v>68.907481300000001</v>
      </c>
      <c r="G456">
        <v>42.773453070000002</v>
      </c>
      <c r="H456" s="155">
        <v>9.1300000000000004E-16</v>
      </c>
      <c r="I456" t="s">
        <v>382</v>
      </c>
      <c r="J456" t="str">
        <f t="shared" si="28"/>
        <v>Breast invasive carcinoma - Stage IA(84)IFUS</v>
      </c>
      <c r="K456" t="str">
        <f t="shared" si="29"/>
        <v>Breast invasive carcinoma (adjacent normal)(111)IFUS</v>
      </c>
      <c r="L456" t="str">
        <f t="shared" si="30"/>
        <v>upregulation</v>
      </c>
      <c r="M456" t="str">
        <f t="shared" si="31"/>
        <v>significant regulation</v>
      </c>
    </row>
    <row r="457" spans="1:13" x14ac:dyDescent="0.2">
      <c r="A457" t="s">
        <v>319</v>
      </c>
      <c r="B457" t="s">
        <v>214</v>
      </c>
      <c r="C457" t="s">
        <v>220</v>
      </c>
      <c r="D457" t="s">
        <v>401</v>
      </c>
      <c r="E457" t="s">
        <v>19</v>
      </c>
      <c r="F457">
        <v>101.99671170000001</v>
      </c>
      <c r="G457">
        <v>48.384700729999999</v>
      </c>
      <c r="H457" s="155">
        <v>3.1200000000000001E-8</v>
      </c>
      <c r="I457" t="s">
        <v>382</v>
      </c>
      <c r="J457" t="str">
        <f t="shared" si="28"/>
        <v>Breast invasive carcinoma - Stage IA(84)IFUS</v>
      </c>
      <c r="K457" t="str">
        <f t="shared" si="29"/>
        <v>Breast invasive carcinoma (adjacent normal)(111)IFUS</v>
      </c>
      <c r="L457" t="str">
        <f t="shared" si="30"/>
        <v>upregulation</v>
      </c>
      <c r="M457" t="str">
        <f t="shared" si="31"/>
        <v>significant regulation</v>
      </c>
    </row>
    <row r="458" spans="1:13" x14ac:dyDescent="0.2">
      <c r="A458" t="s">
        <v>319</v>
      </c>
      <c r="B458" t="s">
        <v>214</v>
      </c>
      <c r="C458" t="s">
        <v>220</v>
      </c>
      <c r="D458" t="s">
        <v>402</v>
      </c>
      <c r="E458" t="s">
        <v>20</v>
      </c>
      <c r="F458">
        <v>13.277993439999999</v>
      </c>
      <c r="G458">
        <v>18.111186029999999</v>
      </c>
      <c r="H458" s="155">
        <v>2.4699999999999998E-7</v>
      </c>
      <c r="I458" t="s">
        <v>382</v>
      </c>
      <c r="J458" t="str">
        <f t="shared" si="28"/>
        <v>Breast invasive carcinoma - Stage IA(84)IHDAC5</v>
      </c>
      <c r="K458" t="str">
        <f t="shared" si="29"/>
        <v>Breast invasive carcinoma (adjacent normal)(111)IHDAC5</v>
      </c>
      <c r="L458" t="str">
        <f t="shared" si="30"/>
        <v>downregulation</v>
      </c>
      <c r="M458" t="str">
        <f t="shared" si="31"/>
        <v>significant regulation</v>
      </c>
    </row>
    <row r="459" spans="1:13" x14ac:dyDescent="0.2">
      <c r="A459" t="s">
        <v>319</v>
      </c>
      <c r="B459" t="s">
        <v>214</v>
      </c>
      <c r="C459" t="s">
        <v>220</v>
      </c>
      <c r="D459" t="s">
        <v>403</v>
      </c>
      <c r="E459" t="s">
        <v>20</v>
      </c>
      <c r="F459">
        <v>7.1044324540000003</v>
      </c>
      <c r="G459">
        <v>9.1605469300000006</v>
      </c>
      <c r="H459">
        <v>7.8232300000000002E-4</v>
      </c>
      <c r="I459" t="s">
        <v>382</v>
      </c>
      <c r="J459" t="str">
        <f t="shared" si="28"/>
        <v>Breast invasive carcinoma - Stage IA(84)IHDAC5</v>
      </c>
      <c r="K459" t="str">
        <f t="shared" si="29"/>
        <v>Breast invasive carcinoma (adjacent normal)(111)IHDAC5</v>
      </c>
      <c r="L459" t="str">
        <f t="shared" si="30"/>
        <v>downregulation</v>
      </c>
      <c r="M459" t="str">
        <f t="shared" si="31"/>
        <v>significant regulation</v>
      </c>
    </row>
    <row r="460" spans="1:13" x14ac:dyDescent="0.2">
      <c r="A460" t="s">
        <v>319</v>
      </c>
      <c r="B460" t="s">
        <v>214</v>
      </c>
      <c r="C460" t="s">
        <v>220</v>
      </c>
      <c r="D460" t="s">
        <v>405</v>
      </c>
      <c r="E460" t="s">
        <v>20</v>
      </c>
      <c r="F460">
        <v>1.3253664890000001</v>
      </c>
      <c r="G460">
        <v>1.9815126709999999</v>
      </c>
      <c r="H460">
        <v>1.15856E-4</v>
      </c>
      <c r="I460" t="s">
        <v>382</v>
      </c>
      <c r="J460" t="str">
        <f t="shared" si="28"/>
        <v>Breast invasive carcinoma - Stage IA(84)IHDAC5</v>
      </c>
      <c r="K460" t="str">
        <f t="shared" si="29"/>
        <v>Breast invasive carcinoma (adjacent normal)(111)IHDAC5</v>
      </c>
      <c r="L460" t="str">
        <f t="shared" si="30"/>
        <v>downregulation</v>
      </c>
      <c r="M460" t="str">
        <f t="shared" si="31"/>
        <v>significant regulation</v>
      </c>
    </row>
    <row r="461" spans="1:13" x14ac:dyDescent="0.2">
      <c r="A461" t="s">
        <v>319</v>
      </c>
      <c r="B461" t="s">
        <v>214</v>
      </c>
      <c r="C461" t="s">
        <v>220</v>
      </c>
      <c r="D461" t="s">
        <v>406</v>
      </c>
      <c r="E461" t="s">
        <v>21</v>
      </c>
      <c r="F461">
        <v>29.378094369999999</v>
      </c>
      <c r="G461">
        <v>24.18323921</v>
      </c>
      <c r="H461" s="155">
        <v>2.26E-5</v>
      </c>
      <c r="I461" t="s">
        <v>382</v>
      </c>
      <c r="J461" t="str">
        <f t="shared" si="28"/>
        <v>Breast invasive carcinoma - Stage IA(84)IHUWE1</v>
      </c>
      <c r="K461" t="str">
        <f t="shared" si="29"/>
        <v>Breast invasive carcinoma (adjacent normal)(111)IHUWE1</v>
      </c>
      <c r="L461" t="str">
        <f t="shared" si="30"/>
        <v>upregulation</v>
      </c>
      <c r="M461" t="str">
        <f t="shared" si="31"/>
        <v>significant regulation</v>
      </c>
    </row>
    <row r="462" spans="1:13" x14ac:dyDescent="0.2">
      <c r="A462" t="s">
        <v>319</v>
      </c>
      <c r="B462" t="s">
        <v>214</v>
      </c>
      <c r="C462" t="s">
        <v>220</v>
      </c>
      <c r="D462" t="s">
        <v>421</v>
      </c>
      <c r="E462" t="s">
        <v>21</v>
      </c>
      <c r="F462">
        <v>14.963939209999999</v>
      </c>
      <c r="G462">
        <v>23.177735250000001</v>
      </c>
      <c r="H462" s="155">
        <v>9.73E-6</v>
      </c>
      <c r="I462" t="s">
        <v>382</v>
      </c>
      <c r="J462" t="str">
        <f t="shared" si="28"/>
        <v>Breast invasive carcinoma - Stage IA(84)IHUWE1</v>
      </c>
      <c r="K462" t="str">
        <f t="shared" si="29"/>
        <v>Breast invasive carcinoma (adjacent normal)(111)IHUWE1</v>
      </c>
      <c r="L462" t="str">
        <f t="shared" si="30"/>
        <v>downregulation</v>
      </c>
      <c r="M462" t="str">
        <f t="shared" si="31"/>
        <v>significant regulation</v>
      </c>
    </row>
    <row r="463" spans="1:13" x14ac:dyDescent="0.2">
      <c r="A463" t="s">
        <v>319</v>
      </c>
      <c r="B463" t="s">
        <v>214</v>
      </c>
      <c r="C463" t="s">
        <v>220</v>
      </c>
      <c r="D463" t="s">
        <v>407</v>
      </c>
      <c r="E463" t="s">
        <v>23</v>
      </c>
      <c r="F463">
        <v>28.44236489</v>
      </c>
      <c r="G463">
        <v>10.57387739</v>
      </c>
      <c r="H463" s="155">
        <v>2.1999999999999999E-12</v>
      </c>
      <c r="I463" t="s">
        <v>382</v>
      </c>
      <c r="J463" t="str">
        <f t="shared" si="28"/>
        <v>Breast invasive carcinoma - Stage IA(84)IMCM2</v>
      </c>
      <c r="K463" t="str">
        <f t="shared" si="29"/>
        <v>Breast invasive carcinoma (adjacent normal)(111)IMCM2</v>
      </c>
      <c r="L463" t="str">
        <f t="shared" si="30"/>
        <v>upregulation</v>
      </c>
      <c r="M463" t="str">
        <f t="shared" si="31"/>
        <v>significant regulation</v>
      </c>
    </row>
    <row r="464" spans="1:13" x14ac:dyDescent="0.2">
      <c r="A464" t="s">
        <v>319</v>
      </c>
      <c r="B464" t="s">
        <v>214</v>
      </c>
      <c r="C464" t="s">
        <v>220</v>
      </c>
      <c r="D464" t="s">
        <v>435</v>
      </c>
      <c r="E464" t="s">
        <v>23</v>
      </c>
      <c r="F464">
        <v>1.0482637400000001</v>
      </c>
      <c r="G464">
        <v>0.30450928799999999</v>
      </c>
      <c r="H464">
        <v>6.2322099999999997E-4</v>
      </c>
      <c r="I464" t="s">
        <v>382</v>
      </c>
      <c r="J464" t="str">
        <f t="shared" si="28"/>
        <v>Breast invasive carcinoma - Stage IA(84)IMCM2</v>
      </c>
      <c r="K464" t="str">
        <f t="shared" si="29"/>
        <v>Breast invasive carcinoma (adjacent normal)(111)IMCM2</v>
      </c>
      <c r="L464" t="str">
        <f t="shared" si="30"/>
        <v>upregulation</v>
      </c>
      <c r="M464" t="str">
        <f t="shared" si="31"/>
        <v>significant regulation</v>
      </c>
    </row>
    <row r="465" spans="1:13" x14ac:dyDescent="0.2">
      <c r="A465" t="s">
        <v>319</v>
      </c>
      <c r="B465" t="s">
        <v>214</v>
      </c>
      <c r="C465" t="s">
        <v>220</v>
      </c>
      <c r="D465" t="s">
        <v>424</v>
      </c>
      <c r="E465" t="s">
        <v>31</v>
      </c>
      <c r="F465">
        <v>47.139987840000003</v>
      </c>
      <c r="G465">
        <v>54.023332029999999</v>
      </c>
      <c r="H465">
        <v>2.5323559999999999E-3</v>
      </c>
      <c r="I465" t="s">
        <v>382</v>
      </c>
      <c r="J465" t="str">
        <f t="shared" si="28"/>
        <v>Breast invasive carcinoma - Stage IA(84)ISNW1</v>
      </c>
      <c r="K465" t="str">
        <f t="shared" si="29"/>
        <v>Breast invasive carcinoma (adjacent normal)(111)ISNW1</v>
      </c>
      <c r="L465" t="str">
        <f t="shared" si="30"/>
        <v>downregulation</v>
      </c>
      <c r="M465" t="str">
        <f t="shared" si="31"/>
        <v>regulation not significant</v>
      </c>
    </row>
    <row r="466" spans="1:13" x14ac:dyDescent="0.2">
      <c r="A466" t="s">
        <v>319</v>
      </c>
      <c r="B466" t="s">
        <v>214</v>
      </c>
      <c r="C466" t="s">
        <v>220</v>
      </c>
      <c r="D466" t="s">
        <v>408</v>
      </c>
      <c r="E466" t="s">
        <v>32</v>
      </c>
      <c r="F466">
        <v>78.990313639999997</v>
      </c>
      <c r="G466">
        <v>50.101753309999999</v>
      </c>
      <c r="H466" s="155">
        <v>5.38E-17</v>
      </c>
      <c r="I466" t="s">
        <v>382</v>
      </c>
      <c r="J466" t="str">
        <f t="shared" si="28"/>
        <v>Breast invasive carcinoma - Stage IA(84)IU2AF2</v>
      </c>
      <c r="K466" t="str">
        <f t="shared" si="29"/>
        <v>Breast invasive carcinoma (adjacent normal)(111)IU2AF2</v>
      </c>
      <c r="L466" t="str">
        <f t="shared" si="30"/>
        <v>upregulation</v>
      </c>
      <c r="M466" t="str">
        <f t="shared" si="31"/>
        <v>significant regulation</v>
      </c>
    </row>
    <row r="467" spans="1:13" x14ac:dyDescent="0.2">
      <c r="A467" t="s">
        <v>319</v>
      </c>
      <c r="B467" t="s">
        <v>214</v>
      </c>
      <c r="C467" t="s">
        <v>220</v>
      </c>
      <c r="D467" t="s">
        <v>409</v>
      </c>
      <c r="E467" t="s">
        <v>32</v>
      </c>
      <c r="F467">
        <v>13.18125594</v>
      </c>
      <c r="G467">
        <v>6.9417317560000003</v>
      </c>
      <c r="H467" s="155">
        <v>3.9799999999999996E-12</v>
      </c>
      <c r="I467" t="s">
        <v>382</v>
      </c>
      <c r="J467" t="str">
        <f t="shared" si="28"/>
        <v>Breast invasive carcinoma - Stage IA(84)IU2AF2</v>
      </c>
      <c r="K467" t="str">
        <f t="shared" si="29"/>
        <v>Breast invasive carcinoma (adjacent normal)(111)IU2AF2</v>
      </c>
      <c r="L467" t="str">
        <f t="shared" si="30"/>
        <v>upregulation</v>
      </c>
      <c r="M467" t="str">
        <f t="shared" si="31"/>
        <v>significant regulation</v>
      </c>
    </row>
    <row r="468" spans="1:13" x14ac:dyDescent="0.2">
      <c r="A468" t="s">
        <v>319</v>
      </c>
      <c r="B468" t="s">
        <v>214</v>
      </c>
      <c r="C468" t="s">
        <v>220</v>
      </c>
      <c r="D468" t="s">
        <v>425</v>
      </c>
      <c r="E468" t="s">
        <v>33</v>
      </c>
      <c r="F468">
        <v>17.392870970000001</v>
      </c>
      <c r="G468">
        <v>20.970166729999999</v>
      </c>
      <c r="H468">
        <v>2.5315250000000002E-3</v>
      </c>
      <c r="I468" t="s">
        <v>382</v>
      </c>
      <c r="J468" t="str">
        <f t="shared" si="28"/>
        <v>Breast invasive carcinoma - Stage IA(84)IVCAM1</v>
      </c>
      <c r="K468" t="str">
        <f t="shared" si="29"/>
        <v>Breast invasive carcinoma (adjacent normal)(111)IVCAM1</v>
      </c>
      <c r="L468" t="str">
        <f t="shared" si="30"/>
        <v>downregulation</v>
      </c>
      <c r="M468" t="str">
        <f t="shared" si="31"/>
        <v>regulation not significant</v>
      </c>
    </row>
    <row r="469" spans="1:13" x14ac:dyDescent="0.2">
      <c r="A469" t="s">
        <v>319</v>
      </c>
      <c r="B469" t="s">
        <v>214</v>
      </c>
      <c r="C469" t="s">
        <v>220</v>
      </c>
      <c r="D469" t="s">
        <v>410</v>
      </c>
      <c r="E469" t="s">
        <v>33</v>
      </c>
      <c r="F469">
        <v>0.62745814600000005</v>
      </c>
      <c r="G469">
        <v>1.6646680599999999</v>
      </c>
      <c r="H469" s="155">
        <v>4.5400000000000002E-7</v>
      </c>
      <c r="I469" t="s">
        <v>382</v>
      </c>
      <c r="J469" t="str">
        <f t="shared" si="28"/>
        <v>Breast invasive carcinoma - Stage IA(84)IVCAM1</v>
      </c>
      <c r="K469" t="str">
        <f t="shared" si="29"/>
        <v>Breast invasive carcinoma (adjacent normal)(111)IVCAM1</v>
      </c>
      <c r="L469" t="str">
        <f t="shared" si="30"/>
        <v>downregulation</v>
      </c>
      <c r="M469" t="str">
        <f t="shared" si="31"/>
        <v>significant regulation</v>
      </c>
    </row>
    <row r="470" spans="1:13" x14ac:dyDescent="0.2">
      <c r="A470" t="s">
        <v>319</v>
      </c>
      <c r="B470" t="s">
        <v>214</v>
      </c>
      <c r="C470" t="s">
        <v>220</v>
      </c>
      <c r="D470" t="s">
        <v>411</v>
      </c>
      <c r="E470" t="s">
        <v>34</v>
      </c>
      <c r="F470">
        <v>138.04459399999999</v>
      </c>
      <c r="G470">
        <v>94.02893598</v>
      </c>
      <c r="H470" s="155">
        <v>6.1900000000000001E-11</v>
      </c>
      <c r="I470" t="s">
        <v>382</v>
      </c>
      <c r="J470" t="str">
        <f t="shared" si="28"/>
        <v>Breast invasive carcinoma - Stage IA(84)IVCP</v>
      </c>
      <c r="K470" t="str">
        <f t="shared" si="29"/>
        <v>Breast invasive carcinoma (adjacent normal)(111)IVCP</v>
      </c>
      <c r="L470" t="str">
        <f t="shared" si="30"/>
        <v>upregulation</v>
      </c>
      <c r="M470" t="str">
        <f t="shared" si="31"/>
        <v>significant regulation</v>
      </c>
    </row>
    <row r="471" spans="1:13" x14ac:dyDescent="0.2">
      <c r="A471" t="s">
        <v>319</v>
      </c>
      <c r="B471" t="s">
        <v>214</v>
      </c>
      <c r="C471" t="s">
        <v>220</v>
      </c>
      <c r="D471" t="s">
        <v>427</v>
      </c>
      <c r="E471" t="s">
        <v>34</v>
      </c>
      <c r="F471">
        <v>62.898491450000002</v>
      </c>
      <c r="G471">
        <v>68.713158829999998</v>
      </c>
      <c r="H471">
        <v>1.430045E-3</v>
      </c>
      <c r="I471" t="s">
        <v>382</v>
      </c>
      <c r="J471" t="str">
        <f t="shared" si="28"/>
        <v>Breast invasive carcinoma - Stage IA(84)IVCP</v>
      </c>
      <c r="K471" t="str">
        <f t="shared" si="29"/>
        <v>Breast invasive carcinoma (adjacent normal)(111)IVCP</v>
      </c>
      <c r="L471" t="str">
        <f t="shared" si="30"/>
        <v>downregulation</v>
      </c>
      <c r="M471" t="str">
        <f t="shared" si="31"/>
        <v>regulation not significant</v>
      </c>
    </row>
    <row r="472" spans="1:13" x14ac:dyDescent="0.2">
      <c r="A472" t="s">
        <v>319</v>
      </c>
      <c r="B472" t="s">
        <v>214</v>
      </c>
      <c r="C472" t="s">
        <v>220</v>
      </c>
      <c r="D472" t="s">
        <v>412</v>
      </c>
      <c r="E472" t="s">
        <v>35</v>
      </c>
      <c r="F472">
        <v>185.2437347</v>
      </c>
      <c r="G472">
        <v>131.2381268</v>
      </c>
      <c r="H472">
        <v>5.5341449999999999E-3</v>
      </c>
      <c r="I472" t="s">
        <v>382</v>
      </c>
      <c r="J472" t="str">
        <f t="shared" si="28"/>
        <v>Breast invasive carcinoma - Stage IA(84)IVDAC1</v>
      </c>
      <c r="K472" t="str">
        <f t="shared" si="29"/>
        <v>Breast invasive carcinoma (adjacent normal)(111)IVDAC1</v>
      </c>
      <c r="L472" t="str">
        <f t="shared" si="30"/>
        <v>upregulation</v>
      </c>
      <c r="M472" t="str">
        <f t="shared" si="31"/>
        <v>regulation not significant</v>
      </c>
    </row>
    <row r="473" spans="1:13" x14ac:dyDescent="0.2">
      <c r="A473" t="s">
        <v>319</v>
      </c>
      <c r="B473" t="s">
        <v>214</v>
      </c>
      <c r="C473" t="s">
        <v>220</v>
      </c>
      <c r="D473" t="s">
        <v>413</v>
      </c>
      <c r="E473" t="s">
        <v>35</v>
      </c>
      <c r="F473">
        <v>2.7497996260000002</v>
      </c>
      <c r="G473">
        <v>1.5910444690000001</v>
      </c>
      <c r="H473">
        <v>1.19391E-4</v>
      </c>
      <c r="I473" t="s">
        <v>382</v>
      </c>
      <c r="J473" t="str">
        <f t="shared" si="28"/>
        <v>Breast invasive carcinoma - Stage IA(84)IVDAC1</v>
      </c>
      <c r="K473" t="str">
        <f t="shared" si="29"/>
        <v>Breast invasive carcinoma (adjacent normal)(111)IVDAC1</v>
      </c>
      <c r="L473" t="str">
        <f t="shared" si="30"/>
        <v>upregulation</v>
      </c>
      <c r="M473" t="str">
        <f t="shared" si="31"/>
        <v>significant regulation</v>
      </c>
    </row>
    <row r="474" spans="1:13" x14ac:dyDescent="0.2">
      <c r="A474" t="s">
        <v>319</v>
      </c>
      <c r="B474" t="s">
        <v>214</v>
      </c>
      <c r="C474" t="s">
        <v>240</v>
      </c>
      <c r="D474" t="s">
        <v>414</v>
      </c>
      <c r="E474" t="s">
        <v>11</v>
      </c>
      <c r="F474">
        <v>0.42193368599999997</v>
      </c>
      <c r="G474" s="155">
        <v>2.3100000000000001E-104</v>
      </c>
      <c r="H474" s="155">
        <v>1.86E-6</v>
      </c>
      <c r="I474" t="s">
        <v>382</v>
      </c>
      <c r="J474" t="str">
        <f t="shared" si="28"/>
        <v>Breast invasive carcinoma - Stage IA(84)ICDK2</v>
      </c>
      <c r="K474" t="str">
        <f t="shared" si="29"/>
        <v>Breast invasive carcinoma - Stage II(3)ICDK2</v>
      </c>
      <c r="L474" t="str">
        <f t="shared" si="30"/>
        <v>upregulation</v>
      </c>
      <c r="M474" t="str">
        <f t="shared" si="31"/>
        <v>significant regulation</v>
      </c>
    </row>
    <row r="475" spans="1:13" x14ac:dyDescent="0.2">
      <c r="A475" t="s">
        <v>319</v>
      </c>
      <c r="B475" t="s">
        <v>214</v>
      </c>
      <c r="C475" t="s">
        <v>240</v>
      </c>
      <c r="D475" t="s">
        <v>429</v>
      </c>
      <c r="E475" t="s">
        <v>13</v>
      </c>
      <c r="F475">
        <v>0.14251726100000001</v>
      </c>
      <c r="G475" s="155">
        <v>1.1E-129</v>
      </c>
      <c r="H475">
        <v>6.10051E-3</v>
      </c>
      <c r="I475" t="s">
        <v>382</v>
      </c>
      <c r="J475" t="str">
        <f t="shared" si="28"/>
        <v>Breast invasive carcinoma - Stage IA(84)IDLST</v>
      </c>
      <c r="K475" t="str">
        <f t="shared" si="29"/>
        <v>Breast invasive carcinoma - Stage II(3)IDLST</v>
      </c>
      <c r="L475" t="str">
        <f t="shared" si="30"/>
        <v>upregulation</v>
      </c>
      <c r="M475" t="str">
        <f t="shared" si="31"/>
        <v>regulation not significant</v>
      </c>
    </row>
    <row r="476" spans="1:13" x14ac:dyDescent="0.2">
      <c r="A476" t="s">
        <v>319</v>
      </c>
      <c r="B476" t="s">
        <v>214</v>
      </c>
      <c r="C476" t="s">
        <v>240</v>
      </c>
      <c r="D476" t="s">
        <v>418</v>
      </c>
      <c r="E476" t="s">
        <v>13</v>
      </c>
      <c r="F476">
        <v>2.2283481510000001</v>
      </c>
      <c r="G476">
        <v>8.1036357000000003E-2</v>
      </c>
      <c r="H476">
        <v>4.6425540000000001E-3</v>
      </c>
      <c r="I476" t="s">
        <v>382</v>
      </c>
      <c r="J476" t="str">
        <f t="shared" si="28"/>
        <v>Breast invasive carcinoma - Stage IA(84)IDLST</v>
      </c>
      <c r="K476" t="str">
        <f t="shared" si="29"/>
        <v>Breast invasive carcinoma - Stage II(3)IDLST</v>
      </c>
      <c r="L476" t="str">
        <f t="shared" si="30"/>
        <v>upregulation</v>
      </c>
      <c r="M476" t="str">
        <f t="shared" si="31"/>
        <v>regulation not significant</v>
      </c>
    </row>
    <row r="477" spans="1:13" x14ac:dyDescent="0.2">
      <c r="A477" t="s">
        <v>319</v>
      </c>
      <c r="B477" t="s">
        <v>214</v>
      </c>
      <c r="C477" t="s">
        <v>240</v>
      </c>
      <c r="D477" t="s">
        <v>396</v>
      </c>
      <c r="E477" t="s">
        <v>18</v>
      </c>
      <c r="F477">
        <v>10.519432</v>
      </c>
      <c r="G477">
        <v>6.7429932999999997E-2</v>
      </c>
      <c r="H477" s="155">
        <v>4.1600000000000002E-5</v>
      </c>
      <c r="I477" t="s">
        <v>382</v>
      </c>
      <c r="J477" t="str">
        <f t="shared" si="28"/>
        <v>Breast invasive carcinoma - Stage IA(84)IFN1</v>
      </c>
      <c r="K477" t="str">
        <f t="shared" si="29"/>
        <v>Breast invasive carcinoma - Stage II(3)IFN1</v>
      </c>
      <c r="L477" t="str">
        <f t="shared" si="30"/>
        <v>upregulation</v>
      </c>
      <c r="M477" t="str">
        <f t="shared" si="31"/>
        <v>significant regulation</v>
      </c>
    </row>
    <row r="478" spans="1:13" x14ac:dyDescent="0.2">
      <c r="A478" t="s">
        <v>319</v>
      </c>
      <c r="B478" t="s">
        <v>214</v>
      </c>
      <c r="C478" t="s">
        <v>240</v>
      </c>
      <c r="D478" t="s">
        <v>415</v>
      </c>
      <c r="E478" t="s">
        <v>30</v>
      </c>
      <c r="F478">
        <v>8.104973E-2</v>
      </c>
      <c r="G478" s="155">
        <v>9.5400000000000004E-21</v>
      </c>
      <c r="H478" s="155">
        <v>2.6600000000000003E-7</v>
      </c>
      <c r="I478" t="s">
        <v>382</v>
      </c>
      <c r="J478" t="str">
        <f t="shared" si="28"/>
        <v>Breast invasive carcinoma - Stage IA(84)INTRK1</v>
      </c>
      <c r="K478" t="str">
        <f t="shared" si="29"/>
        <v>Breast invasive carcinoma - Stage II(3)INTRK1</v>
      </c>
      <c r="L478" t="str">
        <f t="shared" si="30"/>
        <v>upregulation</v>
      </c>
      <c r="M478" t="str">
        <f t="shared" si="31"/>
        <v>significant regulation</v>
      </c>
    </row>
    <row r="479" spans="1:13" x14ac:dyDescent="0.2">
      <c r="A479" t="s">
        <v>319</v>
      </c>
      <c r="B479" t="s">
        <v>214</v>
      </c>
      <c r="C479" t="s">
        <v>240</v>
      </c>
      <c r="D479" t="s">
        <v>425</v>
      </c>
      <c r="E479" t="s">
        <v>33</v>
      </c>
      <c r="F479">
        <v>17.392870970000001</v>
      </c>
      <c r="G479">
        <v>21.215835179999999</v>
      </c>
      <c r="H479">
        <v>2.43052E-4</v>
      </c>
      <c r="I479" t="s">
        <v>382</v>
      </c>
      <c r="J479" t="str">
        <f t="shared" si="28"/>
        <v>Breast invasive carcinoma - Stage IA(84)IVCAM1</v>
      </c>
      <c r="K479" t="str">
        <f t="shared" si="29"/>
        <v>Breast invasive carcinoma - Stage II(3)IVCAM1</v>
      </c>
      <c r="L479" t="str">
        <f t="shared" si="30"/>
        <v>downregulation</v>
      </c>
      <c r="M479" t="str">
        <f t="shared" si="31"/>
        <v>significant regulation</v>
      </c>
    </row>
    <row r="480" spans="1:13" x14ac:dyDescent="0.2">
      <c r="A480" t="s">
        <v>319</v>
      </c>
      <c r="B480" t="s">
        <v>214</v>
      </c>
      <c r="C480" t="s">
        <v>416</v>
      </c>
      <c r="D480" t="s">
        <v>417</v>
      </c>
      <c r="E480" t="s">
        <v>13</v>
      </c>
      <c r="F480">
        <v>0.17107619700000001</v>
      </c>
      <c r="G480" s="155">
        <v>2.5600000000000002E-7</v>
      </c>
      <c r="H480" s="155">
        <v>8.6399999999999999E-5</v>
      </c>
      <c r="I480" t="s">
        <v>382</v>
      </c>
      <c r="J480" t="str">
        <f t="shared" si="28"/>
        <v>Breast invasive carcinoma - Stage IA(84)IDLST</v>
      </c>
      <c r="K480" t="str">
        <f t="shared" si="29"/>
        <v>Breast invasive carcinoma - Metastatic Stage IIB(3)IDLST</v>
      </c>
      <c r="L480" t="str">
        <f t="shared" si="30"/>
        <v>upregulation</v>
      </c>
      <c r="M480" t="str">
        <f t="shared" si="31"/>
        <v>significant regulation</v>
      </c>
    </row>
    <row r="481" spans="1:13" x14ac:dyDescent="0.2">
      <c r="A481" t="s">
        <v>319</v>
      </c>
      <c r="B481" t="s">
        <v>214</v>
      </c>
      <c r="C481" t="s">
        <v>416</v>
      </c>
      <c r="D481" t="s">
        <v>418</v>
      </c>
      <c r="E481" t="s">
        <v>13</v>
      </c>
      <c r="F481">
        <v>2.2283481510000001</v>
      </c>
      <c r="G481" s="155">
        <v>1.35E-88</v>
      </c>
      <c r="H481" s="155">
        <v>8.3899999999999994E-9</v>
      </c>
      <c r="I481" t="s">
        <v>382</v>
      </c>
      <c r="J481" t="str">
        <f t="shared" si="28"/>
        <v>Breast invasive carcinoma - Stage IA(84)IDLST</v>
      </c>
      <c r="K481" t="str">
        <f t="shared" si="29"/>
        <v>Breast invasive carcinoma - Metastatic Stage IIB(3)IDLST</v>
      </c>
      <c r="L481" t="str">
        <f t="shared" si="30"/>
        <v>upregulation</v>
      </c>
      <c r="M481" t="str">
        <f t="shared" si="31"/>
        <v>significant regulation</v>
      </c>
    </row>
    <row r="482" spans="1:13" x14ac:dyDescent="0.2">
      <c r="A482" t="s">
        <v>319</v>
      </c>
      <c r="B482" t="s">
        <v>214</v>
      </c>
      <c r="C482" t="s">
        <v>416</v>
      </c>
      <c r="D482" t="s">
        <v>396</v>
      </c>
      <c r="E482" t="s">
        <v>18</v>
      </c>
      <c r="F482">
        <v>10.519432</v>
      </c>
      <c r="G482">
        <v>6.0564248000000001E-2</v>
      </c>
      <c r="H482" s="155">
        <v>1.4600000000000001E-5</v>
      </c>
      <c r="I482" t="s">
        <v>382</v>
      </c>
      <c r="J482" t="str">
        <f t="shared" si="28"/>
        <v>Breast invasive carcinoma - Stage IA(84)IFN1</v>
      </c>
      <c r="K482" t="str">
        <f t="shared" si="29"/>
        <v>Breast invasive carcinoma - Metastatic Stage IIB(3)IFN1</v>
      </c>
      <c r="L482" t="str">
        <f t="shared" si="30"/>
        <v>upregulation</v>
      </c>
      <c r="M482" t="str">
        <f t="shared" si="31"/>
        <v>significant regulation</v>
      </c>
    </row>
    <row r="483" spans="1:13" x14ac:dyDescent="0.2">
      <c r="A483" t="s">
        <v>319</v>
      </c>
      <c r="B483" t="s">
        <v>239</v>
      </c>
      <c r="C483" t="s">
        <v>220</v>
      </c>
      <c r="D483" t="s">
        <v>381</v>
      </c>
      <c r="E483" t="s">
        <v>11</v>
      </c>
      <c r="F483">
        <v>29.49554423</v>
      </c>
      <c r="G483">
        <v>20.721995310000001</v>
      </c>
      <c r="H483" s="155">
        <v>7.1500000000000003E-5</v>
      </c>
      <c r="I483" t="s">
        <v>382</v>
      </c>
      <c r="J483" t="str">
        <f t="shared" si="28"/>
        <v>Breast invasive carcinoma - Stage IIIC(65)ICDK2</v>
      </c>
      <c r="K483" t="str">
        <f t="shared" si="29"/>
        <v>Breast invasive carcinoma (adjacent normal)(111)ICDK2</v>
      </c>
      <c r="L483" t="str">
        <f t="shared" si="30"/>
        <v>upregulation</v>
      </c>
      <c r="M483" t="str">
        <f t="shared" si="31"/>
        <v>significant regulation</v>
      </c>
    </row>
    <row r="484" spans="1:13" x14ac:dyDescent="0.2">
      <c r="A484" t="s">
        <v>319</v>
      </c>
      <c r="B484" t="s">
        <v>239</v>
      </c>
      <c r="C484" t="s">
        <v>220</v>
      </c>
      <c r="D484" t="s">
        <v>414</v>
      </c>
      <c r="E484" t="s">
        <v>11</v>
      </c>
      <c r="F484">
        <v>0.53078374299999997</v>
      </c>
      <c r="G484">
        <v>0.23479476099999999</v>
      </c>
      <c r="H484">
        <v>1.189657E-3</v>
      </c>
      <c r="I484" t="s">
        <v>382</v>
      </c>
      <c r="J484" t="str">
        <f t="shared" si="28"/>
        <v>Breast invasive carcinoma - Stage IIIC(65)ICDK2</v>
      </c>
      <c r="K484" t="str">
        <f t="shared" si="29"/>
        <v>Breast invasive carcinoma (adjacent normal)(111)ICDK2</v>
      </c>
      <c r="L484" t="str">
        <f t="shared" si="30"/>
        <v>upregulation</v>
      </c>
      <c r="M484" t="str">
        <f t="shared" si="31"/>
        <v>regulation not significant</v>
      </c>
    </row>
    <row r="485" spans="1:13" x14ac:dyDescent="0.2">
      <c r="A485" t="s">
        <v>319</v>
      </c>
      <c r="B485" t="s">
        <v>239</v>
      </c>
      <c r="C485" t="s">
        <v>220</v>
      </c>
      <c r="D485" t="s">
        <v>384</v>
      </c>
      <c r="E485" t="s">
        <v>12</v>
      </c>
      <c r="F485">
        <v>0.88059497499999995</v>
      </c>
      <c r="G485">
        <v>0.48047572399999999</v>
      </c>
      <c r="H485" s="155">
        <v>8.1799999999999996E-5</v>
      </c>
      <c r="I485" t="s">
        <v>382</v>
      </c>
      <c r="J485" t="str">
        <f t="shared" si="28"/>
        <v>Breast invasive carcinoma - Stage IIIC(65)ICUL3</v>
      </c>
      <c r="K485" t="str">
        <f t="shared" si="29"/>
        <v>Breast invasive carcinoma (adjacent normal)(111)ICUL3</v>
      </c>
      <c r="L485" t="str">
        <f t="shared" si="30"/>
        <v>upregulation</v>
      </c>
      <c r="M485" t="str">
        <f t="shared" si="31"/>
        <v>significant regulation</v>
      </c>
    </row>
    <row r="486" spans="1:13" x14ac:dyDescent="0.2">
      <c r="A486" t="s">
        <v>319</v>
      </c>
      <c r="B486" t="s">
        <v>239</v>
      </c>
      <c r="C486" t="s">
        <v>220</v>
      </c>
      <c r="D486" t="s">
        <v>385</v>
      </c>
      <c r="E486" t="s">
        <v>13</v>
      </c>
      <c r="F486">
        <v>58.611942849999998</v>
      </c>
      <c r="G486">
        <v>81.304208189999997</v>
      </c>
      <c r="H486" s="155">
        <v>3.3600000000000003E-8</v>
      </c>
      <c r="I486" t="s">
        <v>382</v>
      </c>
      <c r="J486" t="str">
        <f t="shared" si="28"/>
        <v>Breast invasive carcinoma - Stage IIIC(65)IDLST</v>
      </c>
      <c r="K486" t="str">
        <f t="shared" si="29"/>
        <v>Breast invasive carcinoma (adjacent normal)(111)IDLST</v>
      </c>
      <c r="L486" t="str">
        <f t="shared" si="30"/>
        <v>downregulation</v>
      </c>
      <c r="M486" t="str">
        <f t="shared" si="31"/>
        <v>significant regulation</v>
      </c>
    </row>
    <row r="487" spans="1:13" x14ac:dyDescent="0.2">
      <c r="A487" t="s">
        <v>319</v>
      </c>
      <c r="B487" t="s">
        <v>239</v>
      </c>
      <c r="C487" t="s">
        <v>220</v>
      </c>
      <c r="D487" t="s">
        <v>386</v>
      </c>
      <c r="E487" t="s">
        <v>13</v>
      </c>
      <c r="F487">
        <v>1.393437799</v>
      </c>
      <c r="G487">
        <v>2.7090501439999999</v>
      </c>
      <c r="H487" s="155">
        <v>9.9899999999999996E-10</v>
      </c>
      <c r="I487" t="s">
        <v>382</v>
      </c>
      <c r="J487" t="str">
        <f t="shared" si="28"/>
        <v>Breast invasive carcinoma - Stage IIIC(65)IDLST</v>
      </c>
      <c r="K487" t="str">
        <f t="shared" si="29"/>
        <v>Breast invasive carcinoma (adjacent normal)(111)IDLST</v>
      </c>
      <c r="L487" t="str">
        <f t="shared" si="30"/>
        <v>downregulation</v>
      </c>
      <c r="M487" t="str">
        <f t="shared" si="31"/>
        <v>significant regulation</v>
      </c>
    </row>
    <row r="488" spans="1:13" x14ac:dyDescent="0.2">
      <c r="A488" t="s">
        <v>319</v>
      </c>
      <c r="B488" t="s">
        <v>239</v>
      </c>
      <c r="C488" t="s">
        <v>220</v>
      </c>
      <c r="D488" t="s">
        <v>387</v>
      </c>
      <c r="E488" t="s">
        <v>17</v>
      </c>
      <c r="F488">
        <v>22.10859464</v>
      </c>
      <c r="G488">
        <v>11.878050549999999</v>
      </c>
      <c r="H488" s="155">
        <v>1.51E-14</v>
      </c>
      <c r="I488" t="s">
        <v>382</v>
      </c>
      <c r="J488" t="str">
        <f t="shared" si="28"/>
        <v>Breast invasive carcinoma - Stage IIIC(65)IFBXO6</v>
      </c>
      <c r="K488" t="str">
        <f t="shared" si="29"/>
        <v>Breast invasive carcinoma (adjacent normal)(111)IFBXO6</v>
      </c>
      <c r="L488" t="str">
        <f t="shared" si="30"/>
        <v>upregulation</v>
      </c>
      <c r="M488" t="str">
        <f t="shared" si="31"/>
        <v>significant regulation</v>
      </c>
    </row>
    <row r="489" spans="1:13" x14ac:dyDescent="0.2">
      <c r="A489" t="s">
        <v>319</v>
      </c>
      <c r="B489" t="s">
        <v>239</v>
      </c>
      <c r="C489" t="s">
        <v>220</v>
      </c>
      <c r="D489" t="s">
        <v>388</v>
      </c>
      <c r="E489" t="s">
        <v>18</v>
      </c>
      <c r="F489">
        <v>5.3754032340000002</v>
      </c>
      <c r="G489">
        <v>1.116558476</v>
      </c>
      <c r="H489" s="155">
        <v>4.3400000000000003E-14</v>
      </c>
      <c r="I489" t="s">
        <v>382</v>
      </c>
      <c r="J489" t="str">
        <f t="shared" si="28"/>
        <v>Breast invasive carcinoma - Stage IIIC(65)IFN1</v>
      </c>
      <c r="K489" t="str">
        <f t="shared" si="29"/>
        <v>Breast invasive carcinoma (adjacent normal)(111)IFN1</v>
      </c>
      <c r="L489" t="str">
        <f t="shared" si="30"/>
        <v>upregulation</v>
      </c>
      <c r="M489" t="str">
        <f t="shared" si="31"/>
        <v>significant regulation</v>
      </c>
    </row>
    <row r="490" spans="1:13" x14ac:dyDescent="0.2">
      <c r="A490" t="s">
        <v>319</v>
      </c>
      <c r="B490" t="s">
        <v>239</v>
      </c>
      <c r="C490" t="s">
        <v>220</v>
      </c>
      <c r="D490" t="s">
        <v>389</v>
      </c>
      <c r="E490" t="s">
        <v>18</v>
      </c>
      <c r="F490">
        <v>233.98345219999999</v>
      </c>
      <c r="G490">
        <v>23.08213078</v>
      </c>
      <c r="H490" s="155">
        <v>1.14E-9</v>
      </c>
      <c r="I490" t="s">
        <v>382</v>
      </c>
      <c r="J490" t="str">
        <f t="shared" si="28"/>
        <v>Breast invasive carcinoma - Stage IIIC(65)IFN1</v>
      </c>
      <c r="K490" t="str">
        <f t="shared" si="29"/>
        <v>Breast invasive carcinoma (adjacent normal)(111)IFN1</v>
      </c>
      <c r="L490" t="str">
        <f t="shared" si="30"/>
        <v>upregulation</v>
      </c>
      <c r="M490" t="str">
        <f t="shared" si="31"/>
        <v>significant regulation</v>
      </c>
    </row>
    <row r="491" spans="1:13" x14ac:dyDescent="0.2">
      <c r="A491" t="s">
        <v>319</v>
      </c>
      <c r="B491" t="s">
        <v>239</v>
      </c>
      <c r="C491" t="s">
        <v>220</v>
      </c>
      <c r="D491" t="s">
        <v>390</v>
      </c>
      <c r="E491" t="s">
        <v>18</v>
      </c>
      <c r="F491">
        <v>88.377029879999995</v>
      </c>
      <c r="G491">
        <v>9.9166037169999992</v>
      </c>
      <c r="H491" s="155">
        <v>3.3100000000000003E-23</v>
      </c>
      <c r="I491" t="s">
        <v>382</v>
      </c>
      <c r="J491" t="str">
        <f t="shared" si="28"/>
        <v>Breast invasive carcinoma - Stage IIIC(65)IFN1</v>
      </c>
      <c r="K491" t="str">
        <f t="shared" si="29"/>
        <v>Breast invasive carcinoma (adjacent normal)(111)IFN1</v>
      </c>
      <c r="L491" t="str">
        <f t="shared" si="30"/>
        <v>upregulation</v>
      </c>
      <c r="M491" t="str">
        <f t="shared" si="31"/>
        <v>significant regulation</v>
      </c>
    </row>
    <row r="492" spans="1:13" x14ac:dyDescent="0.2">
      <c r="A492" t="s">
        <v>319</v>
      </c>
      <c r="B492" t="s">
        <v>239</v>
      </c>
      <c r="C492" t="s">
        <v>220</v>
      </c>
      <c r="D492" t="s">
        <v>391</v>
      </c>
      <c r="E492" t="s">
        <v>18</v>
      </c>
      <c r="F492">
        <v>20.2092454</v>
      </c>
      <c r="G492">
        <v>3.6664240010000002</v>
      </c>
      <c r="H492" s="155">
        <v>2.6899999999999999E-7</v>
      </c>
      <c r="I492" t="s">
        <v>382</v>
      </c>
      <c r="J492" t="str">
        <f t="shared" si="28"/>
        <v>Breast invasive carcinoma - Stage IIIC(65)IFN1</v>
      </c>
      <c r="K492" t="str">
        <f t="shared" si="29"/>
        <v>Breast invasive carcinoma (adjacent normal)(111)IFN1</v>
      </c>
      <c r="L492" t="str">
        <f t="shared" si="30"/>
        <v>upregulation</v>
      </c>
      <c r="M492" t="str">
        <f t="shared" si="31"/>
        <v>significant regulation</v>
      </c>
    </row>
    <row r="493" spans="1:13" x14ac:dyDescent="0.2">
      <c r="A493" t="s">
        <v>319</v>
      </c>
      <c r="B493" t="s">
        <v>239</v>
      </c>
      <c r="C493" t="s">
        <v>220</v>
      </c>
      <c r="D493" t="s">
        <v>392</v>
      </c>
      <c r="E493" t="s">
        <v>18</v>
      </c>
      <c r="F493">
        <v>22.137860960000001</v>
      </c>
      <c r="G493">
        <v>3.4715653130000002</v>
      </c>
      <c r="H493" s="155">
        <v>2.8299999999999999E-12</v>
      </c>
      <c r="I493" t="s">
        <v>382</v>
      </c>
      <c r="J493" t="str">
        <f t="shared" si="28"/>
        <v>Breast invasive carcinoma - Stage IIIC(65)IFN1</v>
      </c>
      <c r="K493" t="str">
        <f t="shared" si="29"/>
        <v>Breast invasive carcinoma (adjacent normal)(111)IFN1</v>
      </c>
      <c r="L493" t="str">
        <f t="shared" si="30"/>
        <v>upregulation</v>
      </c>
      <c r="M493" t="str">
        <f t="shared" si="31"/>
        <v>significant regulation</v>
      </c>
    </row>
    <row r="494" spans="1:13" x14ac:dyDescent="0.2">
      <c r="A494" t="s">
        <v>319</v>
      </c>
      <c r="B494" t="s">
        <v>239</v>
      </c>
      <c r="C494" t="s">
        <v>220</v>
      </c>
      <c r="D494" t="s">
        <v>393</v>
      </c>
      <c r="E494" t="s">
        <v>18</v>
      </c>
      <c r="F494">
        <v>0.94958305399999998</v>
      </c>
      <c r="G494">
        <v>0.15722572900000001</v>
      </c>
      <c r="H494" s="155">
        <v>7.5599999999999997E-10</v>
      </c>
      <c r="I494" t="s">
        <v>382</v>
      </c>
      <c r="J494" t="str">
        <f t="shared" si="28"/>
        <v>Breast invasive carcinoma - Stage IIIC(65)IFN1</v>
      </c>
      <c r="K494" t="str">
        <f t="shared" si="29"/>
        <v>Breast invasive carcinoma (adjacent normal)(111)IFN1</v>
      </c>
      <c r="L494" t="str">
        <f t="shared" si="30"/>
        <v>upregulation</v>
      </c>
      <c r="M494" t="str">
        <f t="shared" si="31"/>
        <v>significant regulation</v>
      </c>
    </row>
    <row r="495" spans="1:13" x14ac:dyDescent="0.2">
      <c r="A495" t="s">
        <v>319</v>
      </c>
      <c r="B495" t="s">
        <v>239</v>
      </c>
      <c r="C495" t="s">
        <v>220</v>
      </c>
      <c r="D495" t="s">
        <v>394</v>
      </c>
      <c r="E495" t="s">
        <v>18</v>
      </c>
      <c r="F495">
        <v>43.858745210000002</v>
      </c>
      <c r="G495">
        <v>7.0197728469999996</v>
      </c>
      <c r="H495" s="155">
        <v>3.9200000000000001E-17</v>
      </c>
      <c r="I495" t="s">
        <v>382</v>
      </c>
      <c r="J495" t="str">
        <f t="shared" si="28"/>
        <v>Breast invasive carcinoma - Stage IIIC(65)IFN1</v>
      </c>
      <c r="K495" t="str">
        <f t="shared" si="29"/>
        <v>Breast invasive carcinoma (adjacent normal)(111)IFN1</v>
      </c>
      <c r="L495" t="str">
        <f t="shared" si="30"/>
        <v>upregulation</v>
      </c>
      <c r="M495" t="str">
        <f t="shared" si="31"/>
        <v>significant regulation</v>
      </c>
    </row>
    <row r="496" spans="1:13" x14ac:dyDescent="0.2">
      <c r="A496" t="s">
        <v>319</v>
      </c>
      <c r="B496" t="s">
        <v>239</v>
      </c>
      <c r="C496" t="s">
        <v>220</v>
      </c>
      <c r="D496" t="s">
        <v>395</v>
      </c>
      <c r="E496" t="s">
        <v>18</v>
      </c>
      <c r="F496">
        <v>32.439938169999998</v>
      </c>
      <c r="G496">
        <v>6.0499973379999998</v>
      </c>
      <c r="H496" s="155">
        <v>6.1699999999999995E-5</v>
      </c>
      <c r="I496" t="s">
        <v>382</v>
      </c>
      <c r="J496" t="str">
        <f t="shared" si="28"/>
        <v>Breast invasive carcinoma - Stage IIIC(65)IFN1</v>
      </c>
      <c r="K496" t="str">
        <f t="shared" si="29"/>
        <v>Breast invasive carcinoma (adjacent normal)(111)IFN1</v>
      </c>
      <c r="L496" t="str">
        <f t="shared" si="30"/>
        <v>upregulation</v>
      </c>
      <c r="M496" t="str">
        <f t="shared" si="31"/>
        <v>significant regulation</v>
      </c>
    </row>
    <row r="497" spans="1:13" x14ac:dyDescent="0.2">
      <c r="A497" t="s">
        <v>319</v>
      </c>
      <c r="B497" t="s">
        <v>239</v>
      </c>
      <c r="C497" t="s">
        <v>220</v>
      </c>
      <c r="D497" t="s">
        <v>396</v>
      </c>
      <c r="E497" t="s">
        <v>18</v>
      </c>
      <c r="F497">
        <v>4.7909143949999997</v>
      </c>
      <c r="G497">
        <v>0.58781769699999997</v>
      </c>
      <c r="H497">
        <v>4.7642539999999999E-3</v>
      </c>
      <c r="I497" t="s">
        <v>382</v>
      </c>
      <c r="J497" t="str">
        <f t="shared" si="28"/>
        <v>Breast invasive carcinoma - Stage IIIC(65)IFN1</v>
      </c>
      <c r="K497" t="str">
        <f t="shared" si="29"/>
        <v>Breast invasive carcinoma (adjacent normal)(111)IFN1</v>
      </c>
      <c r="L497" t="str">
        <f t="shared" si="30"/>
        <v>upregulation</v>
      </c>
      <c r="M497" t="str">
        <f t="shared" si="31"/>
        <v>regulation not significant</v>
      </c>
    </row>
    <row r="498" spans="1:13" x14ac:dyDescent="0.2">
      <c r="A498" t="s">
        <v>319</v>
      </c>
      <c r="B498" t="s">
        <v>239</v>
      </c>
      <c r="C498" t="s">
        <v>220</v>
      </c>
      <c r="D498" t="s">
        <v>397</v>
      </c>
      <c r="E498" t="s">
        <v>18</v>
      </c>
      <c r="F498">
        <v>630.85052380000002</v>
      </c>
      <c r="G498">
        <v>99.175044810000003</v>
      </c>
      <c r="H498" s="155">
        <v>3.78E-23</v>
      </c>
      <c r="I498" t="s">
        <v>382</v>
      </c>
      <c r="J498" t="str">
        <f t="shared" si="28"/>
        <v>Breast invasive carcinoma - Stage IIIC(65)IFN1</v>
      </c>
      <c r="K498" t="str">
        <f t="shared" si="29"/>
        <v>Breast invasive carcinoma (adjacent normal)(111)IFN1</v>
      </c>
      <c r="L498" t="str">
        <f t="shared" si="30"/>
        <v>upregulation</v>
      </c>
      <c r="M498" t="str">
        <f t="shared" si="31"/>
        <v>significant regulation</v>
      </c>
    </row>
    <row r="499" spans="1:13" x14ac:dyDescent="0.2">
      <c r="A499" t="s">
        <v>319</v>
      </c>
      <c r="B499" t="s">
        <v>239</v>
      </c>
      <c r="C499" t="s">
        <v>220</v>
      </c>
      <c r="D499" t="s">
        <v>398</v>
      </c>
      <c r="E499" t="s">
        <v>19</v>
      </c>
      <c r="F499">
        <v>141.37265300000001</v>
      </c>
      <c r="G499">
        <v>77.262597979999995</v>
      </c>
      <c r="H499" s="155">
        <v>7.9799999999999998E-11</v>
      </c>
      <c r="I499" t="s">
        <v>382</v>
      </c>
      <c r="J499" t="str">
        <f t="shared" si="28"/>
        <v>Breast invasive carcinoma - Stage IIIC(65)IFUS</v>
      </c>
      <c r="K499" t="str">
        <f t="shared" si="29"/>
        <v>Breast invasive carcinoma (adjacent normal)(111)IFUS</v>
      </c>
      <c r="L499" t="str">
        <f t="shared" si="30"/>
        <v>upregulation</v>
      </c>
      <c r="M499" t="str">
        <f t="shared" si="31"/>
        <v>significant regulation</v>
      </c>
    </row>
    <row r="500" spans="1:13" x14ac:dyDescent="0.2">
      <c r="A500" t="s">
        <v>319</v>
      </c>
      <c r="B500" t="s">
        <v>239</v>
      </c>
      <c r="C500" t="s">
        <v>220</v>
      </c>
      <c r="D500" t="s">
        <v>399</v>
      </c>
      <c r="E500" t="s">
        <v>19</v>
      </c>
      <c r="F500">
        <v>9.2762840260000008</v>
      </c>
      <c r="G500">
        <v>3.0366698470000002</v>
      </c>
      <c r="H500" s="155">
        <v>9.3700000000000001E-6</v>
      </c>
      <c r="I500" t="s">
        <v>382</v>
      </c>
      <c r="J500" t="str">
        <f t="shared" si="28"/>
        <v>Breast invasive carcinoma - Stage IIIC(65)IFUS</v>
      </c>
      <c r="K500" t="str">
        <f t="shared" si="29"/>
        <v>Breast invasive carcinoma (adjacent normal)(111)IFUS</v>
      </c>
      <c r="L500" t="str">
        <f t="shared" si="30"/>
        <v>upregulation</v>
      </c>
      <c r="M500" t="str">
        <f t="shared" si="31"/>
        <v>significant regulation</v>
      </c>
    </row>
    <row r="501" spans="1:13" x14ac:dyDescent="0.2">
      <c r="A501" t="s">
        <v>319</v>
      </c>
      <c r="B501" t="s">
        <v>239</v>
      </c>
      <c r="C501" t="s">
        <v>220</v>
      </c>
      <c r="D501" t="s">
        <v>400</v>
      </c>
      <c r="E501" t="s">
        <v>19</v>
      </c>
      <c r="F501">
        <v>77.154551749999996</v>
      </c>
      <c r="G501">
        <v>42.773453070000002</v>
      </c>
      <c r="H501" s="155">
        <v>2.0599999999999999E-14</v>
      </c>
      <c r="I501" t="s">
        <v>382</v>
      </c>
      <c r="J501" t="str">
        <f t="shared" si="28"/>
        <v>Breast invasive carcinoma - Stage IIIC(65)IFUS</v>
      </c>
      <c r="K501" t="str">
        <f t="shared" si="29"/>
        <v>Breast invasive carcinoma (adjacent normal)(111)IFUS</v>
      </c>
      <c r="L501" t="str">
        <f t="shared" si="30"/>
        <v>upregulation</v>
      </c>
      <c r="M501" t="str">
        <f t="shared" si="31"/>
        <v>significant regulation</v>
      </c>
    </row>
    <row r="502" spans="1:13" x14ac:dyDescent="0.2">
      <c r="A502" t="s">
        <v>319</v>
      </c>
      <c r="B502" t="s">
        <v>239</v>
      </c>
      <c r="C502" t="s">
        <v>220</v>
      </c>
      <c r="D502" t="s">
        <v>401</v>
      </c>
      <c r="E502" t="s">
        <v>19</v>
      </c>
      <c r="F502">
        <v>100.8705641</v>
      </c>
      <c r="G502">
        <v>48.384700729999999</v>
      </c>
      <c r="H502" s="155">
        <v>1.25E-9</v>
      </c>
      <c r="I502" t="s">
        <v>382</v>
      </c>
      <c r="J502" t="str">
        <f t="shared" si="28"/>
        <v>Breast invasive carcinoma - Stage IIIC(65)IFUS</v>
      </c>
      <c r="K502" t="str">
        <f t="shared" si="29"/>
        <v>Breast invasive carcinoma (adjacent normal)(111)IFUS</v>
      </c>
      <c r="L502" t="str">
        <f t="shared" si="30"/>
        <v>upregulation</v>
      </c>
      <c r="M502" t="str">
        <f t="shared" si="31"/>
        <v>significant regulation</v>
      </c>
    </row>
    <row r="503" spans="1:13" x14ac:dyDescent="0.2">
      <c r="A503" t="s">
        <v>319</v>
      </c>
      <c r="B503" t="s">
        <v>239</v>
      </c>
      <c r="C503" t="s">
        <v>220</v>
      </c>
      <c r="D503" t="s">
        <v>402</v>
      </c>
      <c r="E503" t="s">
        <v>20</v>
      </c>
      <c r="F503">
        <v>13.219728910000001</v>
      </c>
      <c r="G503">
        <v>18.111186029999999</v>
      </c>
      <c r="H503" s="155">
        <v>1.4399999999999999E-7</v>
      </c>
      <c r="I503" t="s">
        <v>382</v>
      </c>
      <c r="J503" t="str">
        <f t="shared" si="28"/>
        <v>Breast invasive carcinoma - Stage IIIC(65)IHDAC5</v>
      </c>
      <c r="K503" t="str">
        <f t="shared" si="29"/>
        <v>Breast invasive carcinoma (adjacent normal)(111)IHDAC5</v>
      </c>
      <c r="L503" t="str">
        <f t="shared" si="30"/>
        <v>downregulation</v>
      </c>
      <c r="M503" t="str">
        <f t="shared" si="31"/>
        <v>significant regulation</v>
      </c>
    </row>
    <row r="504" spans="1:13" x14ac:dyDescent="0.2">
      <c r="A504" t="s">
        <v>319</v>
      </c>
      <c r="B504" t="s">
        <v>239</v>
      </c>
      <c r="C504" t="s">
        <v>220</v>
      </c>
      <c r="D504" t="s">
        <v>403</v>
      </c>
      <c r="E504" t="s">
        <v>20</v>
      </c>
      <c r="F504">
        <v>6.759431846</v>
      </c>
      <c r="G504">
        <v>9.1605469300000006</v>
      </c>
      <c r="H504">
        <v>3.7754999999999999E-4</v>
      </c>
      <c r="I504" t="s">
        <v>382</v>
      </c>
      <c r="J504" t="str">
        <f t="shared" si="28"/>
        <v>Breast invasive carcinoma - Stage IIIC(65)IHDAC5</v>
      </c>
      <c r="K504" t="str">
        <f t="shared" si="29"/>
        <v>Breast invasive carcinoma (adjacent normal)(111)IHDAC5</v>
      </c>
      <c r="L504" t="str">
        <f t="shared" si="30"/>
        <v>downregulation</v>
      </c>
      <c r="M504" t="str">
        <f t="shared" si="31"/>
        <v>significant regulation</v>
      </c>
    </row>
    <row r="505" spans="1:13" x14ac:dyDescent="0.2">
      <c r="A505" t="s">
        <v>319</v>
      </c>
      <c r="B505" t="s">
        <v>239</v>
      </c>
      <c r="C505" t="s">
        <v>220</v>
      </c>
      <c r="D505" t="s">
        <v>405</v>
      </c>
      <c r="E505" t="s">
        <v>20</v>
      </c>
      <c r="F505">
        <v>1.3959934730000001</v>
      </c>
      <c r="G505">
        <v>1.9815126709999999</v>
      </c>
      <c r="H505">
        <v>2.1376759999999998E-3</v>
      </c>
      <c r="I505" t="s">
        <v>382</v>
      </c>
      <c r="J505" t="str">
        <f t="shared" si="28"/>
        <v>Breast invasive carcinoma - Stage IIIC(65)IHDAC5</v>
      </c>
      <c r="K505" t="str">
        <f t="shared" si="29"/>
        <v>Breast invasive carcinoma (adjacent normal)(111)IHDAC5</v>
      </c>
      <c r="L505" t="str">
        <f t="shared" si="30"/>
        <v>downregulation</v>
      </c>
      <c r="M505" t="str">
        <f t="shared" si="31"/>
        <v>regulation not significant</v>
      </c>
    </row>
    <row r="506" spans="1:13" x14ac:dyDescent="0.2">
      <c r="A506" t="s">
        <v>319</v>
      </c>
      <c r="B506" t="s">
        <v>239</v>
      </c>
      <c r="C506" t="s">
        <v>220</v>
      </c>
      <c r="D506" t="s">
        <v>406</v>
      </c>
      <c r="E506" t="s">
        <v>21</v>
      </c>
      <c r="F506">
        <v>30.98258775</v>
      </c>
      <c r="G506">
        <v>24.18323921</v>
      </c>
      <c r="H506">
        <v>1.12448E-4</v>
      </c>
      <c r="I506" t="s">
        <v>382</v>
      </c>
      <c r="J506" t="str">
        <f t="shared" si="28"/>
        <v>Breast invasive carcinoma - Stage IIIC(65)IHUWE1</v>
      </c>
      <c r="K506" t="str">
        <f t="shared" si="29"/>
        <v>Breast invasive carcinoma (adjacent normal)(111)IHUWE1</v>
      </c>
      <c r="L506" t="str">
        <f t="shared" si="30"/>
        <v>upregulation</v>
      </c>
      <c r="M506" t="str">
        <f t="shared" si="31"/>
        <v>significant regulation</v>
      </c>
    </row>
    <row r="507" spans="1:13" x14ac:dyDescent="0.2">
      <c r="A507" t="s">
        <v>319</v>
      </c>
      <c r="B507" t="s">
        <v>239</v>
      </c>
      <c r="C507" t="s">
        <v>220</v>
      </c>
      <c r="D507" t="s">
        <v>421</v>
      </c>
      <c r="E507" t="s">
        <v>21</v>
      </c>
      <c r="F507">
        <v>16.039863560000001</v>
      </c>
      <c r="G507">
        <v>23.177735250000001</v>
      </c>
      <c r="H507">
        <v>7.1321700000000004E-4</v>
      </c>
      <c r="I507" t="s">
        <v>382</v>
      </c>
      <c r="J507" t="str">
        <f t="shared" si="28"/>
        <v>Breast invasive carcinoma - Stage IIIC(65)IHUWE1</v>
      </c>
      <c r="K507" t="str">
        <f t="shared" si="29"/>
        <v>Breast invasive carcinoma (adjacent normal)(111)IHUWE1</v>
      </c>
      <c r="L507" t="str">
        <f t="shared" si="30"/>
        <v>downregulation</v>
      </c>
      <c r="M507" t="str">
        <f t="shared" si="31"/>
        <v>significant regulation</v>
      </c>
    </row>
    <row r="508" spans="1:13" x14ac:dyDescent="0.2">
      <c r="A508" t="s">
        <v>319</v>
      </c>
      <c r="B508" t="s">
        <v>239</v>
      </c>
      <c r="C508" t="s">
        <v>220</v>
      </c>
      <c r="D508" t="s">
        <v>407</v>
      </c>
      <c r="E508" t="s">
        <v>23</v>
      </c>
      <c r="F508">
        <v>30.422947279999999</v>
      </c>
      <c r="G508">
        <v>10.57387739</v>
      </c>
      <c r="H508" s="155">
        <v>1.6E-12</v>
      </c>
      <c r="I508" t="s">
        <v>382</v>
      </c>
      <c r="J508" t="str">
        <f t="shared" si="28"/>
        <v>Breast invasive carcinoma - Stage IIIC(65)IMCM2</v>
      </c>
      <c r="K508" t="str">
        <f t="shared" si="29"/>
        <v>Breast invasive carcinoma (adjacent normal)(111)IMCM2</v>
      </c>
      <c r="L508" t="str">
        <f t="shared" si="30"/>
        <v>upregulation</v>
      </c>
      <c r="M508" t="str">
        <f t="shared" si="31"/>
        <v>significant regulation</v>
      </c>
    </row>
    <row r="509" spans="1:13" x14ac:dyDescent="0.2">
      <c r="A509" t="s">
        <v>319</v>
      </c>
      <c r="B509" t="s">
        <v>239</v>
      </c>
      <c r="C509" t="s">
        <v>220</v>
      </c>
      <c r="D509" t="s">
        <v>424</v>
      </c>
      <c r="E509" t="s">
        <v>31</v>
      </c>
      <c r="F509">
        <v>47.107530769999997</v>
      </c>
      <c r="G509">
        <v>54.023332029999999</v>
      </c>
      <c r="H509">
        <v>8.1218980000000007E-3</v>
      </c>
      <c r="I509" t="s">
        <v>382</v>
      </c>
      <c r="J509" t="str">
        <f t="shared" si="28"/>
        <v>Breast invasive carcinoma - Stage IIIC(65)ISNW1</v>
      </c>
      <c r="K509" t="str">
        <f t="shared" si="29"/>
        <v>Breast invasive carcinoma (adjacent normal)(111)ISNW1</v>
      </c>
      <c r="L509" t="str">
        <f t="shared" si="30"/>
        <v>downregulation</v>
      </c>
      <c r="M509" t="str">
        <f t="shared" si="31"/>
        <v>regulation not significant</v>
      </c>
    </row>
    <row r="510" spans="1:13" x14ac:dyDescent="0.2">
      <c r="A510" t="s">
        <v>319</v>
      </c>
      <c r="B510" t="s">
        <v>239</v>
      </c>
      <c r="C510" t="s">
        <v>220</v>
      </c>
      <c r="D510" t="s">
        <v>408</v>
      </c>
      <c r="E510" t="s">
        <v>32</v>
      </c>
      <c r="F510">
        <v>77.370106759999999</v>
      </c>
      <c r="G510">
        <v>50.101753309999999</v>
      </c>
      <c r="H510" s="155">
        <v>2.9300000000000001E-13</v>
      </c>
      <c r="I510" t="s">
        <v>382</v>
      </c>
      <c r="J510" t="str">
        <f t="shared" si="28"/>
        <v>Breast invasive carcinoma - Stage IIIC(65)IU2AF2</v>
      </c>
      <c r="K510" t="str">
        <f t="shared" si="29"/>
        <v>Breast invasive carcinoma (adjacent normal)(111)IU2AF2</v>
      </c>
      <c r="L510" t="str">
        <f t="shared" si="30"/>
        <v>upregulation</v>
      </c>
      <c r="M510" t="str">
        <f t="shared" si="31"/>
        <v>significant regulation</v>
      </c>
    </row>
    <row r="511" spans="1:13" x14ac:dyDescent="0.2">
      <c r="A511" t="s">
        <v>319</v>
      </c>
      <c r="B511" t="s">
        <v>239</v>
      </c>
      <c r="C511" t="s">
        <v>220</v>
      </c>
      <c r="D511" t="s">
        <v>409</v>
      </c>
      <c r="E511" t="s">
        <v>32</v>
      </c>
      <c r="F511">
        <v>12.72778516</v>
      </c>
      <c r="G511">
        <v>6.9417317560000003</v>
      </c>
      <c r="H511" s="155">
        <v>2.35E-11</v>
      </c>
      <c r="I511" t="s">
        <v>382</v>
      </c>
      <c r="J511" t="str">
        <f t="shared" si="28"/>
        <v>Breast invasive carcinoma - Stage IIIC(65)IU2AF2</v>
      </c>
      <c r="K511" t="str">
        <f t="shared" si="29"/>
        <v>Breast invasive carcinoma (adjacent normal)(111)IU2AF2</v>
      </c>
      <c r="L511" t="str">
        <f t="shared" si="30"/>
        <v>upregulation</v>
      </c>
      <c r="M511" t="str">
        <f t="shared" si="31"/>
        <v>significant regulation</v>
      </c>
    </row>
    <row r="512" spans="1:13" x14ac:dyDescent="0.2">
      <c r="A512" t="s">
        <v>319</v>
      </c>
      <c r="B512" t="s">
        <v>239</v>
      </c>
      <c r="C512" t="s">
        <v>220</v>
      </c>
      <c r="D512" t="s">
        <v>410</v>
      </c>
      <c r="E512" t="s">
        <v>33</v>
      </c>
      <c r="F512">
        <v>0.821260883</v>
      </c>
      <c r="G512">
        <v>1.6646680599999999</v>
      </c>
      <c r="H512">
        <v>1.89524E-4</v>
      </c>
      <c r="I512" t="s">
        <v>382</v>
      </c>
      <c r="J512" t="str">
        <f t="shared" si="28"/>
        <v>Breast invasive carcinoma - Stage IIIC(65)IVCAM1</v>
      </c>
      <c r="K512" t="str">
        <f t="shared" si="29"/>
        <v>Breast invasive carcinoma (adjacent normal)(111)IVCAM1</v>
      </c>
      <c r="L512" t="str">
        <f t="shared" si="30"/>
        <v>downregulation</v>
      </c>
      <c r="M512" t="str">
        <f t="shared" si="31"/>
        <v>significant regulation</v>
      </c>
    </row>
    <row r="513" spans="1:13" x14ac:dyDescent="0.2">
      <c r="A513" t="s">
        <v>319</v>
      </c>
      <c r="B513" t="s">
        <v>239</v>
      </c>
      <c r="C513" t="s">
        <v>220</v>
      </c>
      <c r="D513" t="s">
        <v>411</v>
      </c>
      <c r="E513" t="s">
        <v>34</v>
      </c>
      <c r="F513">
        <v>139.6344795</v>
      </c>
      <c r="G513">
        <v>94.02893598</v>
      </c>
      <c r="H513" s="155">
        <v>1.2200000000000001E-12</v>
      </c>
      <c r="I513" t="s">
        <v>382</v>
      </c>
      <c r="J513" t="str">
        <f t="shared" si="28"/>
        <v>Breast invasive carcinoma - Stage IIIC(65)IVCP</v>
      </c>
      <c r="K513" t="str">
        <f t="shared" si="29"/>
        <v>Breast invasive carcinoma (adjacent normal)(111)IVCP</v>
      </c>
      <c r="L513" t="str">
        <f t="shared" si="30"/>
        <v>upregulation</v>
      </c>
      <c r="M513" t="str">
        <f t="shared" si="31"/>
        <v>significant regulation</v>
      </c>
    </row>
    <row r="514" spans="1:13" x14ac:dyDescent="0.2">
      <c r="A514" t="s">
        <v>319</v>
      </c>
      <c r="B514" t="s">
        <v>239</v>
      </c>
      <c r="C514" t="s">
        <v>220</v>
      </c>
      <c r="D514" t="s">
        <v>427</v>
      </c>
      <c r="E514" t="s">
        <v>34</v>
      </c>
      <c r="F514">
        <v>56.35443807</v>
      </c>
      <c r="G514">
        <v>68.713158829999998</v>
      </c>
      <c r="H514">
        <v>8.6595599999999997E-4</v>
      </c>
      <c r="I514" t="s">
        <v>382</v>
      </c>
      <c r="J514" t="str">
        <f t="shared" si="28"/>
        <v>Breast invasive carcinoma - Stage IIIC(65)IVCP</v>
      </c>
      <c r="K514" t="str">
        <f t="shared" si="29"/>
        <v>Breast invasive carcinoma (adjacent normal)(111)IVCP</v>
      </c>
      <c r="L514" t="str">
        <f t="shared" si="30"/>
        <v>downregulation</v>
      </c>
      <c r="M514" t="str">
        <f t="shared" si="31"/>
        <v>significant regulation</v>
      </c>
    </row>
    <row r="515" spans="1:13" x14ac:dyDescent="0.2">
      <c r="A515" t="s">
        <v>319</v>
      </c>
      <c r="B515" t="s">
        <v>239</v>
      </c>
      <c r="C515" t="s">
        <v>220</v>
      </c>
      <c r="D515" t="s">
        <v>412</v>
      </c>
      <c r="E515" t="s">
        <v>35</v>
      </c>
      <c r="F515">
        <v>198.47496910000001</v>
      </c>
      <c r="G515">
        <v>131.2381268</v>
      </c>
      <c r="H515" s="155">
        <v>1.51E-9</v>
      </c>
      <c r="I515" t="s">
        <v>382</v>
      </c>
      <c r="J515" t="str">
        <f t="shared" ref="J515:J578" si="32">B515&amp;"I"&amp;E515</f>
        <v>Breast invasive carcinoma - Stage IIIC(65)IVDAC1</v>
      </c>
      <c r="K515" t="str">
        <f t="shared" ref="K515:K578" si="33">C515&amp;"I"&amp;E515</f>
        <v>Breast invasive carcinoma (adjacent normal)(111)IVDAC1</v>
      </c>
      <c r="L515" t="str">
        <f t="shared" ref="L515:L578" si="34">IF(F515&lt;G515,"downregulation","upregulation")</f>
        <v>upregulation</v>
      </c>
      <c r="M515" t="str">
        <f t="shared" ref="M515:M578" si="35">IF(H515&gt;0.001,"regulation not significant","significant regulation")</f>
        <v>significant regulation</v>
      </c>
    </row>
    <row r="516" spans="1:13" x14ac:dyDescent="0.2">
      <c r="A516" t="s">
        <v>319</v>
      </c>
      <c r="B516" t="s">
        <v>239</v>
      </c>
      <c r="C516" t="s">
        <v>220</v>
      </c>
      <c r="D516" t="s">
        <v>413</v>
      </c>
      <c r="E516" t="s">
        <v>35</v>
      </c>
      <c r="F516">
        <v>2.949141</v>
      </c>
      <c r="G516">
        <v>1.5910444690000001</v>
      </c>
      <c r="H516">
        <v>1.2098499999999999E-4</v>
      </c>
      <c r="I516" t="s">
        <v>382</v>
      </c>
      <c r="J516" t="str">
        <f t="shared" si="32"/>
        <v>Breast invasive carcinoma - Stage IIIC(65)IVDAC1</v>
      </c>
      <c r="K516" t="str">
        <f t="shared" si="33"/>
        <v>Breast invasive carcinoma (adjacent normal)(111)IVDAC1</v>
      </c>
      <c r="L516" t="str">
        <f t="shared" si="34"/>
        <v>upregulation</v>
      </c>
      <c r="M516" t="str">
        <f t="shared" si="35"/>
        <v>significant regulation</v>
      </c>
    </row>
    <row r="517" spans="1:13" x14ac:dyDescent="0.2">
      <c r="A517" t="s">
        <v>319</v>
      </c>
      <c r="B517" t="s">
        <v>239</v>
      </c>
      <c r="C517" t="s">
        <v>240</v>
      </c>
      <c r="D517" t="s">
        <v>414</v>
      </c>
      <c r="E517" t="s">
        <v>11</v>
      </c>
      <c r="F517">
        <v>0.53078374299999997</v>
      </c>
      <c r="G517" s="155">
        <v>2.3100000000000001E-104</v>
      </c>
      <c r="H517" s="155">
        <v>5.6400000000000002E-8</v>
      </c>
      <c r="I517" t="s">
        <v>382</v>
      </c>
      <c r="J517" t="str">
        <f t="shared" si="32"/>
        <v>Breast invasive carcinoma - Stage IIIC(65)ICDK2</v>
      </c>
      <c r="K517" t="str">
        <f t="shared" si="33"/>
        <v>Breast invasive carcinoma - Stage II(3)ICDK2</v>
      </c>
      <c r="L517" t="str">
        <f t="shared" si="34"/>
        <v>upregulation</v>
      </c>
      <c r="M517" t="str">
        <f t="shared" si="35"/>
        <v>significant regulation</v>
      </c>
    </row>
    <row r="518" spans="1:13" x14ac:dyDescent="0.2">
      <c r="A518" t="s">
        <v>319</v>
      </c>
      <c r="B518" t="s">
        <v>239</v>
      </c>
      <c r="C518" t="s">
        <v>240</v>
      </c>
      <c r="D518" t="s">
        <v>415</v>
      </c>
      <c r="E518" t="s">
        <v>30</v>
      </c>
      <c r="F518">
        <v>8.1189038000000005E-2</v>
      </c>
      <c r="G518" s="155">
        <v>9.5400000000000004E-21</v>
      </c>
      <c r="H518">
        <v>8.4111930000000008E-3</v>
      </c>
      <c r="I518" t="s">
        <v>382</v>
      </c>
      <c r="J518" t="str">
        <f t="shared" si="32"/>
        <v>Breast invasive carcinoma - Stage IIIC(65)INTRK1</v>
      </c>
      <c r="K518" t="str">
        <f t="shared" si="33"/>
        <v>Breast invasive carcinoma - Stage II(3)INTRK1</v>
      </c>
      <c r="L518" t="str">
        <f t="shared" si="34"/>
        <v>upregulation</v>
      </c>
      <c r="M518" t="str">
        <f t="shared" si="35"/>
        <v>regulation not significant</v>
      </c>
    </row>
    <row r="519" spans="1:13" x14ac:dyDescent="0.2">
      <c r="A519" t="s">
        <v>319</v>
      </c>
      <c r="B519" t="s">
        <v>239</v>
      </c>
      <c r="C519" t="s">
        <v>416</v>
      </c>
      <c r="D519" t="s">
        <v>417</v>
      </c>
      <c r="E519" t="s">
        <v>13</v>
      </c>
      <c r="F519">
        <v>0.20026838599999999</v>
      </c>
      <c r="G519" s="155">
        <v>2.5600000000000002E-7</v>
      </c>
      <c r="H519">
        <v>5.3532999999999999E-4</v>
      </c>
      <c r="I519" t="s">
        <v>382</v>
      </c>
      <c r="J519" t="str">
        <f t="shared" si="32"/>
        <v>Breast invasive carcinoma - Stage IIIC(65)IDLST</v>
      </c>
      <c r="K519" t="str">
        <f t="shared" si="33"/>
        <v>Breast invasive carcinoma - Metastatic Stage IIB(3)IDLST</v>
      </c>
      <c r="L519" t="str">
        <f t="shared" si="34"/>
        <v>upregulation</v>
      </c>
      <c r="M519" t="str">
        <f t="shared" si="35"/>
        <v>significant regulation</v>
      </c>
    </row>
    <row r="520" spans="1:13" x14ac:dyDescent="0.2">
      <c r="A520" t="s">
        <v>319</v>
      </c>
      <c r="B520" t="s">
        <v>239</v>
      </c>
      <c r="C520" t="s">
        <v>416</v>
      </c>
      <c r="D520" t="s">
        <v>418</v>
      </c>
      <c r="E520" t="s">
        <v>13</v>
      </c>
      <c r="F520">
        <v>1.5693875260000001</v>
      </c>
      <c r="G520" s="155">
        <v>1.35E-88</v>
      </c>
      <c r="H520" s="155">
        <v>2.8200000000000001E-5</v>
      </c>
      <c r="I520" t="s">
        <v>382</v>
      </c>
      <c r="J520" t="str">
        <f t="shared" si="32"/>
        <v>Breast invasive carcinoma - Stage IIIC(65)IDLST</v>
      </c>
      <c r="K520" t="str">
        <f t="shared" si="33"/>
        <v>Breast invasive carcinoma - Metastatic Stage IIB(3)IDLST</v>
      </c>
      <c r="L520" t="str">
        <f t="shared" si="34"/>
        <v>upregulation</v>
      </c>
      <c r="M520" t="str">
        <f t="shared" si="35"/>
        <v>significant regulation</v>
      </c>
    </row>
    <row r="521" spans="1:13" x14ac:dyDescent="0.2">
      <c r="A521" t="s">
        <v>319</v>
      </c>
      <c r="B521" t="s">
        <v>239</v>
      </c>
      <c r="C521" t="s">
        <v>416</v>
      </c>
      <c r="D521" t="s">
        <v>396</v>
      </c>
      <c r="E521" t="s">
        <v>18</v>
      </c>
      <c r="F521">
        <v>4.7909143949999997</v>
      </c>
      <c r="G521">
        <v>6.0564248000000001E-2</v>
      </c>
      <c r="H521">
        <v>6.4007430000000004E-3</v>
      </c>
      <c r="I521" t="s">
        <v>382</v>
      </c>
      <c r="J521" t="str">
        <f t="shared" si="32"/>
        <v>Breast invasive carcinoma - Stage IIIC(65)IFN1</v>
      </c>
      <c r="K521" t="str">
        <f t="shared" si="33"/>
        <v>Breast invasive carcinoma - Metastatic Stage IIB(3)IFN1</v>
      </c>
      <c r="L521" t="str">
        <f t="shared" si="34"/>
        <v>upregulation</v>
      </c>
      <c r="M521" t="str">
        <f t="shared" si="35"/>
        <v>regulation not significant</v>
      </c>
    </row>
    <row r="522" spans="1:13" x14ac:dyDescent="0.2">
      <c r="A522" t="s">
        <v>319</v>
      </c>
      <c r="B522" t="s">
        <v>253</v>
      </c>
      <c r="C522" t="s">
        <v>220</v>
      </c>
      <c r="D522" t="s">
        <v>386</v>
      </c>
      <c r="E522" t="s">
        <v>13</v>
      </c>
      <c r="F522">
        <v>1.0656673409999999</v>
      </c>
      <c r="G522">
        <v>2.7090501439999999</v>
      </c>
      <c r="H522">
        <v>9.7170390000000002E-3</v>
      </c>
      <c r="I522" t="s">
        <v>382</v>
      </c>
      <c r="J522" t="str">
        <f t="shared" si="32"/>
        <v>Breast invasive carcinoma - Stage IB(9)IDLST</v>
      </c>
      <c r="K522" t="str">
        <f t="shared" si="33"/>
        <v>Breast invasive carcinoma (adjacent normal)(111)IDLST</v>
      </c>
      <c r="L522" t="str">
        <f t="shared" si="34"/>
        <v>downregulation</v>
      </c>
      <c r="M522" t="str">
        <f t="shared" si="35"/>
        <v>regulation not significant</v>
      </c>
    </row>
    <row r="523" spans="1:13" x14ac:dyDescent="0.2">
      <c r="A523" t="s">
        <v>319</v>
      </c>
      <c r="B523" t="s">
        <v>253</v>
      </c>
      <c r="C523" t="s">
        <v>220</v>
      </c>
      <c r="D523" t="s">
        <v>389</v>
      </c>
      <c r="E523" t="s">
        <v>18</v>
      </c>
      <c r="F523">
        <v>271.33944889999998</v>
      </c>
      <c r="G523">
        <v>23.08213078</v>
      </c>
      <c r="H523">
        <v>9.6630180000000006E-3</v>
      </c>
      <c r="I523" t="s">
        <v>382</v>
      </c>
      <c r="J523" t="str">
        <f t="shared" si="32"/>
        <v>Breast invasive carcinoma - Stage IB(9)IFN1</v>
      </c>
      <c r="K523" t="str">
        <f t="shared" si="33"/>
        <v>Breast invasive carcinoma (adjacent normal)(111)IFN1</v>
      </c>
      <c r="L523" t="str">
        <f t="shared" si="34"/>
        <v>upregulation</v>
      </c>
      <c r="M523" t="str">
        <f t="shared" si="35"/>
        <v>regulation not significant</v>
      </c>
    </row>
    <row r="524" spans="1:13" x14ac:dyDescent="0.2">
      <c r="A524" t="s">
        <v>319</v>
      </c>
      <c r="B524" t="s">
        <v>253</v>
      </c>
      <c r="C524" t="s">
        <v>220</v>
      </c>
      <c r="D524" t="s">
        <v>390</v>
      </c>
      <c r="E524" t="s">
        <v>18</v>
      </c>
      <c r="F524">
        <v>123.4293978</v>
      </c>
      <c r="G524">
        <v>9.9166037169999992</v>
      </c>
      <c r="H524">
        <v>6.4371000000000003E-4</v>
      </c>
      <c r="I524" t="s">
        <v>382</v>
      </c>
      <c r="J524" t="str">
        <f t="shared" si="32"/>
        <v>Breast invasive carcinoma - Stage IB(9)IFN1</v>
      </c>
      <c r="K524" t="str">
        <f t="shared" si="33"/>
        <v>Breast invasive carcinoma (adjacent normal)(111)IFN1</v>
      </c>
      <c r="L524" t="str">
        <f t="shared" si="34"/>
        <v>upregulation</v>
      </c>
      <c r="M524" t="str">
        <f t="shared" si="35"/>
        <v>significant regulation</v>
      </c>
    </row>
    <row r="525" spans="1:13" x14ac:dyDescent="0.2">
      <c r="A525" t="s">
        <v>319</v>
      </c>
      <c r="B525" t="s">
        <v>253</v>
      </c>
      <c r="C525" t="s">
        <v>220</v>
      </c>
      <c r="D525" t="s">
        <v>394</v>
      </c>
      <c r="E525" t="s">
        <v>18</v>
      </c>
      <c r="F525">
        <v>76.804231259999995</v>
      </c>
      <c r="G525">
        <v>7.0197728469999996</v>
      </c>
      <c r="H525">
        <v>3.9762850000000004E-3</v>
      </c>
      <c r="I525" t="s">
        <v>382</v>
      </c>
      <c r="J525" t="str">
        <f t="shared" si="32"/>
        <v>Breast invasive carcinoma - Stage IB(9)IFN1</v>
      </c>
      <c r="K525" t="str">
        <f t="shared" si="33"/>
        <v>Breast invasive carcinoma (adjacent normal)(111)IFN1</v>
      </c>
      <c r="L525" t="str">
        <f t="shared" si="34"/>
        <v>upregulation</v>
      </c>
      <c r="M525" t="str">
        <f t="shared" si="35"/>
        <v>regulation not significant</v>
      </c>
    </row>
    <row r="526" spans="1:13" x14ac:dyDescent="0.2">
      <c r="A526" t="s">
        <v>319</v>
      </c>
      <c r="B526" t="s">
        <v>253</v>
      </c>
      <c r="C526" t="s">
        <v>220</v>
      </c>
      <c r="D526" t="s">
        <v>397</v>
      </c>
      <c r="E526" t="s">
        <v>18</v>
      </c>
      <c r="F526">
        <v>1059.6985119999999</v>
      </c>
      <c r="G526">
        <v>99.175044810000003</v>
      </c>
      <c r="H526">
        <v>2.2141700000000001E-3</v>
      </c>
      <c r="I526" t="s">
        <v>382</v>
      </c>
      <c r="J526" t="str">
        <f t="shared" si="32"/>
        <v>Breast invasive carcinoma - Stage IB(9)IFN1</v>
      </c>
      <c r="K526" t="str">
        <f t="shared" si="33"/>
        <v>Breast invasive carcinoma (adjacent normal)(111)IFN1</v>
      </c>
      <c r="L526" t="str">
        <f t="shared" si="34"/>
        <v>upregulation</v>
      </c>
      <c r="M526" t="str">
        <f t="shared" si="35"/>
        <v>regulation not significant</v>
      </c>
    </row>
    <row r="527" spans="1:13" x14ac:dyDescent="0.2">
      <c r="A527" t="s">
        <v>319</v>
      </c>
      <c r="B527" t="s">
        <v>253</v>
      </c>
      <c r="C527" t="s">
        <v>220</v>
      </c>
      <c r="D527" t="s">
        <v>398</v>
      </c>
      <c r="E527" t="s">
        <v>19</v>
      </c>
      <c r="F527">
        <v>148.8299422</v>
      </c>
      <c r="G527">
        <v>77.262597979999995</v>
      </c>
      <c r="H527">
        <v>2.9708600000000001E-4</v>
      </c>
      <c r="I527" t="s">
        <v>382</v>
      </c>
      <c r="J527" t="str">
        <f t="shared" si="32"/>
        <v>Breast invasive carcinoma - Stage IB(9)IFUS</v>
      </c>
      <c r="K527" t="str">
        <f t="shared" si="33"/>
        <v>Breast invasive carcinoma (adjacent normal)(111)IFUS</v>
      </c>
      <c r="L527" t="str">
        <f t="shared" si="34"/>
        <v>upregulation</v>
      </c>
      <c r="M527" t="str">
        <f t="shared" si="35"/>
        <v>significant regulation</v>
      </c>
    </row>
    <row r="528" spans="1:13" x14ac:dyDescent="0.2">
      <c r="A528" t="s">
        <v>319</v>
      </c>
      <c r="B528" t="s">
        <v>253</v>
      </c>
      <c r="C528" t="s">
        <v>220</v>
      </c>
      <c r="D528" t="s">
        <v>399</v>
      </c>
      <c r="E528" t="s">
        <v>19</v>
      </c>
      <c r="F528">
        <v>7.2528171300000004</v>
      </c>
      <c r="G528">
        <v>3.0366698470000002</v>
      </c>
      <c r="H528">
        <v>7.363039E-3</v>
      </c>
      <c r="I528" t="s">
        <v>382</v>
      </c>
      <c r="J528" t="str">
        <f t="shared" si="32"/>
        <v>Breast invasive carcinoma - Stage IB(9)IFUS</v>
      </c>
      <c r="K528" t="str">
        <f t="shared" si="33"/>
        <v>Breast invasive carcinoma (adjacent normal)(111)IFUS</v>
      </c>
      <c r="L528" t="str">
        <f t="shared" si="34"/>
        <v>upregulation</v>
      </c>
      <c r="M528" t="str">
        <f t="shared" si="35"/>
        <v>regulation not significant</v>
      </c>
    </row>
    <row r="529" spans="1:13" x14ac:dyDescent="0.2">
      <c r="A529" t="s">
        <v>319</v>
      </c>
      <c r="B529" t="s">
        <v>253</v>
      </c>
      <c r="C529" t="s">
        <v>220</v>
      </c>
      <c r="D529" t="s">
        <v>400</v>
      </c>
      <c r="E529" t="s">
        <v>19</v>
      </c>
      <c r="F529">
        <v>70.876541709999998</v>
      </c>
      <c r="G529">
        <v>42.773453070000002</v>
      </c>
      <c r="H529">
        <v>2.2987870000000001E-3</v>
      </c>
      <c r="I529" t="s">
        <v>382</v>
      </c>
      <c r="J529" t="str">
        <f t="shared" si="32"/>
        <v>Breast invasive carcinoma - Stage IB(9)IFUS</v>
      </c>
      <c r="K529" t="str">
        <f t="shared" si="33"/>
        <v>Breast invasive carcinoma (adjacent normal)(111)IFUS</v>
      </c>
      <c r="L529" t="str">
        <f t="shared" si="34"/>
        <v>upregulation</v>
      </c>
      <c r="M529" t="str">
        <f t="shared" si="35"/>
        <v>regulation not significant</v>
      </c>
    </row>
    <row r="530" spans="1:13" x14ac:dyDescent="0.2">
      <c r="A530" t="s">
        <v>319</v>
      </c>
      <c r="B530" t="s">
        <v>253</v>
      </c>
      <c r="C530" t="s">
        <v>220</v>
      </c>
      <c r="D530" t="s">
        <v>401</v>
      </c>
      <c r="E530" t="s">
        <v>19</v>
      </c>
      <c r="F530">
        <v>121.25892330000001</v>
      </c>
      <c r="G530">
        <v>48.384700729999999</v>
      </c>
      <c r="H530">
        <v>2.3461020000000001E-3</v>
      </c>
      <c r="I530" t="s">
        <v>382</v>
      </c>
      <c r="J530" t="str">
        <f t="shared" si="32"/>
        <v>Breast invasive carcinoma - Stage IB(9)IFUS</v>
      </c>
      <c r="K530" t="str">
        <f t="shared" si="33"/>
        <v>Breast invasive carcinoma (adjacent normal)(111)IFUS</v>
      </c>
      <c r="L530" t="str">
        <f t="shared" si="34"/>
        <v>upregulation</v>
      </c>
      <c r="M530" t="str">
        <f t="shared" si="35"/>
        <v>regulation not significant</v>
      </c>
    </row>
    <row r="531" spans="1:13" x14ac:dyDescent="0.2">
      <c r="A531" t="s">
        <v>319</v>
      </c>
      <c r="B531" t="s">
        <v>253</v>
      </c>
      <c r="C531" t="s">
        <v>220</v>
      </c>
      <c r="D531" t="s">
        <v>415</v>
      </c>
      <c r="E531" t="s">
        <v>30</v>
      </c>
      <c r="F531">
        <v>3.0002477E-2</v>
      </c>
      <c r="G531">
        <v>0.11863826500000001</v>
      </c>
      <c r="H531">
        <v>5.911459E-3</v>
      </c>
      <c r="I531" t="s">
        <v>382</v>
      </c>
      <c r="J531" t="str">
        <f t="shared" si="32"/>
        <v>Breast invasive carcinoma - Stage IB(9)INTRK1</v>
      </c>
      <c r="K531" t="str">
        <f t="shared" si="33"/>
        <v>Breast invasive carcinoma (adjacent normal)(111)INTRK1</v>
      </c>
      <c r="L531" t="str">
        <f t="shared" si="34"/>
        <v>downregulation</v>
      </c>
      <c r="M531" t="str">
        <f t="shared" si="35"/>
        <v>regulation not significant</v>
      </c>
    </row>
    <row r="532" spans="1:13" x14ac:dyDescent="0.2">
      <c r="A532" t="s">
        <v>319</v>
      </c>
      <c r="B532" t="s">
        <v>253</v>
      </c>
      <c r="C532" t="s">
        <v>220</v>
      </c>
      <c r="D532" t="s">
        <v>408</v>
      </c>
      <c r="E532" t="s">
        <v>32</v>
      </c>
      <c r="F532">
        <v>92.951953410000002</v>
      </c>
      <c r="G532">
        <v>50.101753309999999</v>
      </c>
      <c r="H532">
        <v>5.9324620000000003E-3</v>
      </c>
      <c r="I532" t="s">
        <v>382</v>
      </c>
      <c r="J532" t="str">
        <f t="shared" si="32"/>
        <v>Breast invasive carcinoma - Stage IB(9)IU2AF2</v>
      </c>
      <c r="K532" t="str">
        <f t="shared" si="33"/>
        <v>Breast invasive carcinoma (adjacent normal)(111)IU2AF2</v>
      </c>
      <c r="L532" t="str">
        <f t="shared" si="34"/>
        <v>upregulation</v>
      </c>
      <c r="M532" t="str">
        <f t="shared" si="35"/>
        <v>regulation not significant</v>
      </c>
    </row>
    <row r="533" spans="1:13" x14ac:dyDescent="0.2">
      <c r="A533" t="s">
        <v>319</v>
      </c>
      <c r="B533" t="s">
        <v>253</v>
      </c>
      <c r="C533" t="s">
        <v>220</v>
      </c>
      <c r="D533" t="s">
        <v>409</v>
      </c>
      <c r="E533" t="s">
        <v>32</v>
      </c>
      <c r="F533">
        <v>14.213288950000001</v>
      </c>
      <c r="G533">
        <v>6.9417317560000003</v>
      </c>
      <c r="H533">
        <v>3.2617649999999998E-3</v>
      </c>
      <c r="I533" t="s">
        <v>382</v>
      </c>
      <c r="J533" t="str">
        <f t="shared" si="32"/>
        <v>Breast invasive carcinoma - Stage IB(9)IU2AF2</v>
      </c>
      <c r="K533" t="str">
        <f t="shared" si="33"/>
        <v>Breast invasive carcinoma (adjacent normal)(111)IU2AF2</v>
      </c>
      <c r="L533" t="str">
        <f t="shared" si="34"/>
        <v>upregulation</v>
      </c>
      <c r="M533" t="str">
        <f t="shared" si="35"/>
        <v>regulation not significant</v>
      </c>
    </row>
    <row r="534" spans="1:13" x14ac:dyDescent="0.2">
      <c r="A534" t="s">
        <v>319</v>
      </c>
      <c r="B534" t="s">
        <v>253</v>
      </c>
      <c r="C534" t="s">
        <v>220</v>
      </c>
      <c r="D534" t="s">
        <v>410</v>
      </c>
      <c r="E534" t="s">
        <v>33</v>
      </c>
      <c r="F534">
        <v>0.28575256799999998</v>
      </c>
      <c r="G534">
        <v>1.6646680599999999</v>
      </c>
      <c r="H534">
        <v>2.1473429999999999E-3</v>
      </c>
      <c r="I534" t="s">
        <v>382</v>
      </c>
      <c r="J534" t="str">
        <f t="shared" si="32"/>
        <v>Breast invasive carcinoma - Stage IB(9)IVCAM1</v>
      </c>
      <c r="K534" t="str">
        <f t="shared" si="33"/>
        <v>Breast invasive carcinoma (adjacent normal)(111)IVCAM1</v>
      </c>
      <c r="L534" t="str">
        <f t="shared" si="34"/>
        <v>downregulation</v>
      </c>
      <c r="M534" t="str">
        <f t="shared" si="35"/>
        <v>regulation not significant</v>
      </c>
    </row>
    <row r="535" spans="1:13" x14ac:dyDescent="0.2">
      <c r="A535" t="s">
        <v>319</v>
      </c>
      <c r="B535" t="s">
        <v>240</v>
      </c>
      <c r="C535" t="s">
        <v>220</v>
      </c>
      <c r="D535" t="s">
        <v>381</v>
      </c>
      <c r="E535" t="s">
        <v>11</v>
      </c>
      <c r="F535">
        <v>29.389382479999998</v>
      </c>
      <c r="G535">
        <v>20.721995310000001</v>
      </c>
      <c r="H535" s="155">
        <v>9.949999999999999E-13</v>
      </c>
      <c r="I535" t="s">
        <v>382</v>
      </c>
      <c r="J535" t="str">
        <f t="shared" si="32"/>
        <v>Breast invasive carcinoma - Stage II(3)ICDK2</v>
      </c>
      <c r="K535" t="str">
        <f t="shared" si="33"/>
        <v>Breast invasive carcinoma (adjacent normal)(111)ICDK2</v>
      </c>
      <c r="L535" t="str">
        <f t="shared" si="34"/>
        <v>upregulation</v>
      </c>
      <c r="M535" t="str">
        <f t="shared" si="35"/>
        <v>significant regulation</v>
      </c>
    </row>
    <row r="536" spans="1:13" x14ac:dyDescent="0.2">
      <c r="A536" t="s">
        <v>319</v>
      </c>
      <c r="B536" t="s">
        <v>240</v>
      </c>
      <c r="C536" t="s">
        <v>220</v>
      </c>
      <c r="D536" t="s">
        <v>414</v>
      </c>
      <c r="E536" t="s">
        <v>11</v>
      </c>
      <c r="F536" s="155">
        <v>2.3100000000000001E-104</v>
      </c>
      <c r="G536">
        <v>0.23479476099999999</v>
      </c>
      <c r="H536" s="155">
        <v>1.6500000000000001E-7</v>
      </c>
      <c r="I536" t="s">
        <v>382</v>
      </c>
      <c r="J536" t="str">
        <f t="shared" si="32"/>
        <v>Breast invasive carcinoma - Stage II(3)ICDK2</v>
      </c>
      <c r="K536" t="str">
        <f t="shared" si="33"/>
        <v>Breast invasive carcinoma (adjacent normal)(111)ICDK2</v>
      </c>
      <c r="L536" t="str">
        <f t="shared" si="34"/>
        <v>downregulation</v>
      </c>
      <c r="M536" t="str">
        <f t="shared" si="35"/>
        <v>significant regulation</v>
      </c>
    </row>
    <row r="537" spans="1:13" x14ac:dyDescent="0.2">
      <c r="A537" t="s">
        <v>319</v>
      </c>
      <c r="B537" t="s">
        <v>240</v>
      </c>
      <c r="C537" t="s">
        <v>220</v>
      </c>
      <c r="D537" t="s">
        <v>429</v>
      </c>
      <c r="E537" t="s">
        <v>13</v>
      </c>
      <c r="F537" s="155">
        <v>1.1E-129</v>
      </c>
      <c r="G537">
        <v>0.26424949599999997</v>
      </c>
      <c r="H537" s="155">
        <v>1.2500000000000001E-6</v>
      </c>
      <c r="I537" t="s">
        <v>382</v>
      </c>
      <c r="J537" t="str">
        <f t="shared" si="32"/>
        <v>Breast invasive carcinoma - Stage II(3)IDLST</v>
      </c>
      <c r="K537" t="str">
        <f t="shared" si="33"/>
        <v>Breast invasive carcinoma (adjacent normal)(111)IDLST</v>
      </c>
      <c r="L537" t="str">
        <f t="shared" si="34"/>
        <v>downregulation</v>
      </c>
      <c r="M537" t="str">
        <f t="shared" si="35"/>
        <v>significant regulation</v>
      </c>
    </row>
    <row r="538" spans="1:13" x14ac:dyDescent="0.2">
      <c r="A538" t="s">
        <v>319</v>
      </c>
      <c r="B538" t="s">
        <v>240</v>
      </c>
      <c r="C538" t="s">
        <v>220</v>
      </c>
      <c r="D538" t="s">
        <v>404</v>
      </c>
      <c r="E538" t="s">
        <v>20</v>
      </c>
      <c r="F538">
        <v>7.4950816000000003E-2</v>
      </c>
      <c r="G538">
        <v>0.61658639699999995</v>
      </c>
      <c r="H538">
        <v>4.423962E-3</v>
      </c>
      <c r="I538" t="s">
        <v>382</v>
      </c>
      <c r="J538" t="str">
        <f t="shared" si="32"/>
        <v>Breast invasive carcinoma - Stage II(3)IHDAC5</v>
      </c>
      <c r="K538" t="str">
        <f t="shared" si="33"/>
        <v>Breast invasive carcinoma (adjacent normal)(111)IHDAC5</v>
      </c>
      <c r="L538" t="str">
        <f t="shared" si="34"/>
        <v>downregulation</v>
      </c>
      <c r="M538" t="str">
        <f t="shared" si="35"/>
        <v>regulation not significant</v>
      </c>
    </row>
    <row r="539" spans="1:13" x14ac:dyDescent="0.2">
      <c r="A539" t="s">
        <v>319</v>
      </c>
      <c r="B539" t="s">
        <v>240</v>
      </c>
      <c r="C539" t="s">
        <v>220</v>
      </c>
      <c r="D539" t="s">
        <v>415</v>
      </c>
      <c r="E539" t="s">
        <v>30</v>
      </c>
      <c r="F539" s="155">
        <v>9.5400000000000004E-21</v>
      </c>
      <c r="G539">
        <v>0.11863826500000001</v>
      </c>
      <c r="H539" s="155">
        <v>2.3600000000000001E-10</v>
      </c>
      <c r="I539" t="s">
        <v>382</v>
      </c>
      <c r="J539" t="str">
        <f t="shared" si="32"/>
        <v>Breast invasive carcinoma - Stage II(3)INTRK1</v>
      </c>
      <c r="K539" t="str">
        <f t="shared" si="33"/>
        <v>Breast invasive carcinoma (adjacent normal)(111)INTRK1</v>
      </c>
      <c r="L539" t="str">
        <f t="shared" si="34"/>
        <v>downregulation</v>
      </c>
      <c r="M539" t="str">
        <f t="shared" si="35"/>
        <v>significant regulation</v>
      </c>
    </row>
    <row r="540" spans="1:13" x14ac:dyDescent="0.2">
      <c r="A540" t="s">
        <v>319</v>
      </c>
      <c r="B540" t="s">
        <v>254</v>
      </c>
      <c r="C540" t="s">
        <v>220</v>
      </c>
      <c r="D540" t="s">
        <v>381</v>
      </c>
      <c r="E540" t="s">
        <v>11</v>
      </c>
      <c r="F540">
        <v>30.565252350000002</v>
      </c>
      <c r="G540">
        <v>20.721995310000001</v>
      </c>
      <c r="H540">
        <v>5.3621909999999997E-3</v>
      </c>
      <c r="I540" t="s">
        <v>382</v>
      </c>
      <c r="J540" t="str">
        <f t="shared" si="32"/>
        <v>Breast invasive carcinoma - Stage IV(22)ICDK2</v>
      </c>
      <c r="K540" t="str">
        <f t="shared" si="33"/>
        <v>Breast invasive carcinoma (adjacent normal)(111)ICDK2</v>
      </c>
      <c r="L540" t="str">
        <f t="shared" si="34"/>
        <v>upregulation</v>
      </c>
      <c r="M540" t="str">
        <f t="shared" si="35"/>
        <v>regulation not significant</v>
      </c>
    </row>
    <row r="541" spans="1:13" x14ac:dyDescent="0.2">
      <c r="A541" t="s">
        <v>319</v>
      </c>
      <c r="B541" t="s">
        <v>254</v>
      </c>
      <c r="C541" t="s">
        <v>220</v>
      </c>
      <c r="D541" t="s">
        <v>429</v>
      </c>
      <c r="E541" t="s">
        <v>13</v>
      </c>
      <c r="F541">
        <v>4.8802803999999998E-2</v>
      </c>
      <c r="G541">
        <v>0.26424949599999997</v>
      </c>
      <c r="H541">
        <v>6.4650339999999997E-3</v>
      </c>
      <c r="I541" t="s">
        <v>382</v>
      </c>
      <c r="J541" t="str">
        <f t="shared" si="32"/>
        <v>Breast invasive carcinoma - Stage IV(22)IDLST</v>
      </c>
      <c r="K541" t="str">
        <f t="shared" si="33"/>
        <v>Breast invasive carcinoma (adjacent normal)(111)IDLST</v>
      </c>
      <c r="L541" t="str">
        <f t="shared" si="34"/>
        <v>downregulation</v>
      </c>
      <c r="M541" t="str">
        <f t="shared" si="35"/>
        <v>regulation not significant</v>
      </c>
    </row>
    <row r="542" spans="1:13" x14ac:dyDescent="0.2">
      <c r="A542" t="s">
        <v>319</v>
      </c>
      <c r="B542" t="s">
        <v>254</v>
      </c>
      <c r="C542" t="s">
        <v>220</v>
      </c>
      <c r="D542" t="s">
        <v>385</v>
      </c>
      <c r="E542" t="s">
        <v>13</v>
      </c>
      <c r="F542">
        <v>54.047249669999999</v>
      </c>
      <c r="G542">
        <v>81.304208189999997</v>
      </c>
      <c r="H542" s="155">
        <v>8.4300000000000003E-5</v>
      </c>
      <c r="I542" t="s">
        <v>382</v>
      </c>
      <c r="J542" t="str">
        <f t="shared" si="32"/>
        <v>Breast invasive carcinoma - Stage IV(22)IDLST</v>
      </c>
      <c r="K542" t="str">
        <f t="shared" si="33"/>
        <v>Breast invasive carcinoma (adjacent normal)(111)IDLST</v>
      </c>
      <c r="L542" t="str">
        <f t="shared" si="34"/>
        <v>downregulation</v>
      </c>
      <c r="M542" t="str">
        <f t="shared" si="35"/>
        <v>significant regulation</v>
      </c>
    </row>
    <row r="543" spans="1:13" x14ac:dyDescent="0.2">
      <c r="A543" t="s">
        <v>319</v>
      </c>
      <c r="B543" t="s">
        <v>254</v>
      </c>
      <c r="C543" t="s">
        <v>220</v>
      </c>
      <c r="D543" t="s">
        <v>386</v>
      </c>
      <c r="E543" t="s">
        <v>13</v>
      </c>
      <c r="F543">
        <v>0.968880678</v>
      </c>
      <c r="G543">
        <v>2.7090501439999999</v>
      </c>
      <c r="H543" s="155">
        <v>1.7E-6</v>
      </c>
      <c r="I543" t="s">
        <v>382</v>
      </c>
      <c r="J543" t="str">
        <f t="shared" si="32"/>
        <v>Breast invasive carcinoma - Stage IV(22)IDLST</v>
      </c>
      <c r="K543" t="str">
        <f t="shared" si="33"/>
        <v>Breast invasive carcinoma (adjacent normal)(111)IDLST</v>
      </c>
      <c r="L543" t="str">
        <f t="shared" si="34"/>
        <v>downregulation</v>
      </c>
      <c r="M543" t="str">
        <f t="shared" si="35"/>
        <v>significant regulation</v>
      </c>
    </row>
    <row r="544" spans="1:13" x14ac:dyDescent="0.2">
      <c r="A544" t="s">
        <v>319</v>
      </c>
      <c r="B544" t="s">
        <v>254</v>
      </c>
      <c r="C544" t="s">
        <v>220</v>
      </c>
      <c r="D544" t="s">
        <v>387</v>
      </c>
      <c r="E544" t="s">
        <v>17</v>
      </c>
      <c r="F544">
        <v>25.830422720000001</v>
      </c>
      <c r="G544">
        <v>11.878050549999999</v>
      </c>
      <c r="H544">
        <v>3.0867500000000001E-4</v>
      </c>
      <c r="I544" t="s">
        <v>382</v>
      </c>
      <c r="J544" t="str">
        <f t="shared" si="32"/>
        <v>Breast invasive carcinoma - Stage IV(22)IFBXO6</v>
      </c>
      <c r="K544" t="str">
        <f t="shared" si="33"/>
        <v>Breast invasive carcinoma (adjacent normal)(111)IFBXO6</v>
      </c>
      <c r="L544" t="str">
        <f t="shared" si="34"/>
        <v>upregulation</v>
      </c>
      <c r="M544" t="str">
        <f t="shared" si="35"/>
        <v>significant regulation</v>
      </c>
    </row>
    <row r="545" spans="1:13" x14ac:dyDescent="0.2">
      <c r="A545" t="s">
        <v>319</v>
      </c>
      <c r="B545" t="s">
        <v>254</v>
      </c>
      <c r="C545" t="s">
        <v>220</v>
      </c>
      <c r="D545" t="s">
        <v>388</v>
      </c>
      <c r="E545" t="s">
        <v>18</v>
      </c>
      <c r="F545">
        <v>6.1111463449999999</v>
      </c>
      <c r="G545">
        <v>1.116558476</v>
      </c>
      <c r="H545">
        <v>1.4673600000000001E-4</v>
      </c>
      <c r="I545" t="s">
        <v>382</v>
      </c>
      <c r="J545" t="str">
        <f t="shared" si="32"/>
        <v>Breast invasive carcinoma - Stage IV(22)IFN1</v>
      </c>
      <c r="K545" t="str">
        <f t="shared" si="33"/>
        <v>Breast invasive carcinoma (adjacent normal)(111)IFN1</v>
      </c>
      <c r="L545" t="str">
        <f t="shared" si="34"/>
        <v>upregulation</v>
      </c>
      <c r="M545" t="str">
        <f t="shared" si="35"/>
        <v>significant regulation</v>
      </c>
    </row>
    <row r="546" spans="1:13" x14ac:dyDescent="0.2">
      <c r="A546" t="s">
        <v>319</v>
      </c>
      <c r="B546" t="s">
        <v>254</v>
      </c>
      <c r="C546" t="s">
        <v>220</v>
      </c>
      <c r="D546" t="s">
        <v>389</v>
      </c>
      <c r="E546" t="s">
        <v>18</v>
      </c>
      <c r="F546">
        <v>288.05890979999998</v>
      </c>
      <c r="G546">
        <v>23.08213078</v>
      </c>
      <c r="H546">
        <v>1.471972E-3</v>
      </c>
      <c r="I546" t="s">
        <v>382</v>
      </c>
      <c r="J546" t="str">
        <f t="shared" si="32"/>
        <v>Breast invasive carcinoma - Stage IV(22)IFN1</v>
      </c>
      <c r="K546" t="str">
        <f t="shared" si="33"/>
        <v>Breast invasive carcinoma (adjacent normal)(111)IFN1</v>
      </c>
      <c r="L546" t="str">
        <f t="shared" si="34"/>
        <v>upregulation</v>
      </c>
      <c r="M546" t="str">
        <f t="shared" si="35"/>
        <v>regulation not significant</v>
      </c>
    </row>
    <row r="547" spans="1:13" x14ac:dyDescent="0.2">
      <c r="A547" t="s">
        <v>319</v>
      </c>
      <c r="B547" t="s">
        <v>254</v>
      </c>
      <c r="C547" t="s">
        <v>220</v>
      </c>
      <c r="D547" t="s">
        <v>390</v>
      </c>
      <c r="E547" t="s">
        <v>18</v>
      </c>
      <c r="F547">
        <v>108.40365079999999</v>
      </c>
      <c r="G547">
        <v>9.9166037169999992</v>
      </c>
      <c r="H547" s="155">
        <v>2.16E-5</v>
      </c>
      <c r="I547" t="s">
        <v>382</v>
      </c>
      <c r="J547" t="str">
        <f t="shared" si="32"/>
        <v>Breast invasive carcinoma - Stage IV(22)IFN1</v>
      </c>
      <c r="K547" t="str">
        <f t="shared" si="33"/>
        <v>Breast invasive carcinoma (adjacent normal)(111)IFN1</v>
      </c>
      <c r="L547" t="str">
        <f t="shared" si="34"/>
        <v>upregulation</v>
      </c>
      <c r="M547" t="str">
        <f t="shared" si="35"/>
        <v>significant regulation</v>
      </c>
    </row>
    <row r="548" spans="1:13" x14ac:dyDescent="0.2">
      <c r="A548" t="s">
        <v>319</v>
      </c>
      <c r="B548" t="s">
        <v>254</v>
      </c>
      <c r="C548" t="s">
        <v>220</v>
      </c>
      <c r="D548" t="s">
        <v>392</v>
      </c>
      <c r="E548" t="s">
        <v>18</v>
      </c>
      <c r="F548">
        <v>41.9965549</v>
      </c>
      <c r="G548">
        <v>3.4715653130000002</v>
      </c>
      <c r="H548" s="155">
        <v>4.9799999999999998E-6</v>
      </c>
      <c r="I548" t="s">
        <v>382</v>
      </c>
      <c r="J548" t="str">
        <f t="shared" si="32"/>
        <v>Breast invasive carcinoma - Stage IV(22)IFN1</v>
      </c>
      <c r="K548" t="str">
        <f t="shared" si="33"/>
        <v>Breast invasive carcinoma (adjacent normal)(111)IFN1</v>
      </c>
      <c r="L548" t="str">
        <f t="shared" si="34"/>
        <v>upregulation</v>
      </c>
      <c r="M548" t="str">
        <f t="shared" si="35"/>
        <v>significant regulation</v>
      </c>
    </row>
    <row r="549" spans="1:13" x14ac:dyDescent="0.2">
      <c r="A549" t="s">
        <v>319</v>
      </c>
      <c r="B549" t="s">
        <v>254</v>
      </c>
      <c r="C549" t="s">
        <v>220</v>
      </c>
      <c r="D549" t="s">
        <v>393</v>
      </c>
      <c r="E549" t="s">
        <v>18</v>
      </c>
      <c r="F549">
        <v>1.3392324659999999</v>
      </c>
      <c r="G549">
        <v>0.15722572900000001</v>
      </c>
      <c r="H549">
        <v>1.7409599999999999E-4</v>
      </c>
      <c r="I549" t="s">
        <v>382</v>
      </c>
      <c r="J549" t="str">
        <f t="shared" si="32"/>
        <v>Breast invasive carcinoma - Stage IV(22)IFN1</v>
      </c>
      <c r="K549" t="str">
        <f t="shared" si="33"/>
        <v>Breast invasive carcinoma (adjacent normal)(111)IFN1</v>
      </c>
      <c r="L549" t="str">
        <f t="shared" si="34"/>
        <v>upregulation</v>
      </c>
      <c r="M549" t="str">
        <f t="shared" si="35"/>
        <v>significant regulation</v>
      </c>
    </row>
    <row r="550" spans="1:13" x14ac:dyDescent="0.2">
      <c r="A550" t="s">
        <v>319</v>
      </c>
      <c r="B550" t="s">
        <v>254</v>
      </c>
      <c r="C550" t="s">
        <v>220</v>
      </c>
      <c r="D550" t="s">
        <v>394</v>
      </c>
      <c r="E550" t="s">
        <v>18</v>
      </c>
      <c r="F550">
        <v>84.529413210000001</v>
      </c>
      <c r="G550">
        <v>7.0197728469999996</v>
      </c>
      <c r="H550" s="155">
        <v>9.3499999999999997E-8</v>
      </c>
      <c r="I550" t="s">
        <v>382</v>
      </c>
      <c r="J550" t="str">
        <f t="shared" si="32"/>
        <v>Breast invasive carcinoma - Stage IV(22)IFN1</v>
      </c>
      <c r="K550" t="str">
        <f t="shared" si="33"/>
        <v>Breast invasive carcinoma (adjacent normal)(111)IFN1</v>
      </c>
      <c r="L550" t="str">
        <f t="shared" si="34"/>
        <v>upregulation</v>
      </c>
      <c r="M550" t="str">
        <f t="shared" si="35"/>
        <v>significant regulation</v>
      </c>
    </row>
    <row r="551" spans="1:13" x14ac:dyDescent="0.2">
      <c r="A551" t="s">
        <v>319</v>
      </c>
      <c r="B551" t="s">
        <v>254</v>
      </c>
      <c r="C551" t="s">
        <v>220</v>
      </c>
      <c r="D551" t="s">
        <v>397</v>
      </c>
      <c r="E551" t="s">
        <v>18</v>
      </c>
      <c r="F551">
        <v>891.53134899999998</v>
      </c>
      <c r="G551">
        <v>99.175044810000003</v>
      </c>
      <c r="H551" s="155">
        <v>6.7200000000000006E-8</v>
      </c>
      <c r="I551" t="s">
        <v>382</v>
      </c>
      <c r="J551" t="str">
        <f t="shared" si="32"/>
        <v>Breast invasive carcinoma - Stage IV(22)IFN1</v>
      </c>
      <c r="K551" t="str">
        <f t="shared" si="33"/>
        <v>Breast invasive carcinoma (adjacent normal)(111)IFN1</v>
      </c>
      <c r="L551" t="str">
        <f t="shared" si="34"/>
        <v>upregulation</v>
      </c>
      <c r="M551" t="str">
        <f t="shared" si="35"/>
        <v>significant regulation</v>
      </c>
    </row>
    <row r="552" spans="1:13" x14ac:dyDescent="0.2">
      <c r="A552" t="s">
        <v>319</v>
      </c>
      <c r="B552" t="s">
        <v>254</v>
      </c>
      <c r="C552" t="s">
        <v>220</v>
      </c>
      <c r="D552" t="s">
        <v>398</v>
      </c>
      <c r="E552" t="s">
        <v>19</v>
      </c>
      <c r="F552">
        <v>125.81440310000001</v>
      </c>
      <c r="G552">
        <v>77.262597979999995</v>
      </c>
      <c r="H552" s="155">
        <v>1.8E-5</v>
      </c>
      <c r="I552" t="s">
        <v>382</v>
      </c>
      <c r="J552" t="str">
        <f t="shared" si="32"/>
        <v>Breast invasive carcinoma - Stage IV(22)IFUS</v>
      </c>
      <c r="K552" t="str">
        <f t="shared" si="33"/>
        <v>Breast invasive carcinoma (adjacent normal)(111)IFUS</v>
      </c>
      <c r="L552" t="str">
        <f t="shared" si="34"/>
        <v>upregulation</v>
      </c>
      <c r="M552" t="str">
        <f t="shared" si="35"/>
        <v>significant regulation</v>
      </c>
    </row>
    <row r="553" spans="1:13" x14ac:dyDescent="0.2">
      <c r="A553" t="s">
        <v>319</v>
      </c>
      <c r="B553" t="s">
        <v>254</v>
      </c>
      <c r="C553" t="s">
        <v>220</v>
      </c>
      <c r="D553" t="s">
        <v>400</v>
      </c>
      <c r="E553" t="s">
        <v>19</v>
      </c>
      <c r="F553">
        <v>65.477833009999998</v>
      </c>
      <c r="G553">
        <v>42.773453070000002</v>
      </c>
      <c r="H553" s="155">
        <v>4.35E-5</v>
      </c>
      <c r="I553" t="s">
        <v>382</v>
      </c>
      <c r="J553" t="str">
        <f t="shared" si="32"/>
        <v>Breast invasive carcinoma - Stage IV(22)IFUS</v>
      </c>
      <c r="K553" t="str">
        <f t="shared" si="33"/>
        <v>Breast invasive carcinoma (adjacent normal)(111)IFUS</v>
      </c>
      <c r="L553" t="str">
        <f t="shared" si="34"/>
        <v>upregulation</v>
      </c>
      <c r="M553" t="str">
        <f t="shared" si="35"/>
        <v>significant regulation</v>
      </c>
    </row>
    <row r="554" spans="1:13" x14ac:dyDescent="0.2">
      <c r="A554" t="s">
        <v>319</v>
      </c>
      <c r="B554" t="s">
        <v>254</v>
      </c>
      <c r="C554" t="s">
        <v>220</v>
      </c>
      <c r="D554" t="s">
        <v>401</v>
      </c>
      <c r="E554" t="s">
        <v>19</v>
      </c>
      <c r="F554">
        <v>90.303872069999997</v>
      </c>
      <c r="G554">
        <v>48.384700729999999</v>
      </c>
      <c r="H554" s="155">
        <v>4.69E-6</v>
      </c>
      <c r="I554" t="s">
        <v>382</v>
      </c>
      <c r="J554" t="str">
        <f t="shared" si="32"/>
        <v>Breast invasive carcinoma - Stage IV(22)IFUS</v>
      </c>
      <c r="K554" t="str">
        <f t="shared" si="33"/>
        <v>Breast invasive carcinoma (adjacent normal)(111)IFUS</v>
      </c>
      <c r="L554" t="str">
        <f t="shared" si="34"/>
        <v>upregulation</v>
      </c>
      <c r="M554" t="str">
        <f t="shared" si="35"/>
        <v>significant regulation</v>
      </c>
    </row>
    <row r="555" spans="1:13" x14ac:dyDescent="0.2">
      <c r="A555" t="s">
        <v>319</v>
      </c>
      <c r="B555" t="s">
        <v>254</v>
      </c>
      <c r="C555" t="s">
        <v>220</v>
      </c>
      <c r="D555" t="s">
        <v>406</v>
      </c>
      <c r="E555" t="s">
        <v>21</v>
      </c>
      <c r="F555">
        <v>31.574731719999999</v>
      </c>
      <c r="G555">
        <v>24.18323921</v>
      </c>
      <c r="H555">
        <v>4.9124549999999996E-3</v>
      </c>
      <c r="I555" t="s">
        <v>382</v>
      </c>
      <c r="J555" t="str">
        <f t="shared" si="32"/>
        <v>Breast invasive carcinoma - Stage IV(22)IHUWE1</v>
      </c>
      <c r="K555" t="str">
        <f t="shared" si="33"/>
        <v>Breast invasive carcinoma (adjacent normal)(111)IHUWE1</v>
      </c>
      <c r="L555" t="str">
        <f t="shared" si="34"/>
        <v>upregulation</v>
      </c>
      <c r="M555" t="str">
        <f t="shared" si="35"/>
        <v>regulation not significant</v>
      </c>
    </row>
    <row r="556" spans="1:13" x14ac:dyDescent="0.2">
      <c r="A556" t="s">
        <v>319</v>
      </c>
      <c r="B556" t="s">
        <v>254</v>
      </c>
      <c r="C556" t="s">
        <v>220</v>
      </c>
      <c r="D556" t="s">
        <v>407</v>
      </c>
      <c r="E556" t="s">
        <v>23</v>
      </c>
      <c r="F556">
        <v>36.328372450000003</v>
      </c>
      <c r="G556">
        <v>10.57387739</v>
      </c>
      <c r="H556" s="155">
        <v>8.6300000000000004E-7</v>
      </c>
      <c r="I556" t="s">
        <v>382</v>
      </c>
      <c r="J556" t="str">
        <f t="shared" si="32"/>
        <v>Breast invasive carcinoma - Stage IV(22)IMCM2</v>
      </c>
      <c r="K556" t="str">
        <f t="shared" si="33"/>
        <v>Breast invasive carcinoma (adjacent normal)(111)IMCM2</v>
      </c>
      <c r="L556" t="str">
        <f t="shared" si="34"/>
        <v>upregulation</v>
      </c>
      <c r="M556" t="str">
        <f t="shared" si="35"/>
        <v>significant regulation</v>
      </c>
    </row>
    <row r="557" spans="1:13" x14ac:dyDescent="0.2">
      <c r="A557" t="s">
        <v>319</v>
      </c>
      <c r="B557" t="s">
        <v>254</v>
      </c>
      <c r="C557" t="s">
        <v>220</v>
      </c>
      <c r="D557" t="s">
        <v>408</v>
      </c>
      <c r="E557" t="s">
        <v>32</v>
      </c>
      <c r="F557">
        <v>72.811825540000001</v>
      </c>
      <c r="G557">
        <v>50.101753309999999</v>
      </c>
      <c r="H557" s="155">
        <v>4.1699999999999997E-5</v>
      </c>
      <c r="I557" t="s">
        <v>382</v>
      </c>
      <c r="J557" t="str">
        <f t="shared" si="32"/>
        <v>Breast invasive carcinoma - Stage IV(22)IU2AF2</v>
      </c>
      <c r="K557" t="str">
        <f t="shared" si="33"/>
        <v>Breast invasive carcinoma (adjacent normal)(111)IU2AF2</v>
      </c>
      <c r="L557" t="str">
        <f t="shared" si="34"/>
        <v>upregulation</v>
      </c>
      <c r="M557" t="str">
        <f t="shared" si="35"/>
        <v>significant regulation</v>
      </c>
    </row>
    <row r="558" spans="1:13" x14ac:dyDescent="0.2">
      <c r="A558" t="s">
        <v>319</v>
      </c>
      <c r="B558" t="s">
        <v>254</v>
      </c>
      <c r="C558" t="s">
        <v>220</v>
      </c>
      <c r="D558" t="s">
        <v>409</v>
      </c>
      <c r="E558" t="s">
        <v>32</v>
      </c>
      <c r="F558">
        <v>12.124864219999999</v>
      </c>
      <c r="G558">
        <v>6.9417317560000003</v>
      </c>
      <c r="H558" s="155">
        <v>1.44E-8</v>
      </c>
      <c r="I558" t="s">
        <v>382</v>
      </c>
      <c r="J558" t="str">
        <f t="shared" si="32"/>
        <v>Breast invasive carcinoma - Stage IV(22)IU2AF2</v>
      </c>
      <c r="K558" t="str">
        <f t="shared" si="33"/>
        <v>Breast invasive carcinoma (adjacent normal)(111)IU2AF2</v>
      </c>
      <c r="L558" t="str">
        <f t="shared" si="34"/>
        <v>upregulation</v>
      </c>
      <c r="M558" t="str">
        <f t="shared" si="35"/>
        <v>significant regulation</v>
      </c>
    </row>
    <row r="559" spans="1:13" x14ac:dyDescent="0.2">
      <c r="A559" t="s">
        <v>319</v>
      </c>
      <c r="B559" t="s">
        <v>254</v>
      </c>
      <c r="C559" t="s">
        <v>220</v>
      </c>
      <c r="D559" t="s">
        <v>411</v>
      </c>
      <c r="E559" t="s">
        <v>34</v>
      </c>
      <c r="F559">
        <v>142.16011660000001</v>
      </c>
      <c r="G559">
        <v>94.02893598</v>
      </c>
      <c r="H559" s="155">
        <v>1.8099999999999999E-5</v>
      </c>
      <c r="I559" t="s">
        <v>382</v>
      </c>
      <c r="J559" t="str">
        <f t="shared" si="32"/>
        <v>Breast invasive carcinoma - Stage IV(22)IVCP</v>
      </c>
      <c r="K559" t="str">
        <f t="shared" si="33"/>
        <v>Breast invasive carcinoma (adjacent normal)(111)IVCP</v>
      </c>
      <c r="L559" t="str">
        <f t="shared" si="34"/>
        <v>upregulation</v>
      </c>
      <c r="M559" t="str">
        <f t="shared" si="35"/>
        <v>significant regulation</v>
      </c>
    </row>
    <row r="560" spans="1:13" x14ac:dyDescent="0.2">
      <c r="A560" t="s">
        <v>319</v>
      </c>
      <c r="B560" t="s">
        <v>254</v>
      </c>
      <c r="C560" t="s">
        <v>220</v>
      </c>
      <c r="D560" t="s">
        <v>412</v>
      </c>
      <c r="E560" t="s">
        <v>35</v>
      </c>
      <c r="F560">
        <v>192.26329559999999</v>
      </c>
      <c r="G560">
        <v>131.2381268</v>
      </c>
      <c r="H560">
        <v>1.4677340000000001E-3</v>
      </c>
      <c r="I560" t="s">
        <v>382</v>
      </c>
      <c r="J560" t="str">
        <f t="shared" si="32"/>
        <v>Breast invasive carcinoma - Stage IV(22)IVDAC1</v>
      </c>
      <c r="K560" t="str">
        <f t="shared" si="33"/>
        <v>Breast invasive carcinoma (adjacent normal)(111)IVDAC1</v>
      </c>
      <c r="L560" t="str">
        <f t="shared" si="34"/>
        <v>upregulation</v>
      </c>
      <c r="M560" t="str">
        <f t="shared" si="35"/>
        <v>regulation not significant</v>
      </c>
    </row>
    <row r="561" spans="1:13" x14ac:dyDescent="0.2">
      <c r="A561" t="s">
        <v>319</v>
      </c>
      <c r="B561" t="s">
        <v>255</v>
      </c>
      <c r="C561" t="s">
        <v>220</v>
      </c>
      <c r="D561" t="s">
        <v>385</v>
      </c>
      <c r="E561" t="s">
        <v>13</v>
      </c>
      <c r="F561">
        <v>56.366589449999999</v>
      </c>
      <c r="G561">
        <v>81.304208189999997</v>
      </c>
      <c r="H561">
        <v>5.1288280000000002E-3</v>
      </c>
      <c r="I561" t="s">
        <v>382</v>
      </c>
      <c r="J561" t="str">
        <f t="shared" si="32"/>
        <v>Breast invasive carcinoma - Stage X(14)IDLST</v>
      </c>
      <c r="K561" t="str">
        <f t="shared" si="33"/>
        <v>Breast invasive carcinoma (adjacent normal)(111)IDLST</v>
      </c>
      <c r="L561" t="str">
        <f t="shared" si="34"/>
        <v>downregulation</v>
      </c>
      <c r="M561" t="str">
        <f t="shared" si="35"/>
        <v>regulation not significant</v>
      </c>
    </row>
    <row r="562" spans="1:13" x14ac:dyDescent="0.2">
      <c r="A562" t="s">
        <v>319</v>
      </c>
      <c r="B562" t="s">
        <v>255</v>
      </c>
      <c r="C562" t="s">
        <v>220</v>
      </c>
      <c r="D562" t="s">
        <v>386</v>
      </c>
      <c r="E562" t="s">
        <v>13</v>
      </c>
      <c r="F562">
        <v>1.160791981</v>
      </c>
      <c r="G562">
        <v>2.7090501439999999</v>
      </c>
      <c r="H562">
        <v>1.6457360000000001E-3</v>
      </c>
      <c r="I562" t="s">
        <v>382</v>
      </c>
      <c r="J562" t="str">
        <f t="shared" si="32"/>
        <v>Breast invasive carcinoma - Stage X(14)IDLST</v>
      </c>
      <c r="K562" t="str">
        <f t="shared" si="33"/>
        <v>Breast invasive carcinoma (adjacent normal)(111)IDLST</v>
      </c>
      <c r="L562" t="str">
        <f t="shared" si="34"/>
        <v>downregulation</v>
      </c>
      <c r="M562" t="str">
        <f t="shared" si="35"/>
        <v>regulation not significant</v>
      </c>
    </row>
    <row r="563" spans="1:13" x14ac:dyDescent="0.2">
      <c r="A563" t="s">
        <v>319</v>
      </c>
      <c r="B563" t="s">
        <v>255</v>
      </c>
      <c r="C563" t="s">
        <v>220</v>
      </c>
      <c r="D563" t="s">
        <v>387</v>
      </c>
      <c r="E563" t="s">
        <v>17</v>
      </c>
      <c r="F563">
        <v>21.570426080000001</v>
      </c>
      <c r="G563">
        <v>11.878050549999999</v>
      </c>
      <c r="H563">
        <v>8.6059389999999999E-3</v>
      </c>
      <c r="I563" t="s">
        <v>382</v>
      </c>
      <c r="J563" t="str">
        <f t="shared" si="32"/>
        <v>Breast invasive carcinoma - Stage X(14)IFBXO6</v>
      </c>
      <c r="K563" t="str">
        <f t="shared" si="33"/>
        <v>Breast invasive carcinoma (adjacent normal)(111)IFBXO6</v>
      </c>
      <c r="L563" t="str">
        <f t="shared" si="34"/>
        <v>upregulation</v>
      </c>
      <c r="M563" t="str">
        <f t="shared" si="35"/>
        <v>regulation not significant</v>
      </c>
    </row>
    <row r="564" spans="1:13" x14ac:dyDescent="0.2">
      <c r="A564" t="s">
        <v>319</v>
      </c>
      <c r="B564" t="s">
        <v>255</v>
      </c>
      <c r="C564" t="s">
        <v>220</v>
      </c>
      <c r="D564" t="s">
        <v>388</v>
      </c>
      <c r="E564" t="s">
        <v>18</v>
      </c>
      <c r="F564">
        <v>5.5457262790000001</v>
      </c>
      <c r="G564">
        <v>1.116558476</v>
      </c>
      <c r="H564" s="155">
        <v>7.7700000000000005E-5</v>
      </c>
      <c r="I564" t="s">
        <v>382</v>
      </c>
      <c r="J564" t="str">
        <f t="shared" si="32"/>
        <v>Breast invasive carcinoma - Stage X(14)IFN1</v>
      </c>
      <c r="K564" t="str">
        <f t="shared" si="33"/>
        <v>Breast invasive carcinoma (adjacent normal)(111)IFN1</v>
      </c>
      <c r="L564" t="str">
        <f t="shared" si="34"/>
        <v>upregulation</v>
      </c>
      <c r="M564" t="str">
        <f t="shared" si="35"/>
        <v>significant regulation</v>
      </c>
    </row>
    <row r="565" spans="1:13" x14ac:dyDescent="0.2">
      <c r="A565" t="s">
        <v>319</v>
      </c>
      <c r="B565" t="s">
        <v>255</v>
      </c>
      <c r="C565" t="s">
        <v>220</v>
      </c>
      <c r="D565" t="s">
        <v>389</v>
      </c>
      <c r="E565" t="s">
        <v>18</v>
      </c>
      <c r="F565">
        <v>283.93640720000002</v>
      </c>
      <c r="G565">
        <v>23.08213078</v>
      </c>
      <c r="H565" s="155">
        <v>2.2600000000000001E-7</v>
      </c>
      <c r="I565" t="s">
        <v>382</v>
      </c>
      <c r="J565" t="str">
        <f t="shared" si="32"/>
        <v>Breast invasive carcinoma - Stage X(14)IFN1</v>
      </c>
      <c r="K565" t="str">
        <f t="shared" si="33"/>
        <v>Breast invasive carcinoma (adjacent normal)(111)IFN1</v>
      </c>
      <c r="L565" t="str">
        <f t="shared" si="34"/>
        <v>upregulation</v>
      </c>
      <c r="M565" t="str">
        <f t="shared" si="35"/>
        <v>significant regulation</v>
      </c>
    </row>
    <row r="566" spans="1:13" x14ac:dyDescent="0.2">
      <c r="A566" t="s">
        <v>319</v>
      </c>
      <c r="B566" t="s">
        <v>255</v>
      </c>
      <c r="C566" t="s">
        <v>220</v>
      </c>
      <c r="D566" t="s">
        <v>390</v>
      </c>
      <c r="E566" t="s">
        <v>18</v>
      </c>
      <c r="F566">
        <v>98.443107569999995</v>
      </c>
      <c r="G566">
        <v>9.9166037169999992</v>
      </c>
      <c r="H566" s="155">
        <v>2.1499999999999998E-9</v>
      </c>
      <c r="I566" t="s">
        <v>382</v>
      </c>
      <c r="J566" t="str">
        <f t="shared" si="32"/>
        <v>Breast invasive carcinoma - Stage X(14)IFN1</v>
      </c>
      <c r="K566" t="str">
        <f t="shared" si="33"/>
        <v>Breast invasive carcinoma (adjacent normal)(111)IFN1</v>
      </c>
      <c r="L566" t="str">
        <f t="shared" si="34"/>
        <v>upregulation</v>
      </c>
      <c r="M566" t="str">
        <f t="shared" si="35"/>
        <v>significant regulation</v>
      </c>
    </row>
    <row r="567" spans="1:13" x14ac:dyDescent="0.2">
      <c r="A567" t="s">
        <v>319</v>
      </c>
      <c r="B567" t="s">
        <v>255</v>
      </c>
      <c r="C567" t="s">
        <v>220</v>
      </c>
      <c r="D567" t="s">
        <v>391</v>
      </c>
      <c r="E567" t="s">
        <v>18</v>
      </c>
      <c r="F567">
        <v>30.041008269999999</v>
      </c>
      <c r="G567">
        <v>3.6664240010000002</v>
      </c>
      <c r="H567">
        <v>3.2076700000000001E-3</v>
      </c>
      <c r="I567" t="s">
        <v>382</v>
      </c>
      <c r="J567" t="str">
        <f t="shared" si="32"/>
        <v>Breast invasive carcinoma - Stage X(14)IFN1</v>
      </c>
      <c r="K567" t="str">
        <f t="shared" si="33"/>
        <v>Breast invasive carcinoma (adjacent normal)(111)IFN1</v>
      </c>
      <c r="L567" t="str">
        <f t="shared" si="34"/>
        <v>upregulation</v>
      </c>
      <c r="M567" t="str">
        <f t="shared" si="35"/>
        <v>regulation not significant</v>
      </c>
    </row>
    <row r="568" spans="1:13" x14ac:dyDescent="0.2">
      <c r="A568" t="s">
        <v>319</v>
      </c>
      <c r="B568" t="s">
        <v>255</v>
      </c>
      <c r="C568" t="s">
        <v>220</v>
      </c>
      <c r="D568" t="s">
        <v>392</v>
      </c>
      <c r="E568" t="s">
        <v>18</v>
      </c>
      <c r="F568">
        <v>61.528082619999999</v>
      </c>
      <c r="G568">
        <v>3.4715653130000002</v>
      </c>
      <c r="H568" s="155">
        <v>1.7900000000000001E-8</v>
      </c>
      <c r="I568" t="s">
        <v>382</v>
      </c>
      <c r="J568" t="str">
        <f t="shared" si="32"/>
        <v>Breast invasive carcinoma - Stage X(14)IFN1</v>
      </c>
      <c r="K568" t="str">
        <f t="shared" si="33"/>
        <v>Breast invasive carcinoma (adjacent normal)(111)IFN1</v>
      </c>
      <c r="L568" t="str">
        <f t="shared" si="34"/>
        <v>upregulation</v>
      </c>
      <c r="M568" t="str">
        <f t="shared" si="35"/>
        <v>significant regulation</v>
      </c>
    </row>
    <row r="569" spans="1:13" x14ac:dyDescent="0.2">
      <c r="A569" t="s">
        <v>319</v>
      </c>
      <c r="B569" t="s">
        <v>255</v>
      </c>
      <c r="C569" t="s">
        <v>220</v>
      </c>
      <c r="D569" t="s">
        <v>393</v>
      </c>
      <c r="E569" t="s">
        <v>18</v>
      </c>
      <c r="F569">
        <v>0.85054021599999996</v>
      </c>
      <c r="G569">
        <v>0.15722572900000001</v>
      </c>
      <c r="H569">
        <v>2.2320399999999998E-3</v>
      </c>
      <c r="I569" t="s">
        <v>382</v>
      </c>
      <c r="J569" t="str">
        <f t="shared" si="32"/>
        <v>Breast invasive carcinoma - Stage X(14)IFN1</v>
      </c>
      <c r="K569" t="str">
        <f t="shared" si="33"/>
        <v>Breast invasive carcinoma (adjacent normal)(111)IFN1</v>
      </c>
      <c r="L569" t="str">
        <f t="shared" si="34"/>
        <v>upregulation</v>
      </c>
      <c r="M569" t="str">
        <f t="shared" si="35"/>
        <v>regulation not significant</v>
      </c>
    </row>
    <row r="570" spans="1:13" x14ac:dyDescent="0.2">
      <c r="A570" t="s">
        <v>319</v>
      </c>
      <c r="B570" t="s">
        <v>255</v>
      </c>
      <c r="C570" t="s">
        <v>220</v>
      </c>
      <c r="D570" t="s">
        <v>394</v>
      </c>
      <c r="E570" t="s">
        <v>18</v>
      </c>
      <c r="F570">
        <v>75.287328669999994</v>
      </c>
      <c r="G570">
        <v>7.0197728469999996</v>
      </c>
      <c r="H570" s="155">
        <v>1.1999999999999999E-7</v>
      </c>
      <c r="I570" t="s">
        <v>382</v>
      </c>
      <c r="J570" t="str">
        <f t="shared" si="32"/>
        <v>Breast invasive carcinoma - Stage X(14)IFN1</v>
      </c>
      <c r="K570" t="str">
        <f t="shared" si="33"/>
        <v>Breast invasive carcinoma (adjacent normal)(111)IFN1</v>
      </c>
      <c r="L570" t="str">
        <f t="shared" si="34"/>
        <v>upregulation</v>
      </c>
      <c r="M570" t="str">
        <f t="shared" si="35"/>
        <v>significant regulation</v>
      </c>
    </row>
    <row r="571" spans="1:13" x14ac:dyDescent="0.2">
      <c r="A571" t="s">
        <v>319</v>
      </c>
      <c r="B571" t="s">
        <v>255</v>
      </c>
      <c r="C571" t="s">
        <v>220</v>
      </c>
      <c r="D571" t="s">
        <v>397</v>
      </c>
      <c r="E571" t="s">
        <v>18</v>
      </c>
      <c r="F571">
        <v>776.05423089999999</v>
      </c>
      <c r="G571">
        <v>99.175044810000003</v>
      </c>
      <c r="H571" s="155">
        <v>4.7399999999999998E-7</v>
      </c>
      <c r="I571" t="s">
        <v>382</v>
      </c>
      <c r="J571" t="str">
        <f t="shared" si="32"/>
        <v>Breast invasive carcinoma - Stage X(14)IFN1</v>
      </c>
      <c r="K571" t="str">
        <f t="shared" si="33"/>
        <v>Breast invasive carcinoma (adjacent normal)(111)IFN1</v>
      </c>
      <c r="L571" t="str">
        <f t="shared" si="34"/>
        <v>upregulation</v>
      </c>
      <c r="M571" t="str">
        <f t="shared" si="35"/>
        <v>significant regulation</v>
      </c>
    </row>
    <row r="572" spans="1:13" x14ac:dyDescent="0.2">
      <c r="A572" t="s">
        <v>319</v>
      </c>
      <c r="B572" t="s">
        <v>255</v>
      </c>
      <c r="C572" t="s">
        <v>220</v>
      </c>
      <c r="D572" t="s">
        <v>398</v>
      </c>
      <c r="E572" t="s">
        <v>19</v>
      </c>
      <c r="F572">
        <v>149.96740360000001</v>
      </c>
      <c r="G572">
        <v>77.262597979999995</v>
      </c>
      <c r="H572" s="155">
        <v>9.9499999999999996E-6</v>
      </c>
      <c r="I572" t="s">
        <v>382</v>
      </c>
      <c r="J572" t="str">
        <f t="shared" si="32"/>
        <v>Breast invasive carcinoma - Stage X(14)IFUS</v>
      </c>
      <c r="K572" t="str">
        <f t="shared" si="33"/>
        <v>Breast invasive carcinoma (adjacent normal)(111)IFUS</v>
      </c>
      <c r="L572" t="str">
        <f t="shared" si="34"/>
        <v>upregulation</v>
      </c>
      <c r="M572" t="str">
        <f t="shared" si="35"/>
        <v>significant regulation</v>
      </c>
    </row>
    <row r="573" spans="1:13" x14ac:dyDescent="0.2">
      <c r="A573" t="s">
        <v>319</v>
      </c>
      <c r="B573" t="s">
        <v>255</v>
      </c>
      <c r="C573" t="s">
        <v>220</v>
      </c>
      <c r="D573" t="s">
        <v>400</v>
      </c>
      <c r="E573" t="s">
        <v>19</v>
      </c>
      <c r="F573">
        <v>73.427287910000004</v>
      </c>
      <c r="G573">
        <v>42.773453070000002</v>
      </c>
      <c r="H573">
        <v>1.33137E-4</v>
      </c>
      <c r="I573" t="s">
        <v>382</v>
      </c>
      <c r="J573" t="str">
        <f t="shared" si="32"/>
        <v>Breast invasive carcinoma - Stage X(14)IFUS</v>
      </c>
      <c r="K573" t="str">
        <f t="shared" si="33"/>
        <v>Breast invasive carcinoma (adjacent normal)(111)IFUS</v>
      </c>
      <c r="L573" t="str">
        <f t="shared" si="34"/>
        <v>upregulation</v>
      </c>
      <c r="M573" t="str">
        <f t="shared" si="35"/>
        <v>significant regulation</v>
      </c>
    </row>
    <row r="574" spans="1:13" x14ac:dyDescent="0.2">
      <c r="A574" t="s">
        <v>319</v>
      </c>
      <c r="B574" t="s">
        <v>255</v>
      </c>
      <c r="C574" t="s">
        <v>220</v>
      </c>
      <c r="D574" t="s">
        <v>401</v>
      </c>
      <c r="E574" t="s">
        <v>19</v>
      </c>
      <c r="F574">
        <v>115.4583501</v>
      </c>
      <c r="G574">
        <v>48.384700729999999</v>
      </c>
      <c r="H574" s="155">
        <v>1.4600000000000001E-7</v>
      </c>
      <c r="I574" t="s">
        <v>382</v>
      </c>
      <c r="J574" t="str">
        <f t="shared" si="32"/>
        <v>Breast invasive carcinoma - Stage X(14)IFUS</v>
      </c>
      <c r="K574" t="str">
        <f t="shared" si="33"/>
        <v>Breast invasive carcinoma (adjacent normal)(111)IFUS</v>
      </c>
      <c r="L574" t="str">
        <f t="shared" si="34"/>
        <v>upregulation</v>
      </c>
      <c r="M574" t="str">
        <f t="shared" si="35"/>
        <v>significant regulation</v>
      </c>
    </row>
    <row r="575" spans="1:13" x14ac:dyDescent="0.2">
      <c r="A575" t="s">
        <v>319</v>
      </c>
      <c r="B575" t="s">
        <v>255</v>
      </c>
      <c r="C575" t="s">
        <v>220</v>
      </c>
      <c r="D575" t="s">
        <v>406</v>
      </c>
      <c r="E575" t="s">
        <v>21</v>
      </c>
      <c r="F575">
        <v>37.969465649999997</v>
      </c>
      <c r="G575">
        <v>24.18323921</v>
      </c>
      <c r="H575">
        <v>7.229086E-3</v>
      </c>
      <c r="I575" t="s">
        <v>382</v>
      </c>
      <c r="J575" t="str">
        <f t="shared" si="32"/>
        <v>Breast invasive carcinoma - Stage X(14)IHUWE1</v>
      </c>
      <c r="K575" t="str">
        <f t="shared" si="33"/>
        <v>Breast invasive carcinoma (adjacent normal)(111)IHUWE1</v>
      </c>
      <c r="L575" t="str">
        <f t="shared" si="34"/>
        <v>upregulation</v>
      </c>
      <c r="M575" t="str">
        <f t="shared" si="35"/>
        <v>regulation not significant</v>
      </c>
    </row>
    <row r="576" spans="1:13" x14ac:dyDescent="0.2">
      <c r="A576" t="s">
        <v>319</v>
      </c>
      <c r="B576" t="s">
        <v>255</v>
      </c>
      <c r="C576" t="s">
        <v>220</v>
      </c>
      <c r="D576" t="s">
        <v>407</v>
      </c>
      <c r="E576" t="s">
        <v>23</v>
      </c>
      <c r="F576">
        <v>28.23195076</v>
      </c>
      <c r="G576">
        <v>10.57387739</v>
      </c>
      <c r="H576">
        <v>3.85614E-4</v>
      </c>
      <c r="I576" t="s">
        <v>382</v>
      </c>
      <c r="J576" t="str">
        <f t="shared" si="32"/>
        <v>Breast invasive carcinoma - Stage X(14)IMCM2</v>
      </c>
      <c r="K576" t="str">
        <f t="shared" si="33"/>
        <v>Breast invasive carcinoma (adjacent normal)(111)IMCM2</v>
      </c>
      <c r="L576" t="str">
        <f t="shared" si="34"/>
        <v>upregulation</v>
      </c>
      <c r="M576" t="str">
        <f t="shared" si="35"/>
        <v>significant regulation</v>
      </c>
    </row>
    <row r="577" spans="1:13" x14ac:dyDescent="0.2">
      <c r="A577" t="s">
        <v>319</v>
      </c>
      <c r="B577" t="s">
        <v>255</v>
      </c>
      <c r="C577" t="s">
        <v>220</v>
      </c>
      <c r="D577" t="s">
        <v>408</v>
      </c>
      <c r="E577" t="s">
        <v>32</v>
      </c>
      <c r="F577">
        <v>81.917821680000003</v>
      </c>
      <c r="G577">
        <v>50.101753309999999</v>
      </c>
      <c r="H577" s="155">
        <v>1.0100000000000001E-6</v>
      </c>
      <c r="I577" t="s">
        <v>382</v>
      </c>
      <c r="J577" t="str">
        <f t="shared" si="32"/>
        <v>Breast invasive carcinoma - Stage X(14)IU2AF2</v>
      </c>
      <c r="K577" t="str">
        <f t="shared" si="33"/>
        <v>Breast invasive carcinoma (adjacent normal)(111)IU2AF2</v>
      </c>
      <c r="L577" t="str">
        <f t="shared" si="34"/>
        <v>upregulation</v>
      </c>
      <c r="M577" t="str">
        <f t="shared" si="35"/>
        <v>significant regulation</v>
      </c>
    </row>
    <row r="578" spans="1:13" x14ac:dyDescent="0.2">
      <c r="A578" t="s">
        <v>319</v>
      </c>
      <c r="B578" t="s">
        <v>255</v>
      </c>
      <c r="C578" t="s">
        <v>220</v>
      </c>
      <c r="D578" t="s">
        <v>409</v>
      </c>
      <c r="E578" t="s">
        <v>32</v>
      </c>
      <c r="F578">
        <v>13.77621096</v>
      </c>
      <c r="G578">
        <v>6.9417317560000003</v>
      </c>
      <c r="H578" s="155">
        <v>3.0899999999999997E-7</v>
      </c>
      <c r="I578" t="s">
        <v>382</v>
      </c>
      <c r="J578" t="str">
        <f t="shared" si="32"/>
        <v>Breast invasive carcinoma - Stage X(14)IU2AF2</v>
      </c>
      <c r="K578" t="str">
        <f t="shared" si="33"/>
        <v>Breast invasive carcinoma (adjacent normal)(111)IU2AF2</v>
      </c>
      <c r="L578" t="str">
        <f t="shared" si="34"/>
        <v>upregulation</v>
      </c>
      <c r="M578" t="str">
        <f t="shared" si="35"/>
        <v>significant regulation</v>
      </c>
    </row>
    <row r="579" spans="1:13" x14ac:dyDescent="0.2">
      <c r="A579" t="s">
        <v>319</v>
      </c>
      <c r="B579" t="s">
        <v>255</v>
      </c>
      <c r="C579" t="s">
        <v>220</v>
      </c>
      <c r="D579" t="s">
        <v>410</v>
      </c>
      <c r="E579" t="s">
        <v>33</v>
      </c>
      <c r="F579">
        <v>0.36367770999999999</v>
      </c>
      <c r="G579">
        <v>1.6646680599999999</v>
      </c>
      <c r="H579">
        <v>1.26489E-4</v>
      </c>
      <c r="I579" t="s">
        <v>382</v>
      </c>
      <c r="J579" t="str">
        <f t="shared" ref="J579:J642" si="36">B579&amp;"I"&amp;E579</f>
        <v>Breast invasive carcinoma - Stage X(14)IVCAM1</v>
      </c>
      <c r="K579" t="str">
        <f t="shared" ref="K579:K642" si="37">C579&amp;"I"&amp;E579</f>
        <v>Breast invasive carcinoma (adjacent normal)(111)IVCAM1</v>
      </c>
      <c r="L579" t="str">
        <f t="shared" ref="L579:L642" si="38">IF(F579&lt;G579,"downregulation","upregulation")</f>
        <v>downregulation</v>
      </c>
      <c r="M579" t="str">
        <f t="shared" ref="M579:M642" si="39">IF(H579&gt;0.001,"regulation not significant","significant regulation")</f>
        <v>significant regulation</v>
      </c>
    </row>
    <row r="580" spans="1:13" x14ac:dyDescent="0.2">
      <c r="A580" t="s">
        <v>319</v>
      </c>
      <c r="B580" t="s">
        <v>255</v>
      </c>
      <c r="C580" t="s">
        <v>220</v>
      </c>
      <c r="D580" t="s">
        <v>412</v>
      </c>
      <c r="E580" t="s">
        <v>35</v>
      </c>
      <c r="F580">
        <v>202.15461519999999</v>
      </c>
      <c r="G580">
        <v>131.2381268</v>
      </c>
      <c r="H580">
        <v>5.3515300000000002E-4</v>
      </c>
      <c r="I580" t="s">
        <v>382</v>
      </c>
      <c r="J580" t="str">
        <f t="shared" si="36"/>
        <v>Breast invasive carcinoma - Stage X(14)IVDAC1</v>
      </c>
      <c r="K580" t="str">
        <f t="shared" si="37"/>
        <v>Breast invasive carcinoma (adjacent normal)(111)IVDAC1</v>
      </c>
      <c r="L580" t="str">
        <f t="shared" si="38"/>
        <v>upregulation</v>
      </c>
      <c r="M580" t="str">
        <f t="shared" si="39"/>
        <v>significant regulation</v>
      </c>
    </row>
    <row r="581" spans="1:13" x14ac:dyDescent="0.2">
      <c r="A581" t="s">
        <v>319</v>
      </c>
      <c r="B581" t="s">
        <v>255</v>
      </c>
      <c r="C581" t="s">
        <v>235</v>
      </c>
      <c r="D581" t="s">
        <v>392</v>
      </c>
      <c r="E581" t="s">
        <v>18</v>
      </c>
      <c r="F581">
        <v>61.528082619999999</v>
      </c>
      <c r="G581">
        <v>30.981150759999998</v>
      </c>
      <c r="H581">
        <v>2.480679E-3</v>
      </c>
      <c r="I581" t="s">
        <v>382</v>
      </c>
      <c r="J581" t="str">
        <f t="shared" si="36"/>
        <v>Breast invasive carcinoma - Stage X(14)IFN1</v>
      </c>
      <c r="K581" t="str">
        <f t="shared" si="37"/>
        <v>Breast invasive carcinoma - Stage IIB(249)IFN1</v>
      </c>
      <c r="L581" t="str">
        <f t="shared" si="38"/>
        <v>upregulation</v>
      </c>
      <c r="M581" t="str">
        <f t="shared" si="39"/>
        <v>regulation not significant</v>
      </c>
    </row>
    <row r="582" spans="1:13" x14ac:dyDescent="0.2">
      <c r="A582" t="s">
        <v>319</v>
      </c>
      <c r="B582" t="s">
        <v>255</v>
      </c>
      <c r="C582" t="s">
        <v>235</v>
      </c>
      <c r="D582" t="s">
        <v>431</v>
      </c>
      <c r="E582" t="s">
        <v>30</v>
      </c>
      <c r="F582">
        <v>2.5176999999999999E-3</v>
      </c>
      <c r="G582">
        <v>2.9960917E-2</v>
      </c>
      <c r="H582">
        <v>9.3802820000000002E-3</v>
      </c>
      <c r="I582" t="s">
        <v>382</v>
      </c>
      <c r="J582" t="str">
        <f t="shared" si="36"/>
        <v>Breast invasive carcinoma - Stage X(14)INTRK1</v>
      </c>
      <c r="K582" t="str">
        <f t="shared" si="37"/>
        <v>Breast invasive carcinoma - Stage IIB(249)INTRK1</v>
      </c>
      <c r="L582" t="str">
        <f t="shared" si="38"/>
        <v>downregulation</v>
      </c>
      <c r="M582" t="str">
        <f t="shared" si="39"/>
        <v>regulation not significant</v>
      </c>
    </row>
    <row r="583" spans="1:13" x14ac:dyDescent="0.2">
      <c r="A583" t="s">
        <v>319</v>
      </c>
      <c r="B583" t="s">
        <v>255</v>
      </c>
      <c r="C583" t="s">
        <v>237</v>
      </c>
      <c r="D583" t="s">
        <v>392</v>
      </c>
      <c r="E583" t="s">
        <v>18</v>
      </c>
      <c r="F583">
        <v>61.528082619999999</v>
      </c>
      <c r="G583">
        <v>29.682827379999999</v>
      </c>
      <c r="H583">
        <v>3.2292079999999999E-3</v>
      </c>
      <c r="I583" t="s">
        <v>382</v>
      </c>
      <c r="J583" t="str">
        <f t="shared" si="36"/>
        <v>Breast invasive carcinoma - Stage X(14)IFN1</v>
      </c>
      <c r="K583" t="str">
        <f t="shared" si="37"/>
        <v>Breast invasive carcinoma - Stage IIIA(152)IFN1</v>
      </c>
      <c r="L583" t="str">
        <f t="shared" si="38"/>
        <v>upregulation</v>
      </c>
      <c r="M583" t="str">
        <f t="shared" si="39"/>
        <v>regulation not significant</v>
      </c>
    </row>
    <row r="584" spans="1:13" x14ac:dyDescent="0.2">
      <c r="A584" t="s">
        <v>319</v>
      </c>
      <c r="B584" t="s">
        <v>255</v>
      </c>
      <c r="C584" t="s">
        <v>238</v>
      </c>
      <c r="D584" t="s">
        <v>392</v>
      </c>
      <c r="E584" t="s">
        <v>18</v>
      </c>
      <c r="F584">
        <v>61.528082619999999</v>
      </c>
      <c r="G584">
        <v>29.827147570000001</v>
      </c>
      <c r="H584">
        <v>1.438066E-3</v>
      </c>
      <c r="I584" t="s">
        <v>382</v>
      </c>
      <c r="J584" t="str">
        <f t="shared" si="36"/>
        <v>Breast invasive carcinoma - Stage X(14)IFN1</v>
      </c>
      <c r="K584" t="str">
        <f t="shared" si="37"/>
        <v>Breast invasive carcinoma - Stage IIA(360)IFN1</v>
      </c>
      <c r="L584" t="str">
        <f t="shared" si="38"/>
        <v>upregulation</v>
      </c>
      <c r="M584" t="str">
        <f t="shared" si="39"/>
        <v>regulation not significant</v>
      </c>
    </row>
    <row r="585" spans="1:13" x14ac:dyDescent="0.2">
      <c r="A585" t="s">
        <v>319</v>
      </c>
      <c r="B585" t="s">
        <v>416</v>
      </c>
      <c r="C585" t="s">
        <v>220</v>
      </c>
      <c r="D585" t="s">
        <v>417</v>
      </c>
      <c r="E585" t="s">
        <v>13</v>
      </c>
      <c r="F585" s="155">
        <v>2.5600000000000002E-7</v>
      </c>
      <c r="G585">
        <v>0.22432116199999999</v>
      </c>
      <c r="H585" s="155">
        <v>3.15E-10</v>
      </c>
      <c r="I585" t="s">
        <v>382</v>
      </c>
      <c r="J585" t="str">
        <f t="shared" si="36"/>
        <v>Breast invasive carcinoma - Metastatic Stage IIB(3)IDLST</v>
      </c>
      <c r="K585" t="str">
        <f t="shared" si="37"/>
        <v>Breast invasive carcinoma (adjacent normal)(111)IDLST</v>
      </c>
      <c r="L585" t="str">
        <f t="shared" si="38"/>
        <v>downregulation</v>
      </c>
      <c r="M585" t="str">
        <f t="shared" si="39"/>
        <v>significant regulation</v>
      </c>
    </row>
    <row r="586" spans="1:13" x14ac:dyDescent="0.2">
      <c r="A586" t="s">
        <v>319</v>
      </c>
      <c r="B586" t="s">
        <v>416</v>
      </c>
      <c r="C586" t="s">
        <v>220</v>
      </c>
      <c r="D586" t="s">
        <v>418</v>
      </c>
      <c r="E586" t="s">
        <v>13</v>
      </c>
      <c r="F586" s="155">
        <v>1.35E-88</v>
      </c>
      <c r="G586">
        <v>0.85714556799999997</v>
      </c>
      <c r="H586" s="155">
        <v>1.4700000000000002E-11</v>
      </c>
      <c r="I586" t="s">
        <v>382</v>
      </c>
      <c r="J586" t="str">
        <f t="shared" si="36"/>
        <v>Breast invasive carcinoma - Metastatic Stage IIB(3)IDLST</v>
      </c>
      <c r="K586" t="str">
        <f t="shared" si="37"/>
        <v>Breast invasive carcinoma (adjacent normal)(111)IDLST</v>
      </c>
      <c r="L586" t="str">
        <f t="shared" si="38"/>
        <v>downregulation</v>
      </c>
      <c r="M586" t="str">
        <f t="shared" si="39"/>
        <v>significant regulation</v>
      </c>
    </row>
    <row r="587" spans="1:13" s="190" customFormat="1" x14ac:dyDescent="0.2">
      <c r="A587" s="190" t="s">
        <v>319</v>
      </c>
      <c r="B587" s="190" t="s">
        <v>416</v>
      </c>
      <c r="C587" s="190" t="s">
        <v>220</v>
      </c>
      <c r="D587" s="190" t="s">
        <v>409</v>
      </c>
      <c r="E587" s="190" t="s">
        <v>32</v>
      </c>
      <c r="F587" s="190">
        <v>10.37090049</v>
      </c>
      <c r="G587" s="190">
        <v>6.9417317560000003</v>
      </c>
      <c r="H587" s="190">
        <v>1.04225E-4</v>
      </c>
      <c r="I587" s="190" t="s">
        <v>382</v>
      </c>
      <c r="J587" t="str">
        <f t="shared" si="36"/>
        <v>Breast invasive carcinoma - Metastatic Stage IIB(3)IU2AF2</v>
      </c>
      <c r="K587" t="str">
        <f t="shared" si="37"/>
        <v>Breast invasive carcinoma (adjacent normal)(111)IU2AF2</v>
      </c>
      <c r="L587" t="str">
        <f t="shared" si="38"/>
        <v>upregulation</v>
      </c>
      <c r="M587" t="str">
        <f t="shared" si="39"/>
        <v>significant regulation</v>
      </c>
    </row>
    <row r="588" spans="1:13" x14ac:dyDescent="0.2">
      <c r="A588" t="s">
        <v>319</v>
      </c>
      <c r="B588" t="s">
        <v>232</v>
      </c>
      <c r="C588" t="s">
        <v>230</v>
      </c>
      <c r="D588" t="s">
        <v>464</v>
      </c>
      <c r="E588" t="s">
        <v>9</v>
      </c>
      <c r="F588">
        <v>13.405099999999999</v>
      </c>
      <c r="G588">
        <v>6.9478614285714304</v>
      </c>
      <c r="H588">
        <v>9.2472129377549694E-5</v>
      </c>
      <c r="I588" t="s">
        <v>321</v>
      </c>
      <c r="J588" t="str">
        <f t="shared" si="36"/>
        <v>Breast cancer - Cell Line(28)ICDC73</v>
      </c>
      <c r="K588" t="str">
        <f t="shared" si="37"/>
        <v>Breast cancer - ER+(42)ICDC73</v>
      </c>
      <c r="L588" t="str">
        <f t="shared" si="38"/>
        <v>upregulation</v>
      </c>
      <c r="M588" t="str">
        <f t="shared" si="39"/>
        <v>significant regulation</v>
      </c>
    </row>
    <row r="589" spans="1:13" x14ac:dyDescent="0.2">
      <c r="A589" t="s">
        <v>319</v>
      </c>
      <c r="B589" t="s">
        <v>230</v>
      </c>
      <c r="C589" t="s">
        <v>242</v>
      </c>
      <c r="D589" t="s">
        <v>464</v>
      </c>
      <c r="E589" t="s">
        <v>9</v>
      </c>
      <c r="F589">
        <v>6.9478614285714304</v>
      </c>
      <c r="G589">
        <v>9.3596104761904702</v>
      </c>
      <c r="H589">
        <v>4.3015269913312899E-4</v>
      </c>
      <c r="I589" t="s">
        <v>321</v>
      </c>
      <c r="J589" t="str">
        <f t="shared" si="36"/>
        <v>Breast cancer - ER+(42)ICDC73</v>
      </c>
      <c r="K589" t="str">
        <f t="shared" si="37"/>
        <v>Breast cancer - Normal TNBC(21)ICDC73</v>
      </c>
      <c r="L589" t="str">
        <f t="shared" si="38"/>
        <v>downregulation</v>
      </c>
      <c r="M589" t="str">
        <f t="shared" si="39"/>
        <v>significant regulation</v>
      </c>
    </row>
    <row r="590" spans="1:13" x14ac:dyDescent="0.2">
      <c r="A590" t="s">
        <v>319</v>
      </c>
      <c r="B590" t="s">
        <v>231</v>
      </c>
      <c r="C590" t="s">
        <v>232</v>
      </c>
      <c r="D590" t="s">
        <v>464</v>
      </c>
      <c r="E590" t="s">
        <v>9</v>
      </c>
      <c r="F590">
        <v>7.95788904761904</v>
      </c>
      <c r="G590">
        <v>13.405099999999999</v>
      </c>
      <c r="H590">
        <v>2.70480256646207E-3</v>
      </c>
      <c r="I590" t="s">
        <v>321</v>
      </c>
      <c r="J590" t="str">
        <f t="shared" si="36"/>
        <v>Breast cancer - TNBC(42)ICDC73</v>
      </c>
      <c r="K590" t="str">
        <f t="shared" si="37"/>
        <v>Breast cancer - Cell Line(28)ICDC73</v>
      </c>
      <c r="L590" t="str">
        <f t="shared" si="38"/>
        <v>downregulation</v>
      </c>
      <c r="M590" t="str">
        <f t="shared" si="39"/>
        <v>regulation not significant</v>
      </c>
    </row>
    <row r="591" spans="1:13" x14ac:dyDescent="0.2">
      <c r="A591" t="s">
        <v>319</v>
      </c>
      <c r="B591" t="s">
        <v>234</v>
      </c>
      <c r="C591" t="s">
        <v>220</v>
      </c>
      <c r="D591" t="s">
        <v>465</v>
      </c>
      <c r="E591" t="s">
        <v>9</v>
      </c>
      <c r="F591">
        <v>20.216374699107401</v>
      </c>
      <c r="G591">
        <v>16.446563748218001</v>
      </c>
      <c r="H591">
        <v>9.2311002437338498E-3</v>
      </c>
      <c r="I591" t="s">
        <v>382</v>
      </c>
      <c r="J591" t="str">
        <f t="shared" si="36"/>
        <v>Breast invasive carcinoma - Stage I(90)ICDC73</v>
      </c>
      <c r="K591" t="str">
        <f t="shared" si="37"/>
        <v>Breast invasive carcinoma (adjacent normal)(111)ICDC73</v>
      </c>
      <c r="L591" t="str">
        <f t="shared" si="38"/>
        <v>upregulation</v>
      </c>
      <c r="M591" t="str">
        <f t="shared" si="39"/>
        <v>regulation not significant</v>
      </c>
    </row>
    <row r="592" spans="1:13" x14ac:dyDescent="0.2">
      <c r="A592" t="s">
        <v>319</v>
      </c>
      <c r="B592" t="s">
        <v>238</v>
      </c>
      <c r="C592" t="s">
        <v>220</v>
      </c>
      <c r="D592" t="s">
        <v>465</v>
      </c>
      <c r="E592" t="s">
        <v>9</v>
      </c>
      <c r="F592">
        <v>19.6928163142077</v>
      </c>
      <c r="G592">
        <v>16.446563748218001</v>
      </c>
      <c r="H592">
        <v>2.6408876013572702E-3</v>
      </c>
      <c r="I592" t="s">
        <v>382</v>
      </c>
      <c r="J592" t="str">
        <f t="shared" si="36"/>
        <v>Breast invasive carcinoma - Stage IIA(360)ICDC73</v>
      </c>
      <c r="K592" t="str">
        <f t="shared" si="37"/>
        <v>Breast invasive carcinoma (adjacent normal)(111)ICDC73</v>
      </c>
      <c r="L592" t="str">
        <f t="shared" si="38"/>
        <v>upregulation</v>
      </c>
      <c r="M592" t="str">
        <f t="shared" si="39"/>
        <v>regulation not significant</v>
      </c>
    </row>
    <row r="593" spans="1:13" x14ac:dyDescent="0.2">
      <c r="A593" t="s">
        <v>319</v>
      </c>
      <c r="B593" t="s">
        <v>232</v>
      </c>
      <c r="C593" t="s">
        <v>230</v>
      </c>
      <c r="D593" t="s">
        <v>466</v>
      </c>
      <c r="E593" t="s">
        <v>10</v>
      </c>
      <c r="F593">
        <v>10.336057071428501</v>
      </c>
      <c r="G593">
        <v>13.8708025238095</v>
      </c>
      <c r="H593">
        <v>4.9071422006607499E-3</v>
      </c>
      <c r="I593" t="s">
        <v>321</v>
      </c>
      <c r="J593" t="str">
        <f t="shared" si="36"/>
        <v>Breast cancer - Cell Line(28)ICDH1</v>
      </c>
      <c r="K593" t="str">
        <f t="shared" si="37"/>
        <v>Breast cancer - ER+(42)ICDH1</v>
      </c>
      <c r="L593" t="str">
        <f t="shared" si="38"/>
        <v>downregulation</v>
      </c>
      <c r="M593" t="str">
        <f t="shared" si="39"/>
        <v>regulation not significant</v>
      </c>
    </row>
    <row r="594" spans="1:13" x14ac:dyDescent="0.2">
      <c r="A594" t="s">
        <v>319</v>
      </c>
      <c r="B594" t="s">
        <v>232</v>
      </c>
      <c r="C594" t="s">
        <v>242</v>
      </c>
      <c r="D594" t="s">
        <v>467</v>
      </c>
      <c r="E594" t="s">
        <v>10</v>
      </c>
      <c r="F594">
        <v>1.42603992857142</v>
      </c>
      <c r="G594">
        <v>0.15598638095237999</v>
      </c>
      <c r="H594">
        <v>1.87711156792437E-3</v>
      </c>
      <c r="I594" t="s">
        <v>321</v>
      </c>
      <c r="J594" t="str">
        <f t="shared" si="36"/>
        <v>Breast cancer - Cell Line(28)ICDH1</v>
      </c>
      <c r="K594" t="str">
        <f t="shared" si="37"/>
        <v>Breast cancer - Normal TNBC(21)ICDH1</v>
      </c>
      <c r="L594" t="str">
        <f t="shared" si="38"/>
        <v>upregulation</v>
      </c>
      <c r="M594" t="str">
        <f t="shared" si="39"/>
        <v>regulation not significant</v>
      </c>
    </row>
    <row r="595" spans="1:13" x14ac:dyDescent="0.2">
      <c r="A595" t="s">
        <v>319</v>
      </c>
      <c r="B595" t="s">
        <v>230</v>
      </c>
      <c r="C595" t="s">
        <v>242</v>
      </c>
      <c r="D595" t="s">
        <v>468</v>
      </c>
      <c r="E595" t="s">
        <v>10</v>
      </c>
      <c r="F595">
        <v>4.2509726666666596</v>
      </c>
      <c r="G595">
        <v>1.0310363809523799</v>
      </c>
      <c r="H595">
        <v>6.9815803523514395E-4</v>
      </c>
      <c r="I595" t="s">
        <v>321</v>
      </c>
      <c r="J595" t="str">
        <f t="shared" si="36"/>
        <v>Breast cancer - ER+(42)ICDH1</v>
      </c>
      <c r="K595" t="str">
        <f t="shared" si="37"/>
        <v>Breast cancer - Normal TNBC(21)ICDH1</v>
      </c>
      <c r="L595" t="str">
        <f t="shared" si="38"/>
        <v>upregulation</v>
      </c>
      <c r="M595" t="str">
        <f t="shared" si="39"/>
        <v>significant regulation</v>
      </c>
    </row>
    <row r="596" spans="1:13" x14ac:dyDescent="0.2">
      <c r="A596" t="s">
        <v>319</v>
      </c>
      <c r="B596" t="s">
        <v>231</v>
      </c>
      <c r="C596" t="s">
        <v>232</v>
      </c>
      <c r="D596" t="s">
        <v>467</v>
      </c>
      <c r="E596" t="s">
        <v>10</v>
      </c>
      <c r="F596">
        <v>0.154032404761904</v>
      </c>
      <c r="G596">
        <v>1.42603992857142</v>
      </c>
      <c r="H596">
        <v>1.1502576961516201E-3</v>
      </c>
      <c r="I596" t="s">
        <v>321</v>
      </c>
      <c r="J596" t="str">
        <f t="shared" si="36"/>
        <v>Breast cancer - TNBC(42)ICDH1</v>
      </c>
      <c r="K596" t="str">
        <f t="shared" si="37"/>
        <v>Breast cancer - Cell Line(28)ICDH1</v>
      </c>
      <c r="L596" t="str">
        <f t="shared" si="38"/>
        <v>downregulation</v>
      </c>
      <c r="M596" t="str">
        <f t="shared" si="39"/>
        <v>regulation not significant</v>
      </c>
    </row>
    <row r="597" spans="1:13" x14ac:dyDescent="0.2">
      <c r="A597" t="s">
        <v>319</v>
      </c>
      <c r="B597" t="s">
        <v>231</v>
      </c>
      <c r="C597" t="s">
        <v>232</v>
      </c>
      <c r="D597" t="s">
        <v>466</v>
      </c>
      <c r="E597" t="s">
        <v>10</v>
      </c>
      <c r="F597">
        <v>11.437523214285701</v>
      </c>
      <c r="G597">
        <v>10.336057071428501</v>
      </c>
      <c r="H597">
        <v>4.1172433316779503E-3</v>
      </c>
      <c r="I597" t="s">
        <v>321</v>
      </c>
      <c r="J597" t="str">
        <f t="shared" si="36"/>
        <v>Breast cancer - TNBC(42)ICDH1</v>
      </c>
      <c r="K597" t="str">
        <f t="shared" si="37"/>
        <v>Breast cancer - Cell Line(28)ICDH1</v>
      </c>
      <c r="L597" t="str">
        <f t="shared" si="38"/>
        <v>upregulation</v>
      </c>
      <c r="M597" t="str">
        <f t="shared" si="39"/>
        <v>regulation not significant</v>
      </c>
    </row>
    <row r="598" spans="1:13" x14ac:dyDescent="0.2">
      <c r="A598" t="s">
        <v>319</v>
      </c>
      <c r="B598" t="s">
        <v>231</v>
      </c>
      <c r="C598" t="s">
        <v>230</v>
      </c>
      <c r="D598" t="s">
        <v>469</v>
      </c>
      <c r="E598" t="s">
        <v>10</v>
      </c>
      <c r="F598">
        <v>0.10818040476190401</v>
      </c>
      <c r="G598">
        <v>1.60968816666666</v>
      </c>
      <c r="H598">
        <v>8.5021289143490594E-3</v>
      </c>
      <c r="I598" t="s">
        <v>321</v>
      </c>
      <c r="J598" t="str">
        <f t="shared" si="36"/>
        <v>Breast cancer - TNBC(42)ICDH1</v>
      </c>
      <c r="K598" t="str">
        <f t="shared" si="37"/>
        <v>Breast cancer - ER+(42)ICDH1</v>
      </c>
      <c r="L598" t="str">
        <f t="shared" si="38"/>
        <v>downregulation</v>
      </c>
      <c r="M598" t="str">
        <f t="shared" si="39"/>
        <v>regulation not significant</v>
      </c>
    </row>
    <row r="599" spans="1:13" x14ac:dyDescent="0.2">
      <c r="A599" t="s">
        <v>319</v>
      </c>
      <c r="B599" t="s">
        <v>231</v>
      </c>
      <c r="C599" t="s">
        <v>242</v>
      </c>
      <c r="D599" t="s">
        <v>468</v>
      </c>
      <c r="E599" t="s">
        <v>10</v>
      </c>
      <c r="F599">
        <v>2.7105974285714201</v>
      </c>
      <c r="G599">
        <v>1.0310363809523799</v>
      </c>
      <c r="H599">
        <v>5.0690374944528504E-3</v>
      </c>
      <c r="I599" t="s">
        <v>321</v>
      </c>
      <c r="J599" t="str">
        <f t="shared" si="36"/>
        <v>Breast cancer - TNBC(42)ICDH1</v>
      </c>
      <c r="K599" t="str">
        <f t="shared" si="37"/>
        <v>Breast cancer - Normal TNBC(21)ICDH1</v>
      </c>
      <c r="L599" t="str">
        <f t="shared" si="38"/>
        <v>upregulation</v>
      </c>
      <c r="M599" t="str">
        <f t="shared" si="39"/>
        <v>regulation not significant</v>
      </c>
    </row>
    <row r="600" spans="1:13" x14ac:dyDescent="0.2">
      <c r="A600" t="s">
        <v>319</v>
      </c>
      <c r="B600" t="s">
        <v>470</v>
      </c>
      <c r="C600" t="s">
        <v>471</v>
      </c>
      <c r="D600" t="s">
        <v>472</v>
      </c>
      <c r="E600" t="s">
        <v>10</v>
      </c>
      <c r="F600">
        <v>73.879273333333302</v>
      </c>
      <c r="G600">
        <v>0.157489285714285</v>
      </c>
      <c r="H600">
        <v>1.9973116468056999E-4</v>
      </c>
      <c r="I600" t="s">
        <v>321</v>
      </c>
      <c r="J600" t="str">
        <f t="shared" si="36"/>
        <v>Breast cancer - Basal(14)ICDH1</v>
      </c>
      <c r="K600" t="str">
        <f t="shared" si="37"/>
        <v>Breast cancer - Claudin-low(6)ICDH1</v>
      </c>
      <c r="L600" t="str">
        <f t="shared" si="38"/>
        <v>upregulation</v>
      </c>
      <c r="M600" t="str">
        <f t="shared" si="39"/>
        <v>significant regulation</v>
      </c>
    </row>
    <row r="601" spans="1:13" x14ac:dyDescent="0.2">
      <c r="A601" t="s">
        <v>319</v>
      </c>
      <c r="B601" t="s">
        <v>245</v>
      </c>
      <c r="C601" t="s">
        <v>471</v>
      </c>
      <c r="D601" t="s">
        <v>472</v>
      </c>
      <c r="E601" t="s">
        <v>10</v>
      </c>
      <c r="F601">
        <v>102.6323634375</v>
      </c>
      <c r="G601">
        <v>0.157489285714285</v>
      </c>
      <c r="H601">
        <v>1.51680570515507E-6</v>
      </c>
      <c r="I601" t="s">
        <v>321</v>
      </c>
      <c r="J601" t="str">
        <f t="shared" si="36"/>
        <v>Breast cancer - Luminal(27)ICDH1</v>
      </c>
      <c r="K601" t="str">
        <f t="shared" si="37"/>
        <v>Breast cancer - Claudin-low(6)ICDH1</v>
      </c>
      <c r="L601" t="str">
        <f t="shared" si="38"/>
        <v>upregulation</v>
      </c>
      <c r="M601" t="str">
        <f t="shared" si="39"/>
        <v>significant regulation</v>
      </c>
    </row>
    <row r="602" spans="1:13" x14ac:dyDescent="0.2">
      <c r="A602" t="s">
        <v>319</v>
      </c>
      <c r="B602" t="s">
        <v>245</v>
      </c>
      <c r="C602" t="s">
        <v>471</v>
      </c>
      <c r="D602" t="s">
        <v>467</v>
      </c>
      <c r="E602" t="s">
        <v>10</v>
      </c>
      <c r="F602">
        <v>5.73264984375</v>
      </c>
      <c r="G602">
        <v>6.1363714285714202E-2</v>
      </c>
      <c r="H602">
        <v>6.2937147682735699E-4</v>
      </c>
      <c r="I602" t="s">
        <v>321</v>
      </c>
      <c r="J602" t="str">
        <f t="shared" si="36"/>
        <v>Breast cancer - Luminal(27)ICDH1</v>
      </c>
      <c r="K602" t="str">
        <f t="shared" si="37"/>
        <v>Breast cancer - Claudin-low(6)ICDH1</v>
      </c>
      <c r="L602" t="str">
        <f t="shared" si="38"/>
        <v>upregulation</v>
      </c>
      <c r="M602" t="str">
        <f t="shared" si="39"/>
        <v>significant regulation</v>
      </c>
    </row>
    <row r="603" spans="1:13" x14ac:dyDescent="0.2">
      <c r="A603" t="s">
        <v>319</v>
      </c>
      <c r="B603" t="s">
        <v>245</v>
      </c>
      <c r="C603" t="s">
        <v>471</v>
      </c>
      <c r="D603" t="s">
        <v>468</v>
      </c>
      <c r="E603" t="s">
        <v>10</v>
      </c>
      <c r="F603">
        <v>5.79771578125</v>
      </c>
      <c r="G603">
        <v>0.12393457142857101</v>
      </c>
      <c r="H603">
        <v>1.56625733858477E-4</v>
      </c>
      <c r="I603" t="s">
        <v>321</v>
      </c>
      <c r="J603" t="str">
        <f t="shared" si="36"/>
        <v>Breast cancer - Luminal(27)ICDH1</v>
      </c>
      <c r="K603" t="str">
        <f t="shared" si="37"/>
        <v>Breast cancer - Claudin-low(6)ICDH1</v>
      </c>
      <c r="L603" t="str">
        <f t="shared" si="38"/>
        <v>upregulation</v>
      </c>
      <c r="M603" t="str">
        <f t="shared" si="39"/>
        <v>significant regulation</v>
      </c>
    </row>
    <row r="604" spans="1:13" x14ac:dyDescent="0.2">
      <c r="A604" t="s">
        <v>319</v>
      </c>
      <c r="B604" t="s">
        <v>245</v>
      </c>
      <c r="C604" t="s">
        <v>471</v>
      </c>
      <c r="D604" t="s">
        <v>466</v>
      </c>
      <c r="E604" t="s">
        <v>10</v>
      </c>
      <c r="F604">
        <v>10.9990000625</v>
      </c>
      <c r="G604">
        <v>0</v>
      </c>
      <c r="H604">
        <v>1.9764381810911001E-3</v>
      </c>
      <c r="I604" t="s">
        <v>321</v>
      </c>
      <c r="J604" t="str">
        <f t="shared" si="36"/>
        <v>Breast cancer - Luminal(27)ICDH1</v>
      </c>
      <c r="K604" t="str">
        <f t="shared" si="37"/>
        <v>Breast cancer - Claudin-low(6)ICDH1</v>
      </c>
      <c r="L604" t="str">
        <f t="shared" si="38"/>
        <v>upregulation</v>
      </c>
      <c r="M604" t="str">
        <f t="shared" si="39"/>
        <v>regulation not significant</v>
      </c>
    </row>
    <row r="605" spans="1:13" x14ac:dyDescent="0.2">
      <c r="A605" t="s">
        <v>319</v>
      </c>
      <c r="B605" t="s">
        <v>245</v>
      </c>
      <c r="C605" t="s">
        <v>471</v>
      </c>
      <c r="D605" t="s">
        <v>472</v>
      </c>
      <c r="E605" t="s">
        <v>10</v>
      </c>
      <c r="F605">
        <v>102.6323634375</v>
      </c>
      <c r="G605">
        <v>0.157489285714285</v>
      </c>
      <c r="H605">
        <v>1.51680570515507E-6</v>
      </c>
      <c r="I605" t="s">
        <v>321</v>
      </c>
      <c r="J605" t="str">
        <f t="shared" si="36"/>
        <v>Breast cancer - Luminal(27)ICDH1</v>
      </c>
      <c r="K605" t="str">
        <f t="shared" si="37"/>
        <v>Breast cancer - Claudin-low(6)ICDH1</v>
      </c>
      <c r="L605" t="str">
        <f t="shared" si="38"/>
        <v>upregulation</v>
      </c>
      <c r="M605" t="str">
        <f t="shared" si="39"/>
        <v>significant regulation</v>
      </c>
    </row>
    <row r="606" spans="1:13" x14ac:dyDescent="0.2">
      <c r="A606" t="s">
        <v>319</v>
      </c>
      <c r="B606" t="s">
        <v>245</v>
      </c>
      <c r="C606" t="s">
        <v>471</v>
      </c>
      <c r="D606" t="s">
        <v>467</v>
      </c>
      <c r="E606" t="s">
        <v>10</v>
      </c>
      <c r="F606">
        <v>5.73264984375</v>
      </c>
      <c r="G606">
        <v>6.1363714285714202E-2</v>
      </c>
      <c r="H606">
        <v>6.2937147682735699E-4</v>
      </c>
      <c r="I606" t="s">
        <v>321</v>
      </c>
      <c r="J606" t="str">
        <f t="shared" si="36"/>
        <v>Breast cancer - Luminal(27)ICDH1</v>
      </c>
      <c r="K606" t="str">
        <f t="shared" si="37"/>
        <v>Breast cancer - Claudin-low(6)ICDH1</v>
      </c>
      <c r="L606" t="str">
        <f t="shared" si="38"/>
        <v>upregulation</v>
      </c>
      <c r="M606" t="str">
        <f t="shared" si="39"/>
        <v>significant regulation</v>
      </c>
    </row>
    <row r="607" spans="1:13" x14ac:dyDescent="0.2">
      <c r="A607" t="s">
        <v>319</v>
      </c>
      <c r="B607" t="s">
        <v>245</v>
      </c>
      <c r="C607" t="s">
        <v>471</v>
      </c>
      <c r="D607" t="s">
        <v>468</v>
      </c>
      <c r="E607" t="s">
        <v>10</v>
      </c>
      <c r="F607">
        <v>5.79771578125</v>
      </c>
      <c r="G607">
        <v>0.12393457142857101</v>
      </c>
      <c r="H607">
        <v>1.56625733858477E-4</v>
      </c>
      <c r="I607" t="s">
        <v>321</v>
      </c>
      <c r="J607" t="str">
        <f t="shared" si="36"/>
        <v>Breast cancer - Luminal(27)ICDH1</v>
      </c>
      <c r="K607" t="str">
        <f t="shared" si="37"/>
        <v>Breast cancer - Claudin-low(6)ICDH1</v>
      </c>
      <c r="L607" t="str">
        <f t="shared" si="38"/>
        <v>upregulation</v>
      </c>
      <c r="M607" t="str">
        <f t="shared" si="39"/>
        <v>significant regulation</v>
      </c>
    </row>
    <row r="608" spans="1:13" x14ac:dyDescent="0.2">
      <c r="A608" t="s">
        <v>319</v>
      </c>
      <c r="B608" t="s">
        <v>245</v>
      </c>
      <c r="C608" t="s">
        <v>471</v>
      </c>
      <c r="D608" t="s">
        <v>466</v>
      </c>
      <c r="E608" t="s">
        <v>10</v>
      </c>
      <c r="F608">
        <v>10.9990000625</v>
      </c>
      <c r="G608">
        <v>0</v>
      </c>
      <c r="H608">
        <v>1.9764381810911001E-3</v>
      </c>
      <c r="I608" t="s">
        <v>321</v>
      </c>
      <c r="J608" t="str">
        <f t="shared" si="36"/>
        <v>Breast cancer - Luminal(27)ICDH1</v>
      </c>
      <c r="K608" t="str">
        <f t="shared" si="37"/>
        <v>Breast cancer - Claudin-low(6)ICDH1</v>
      </c>
      <c r="L608" t="str">
        <f t="shared" si="38"/>
        <v>upregulation</v>
      </c>
      <c r="M608" t="str">
        <f t="shared" si="39"/>
        <v>regulation not significant</v>
      </c>
    </row>
    <row r="609" spans="1:13" x14ac:dyDescent="0.2">
      <c r="A609" t="s">
        <v>319</v>
      </c>
      <c r="B609" t="s">
        <v>471</v>
      </c>
      <c r="C609" t="s">
        <v>470</v>
      </c>
      <c r="D609" t="s">
        <v>472</v>
      </c>
      <c r="E609" t="s">
        <v>10</v>
      </c>
      <c r="F609">
        <v>0.157489285714285</v>
      </c>
      <c r="G609">
        <v>73.879273333333302</v>
      </c>
      <c r="H609">
        <v>1.9973116468056999E-4</v>
      </c>
      <c r="I609" t="s">
        <v>321</v>
      </c>
      <c r="J609" t="str">
        <f t="shared" si="36"/>
        <v>Breast cancer - Claudin-low(6)ICDH1</v>
      </c>
      <c r="K609" t="str">
        <f t="shared" si="37"/>
        <v>Breast cancer - Basal(14)ICDH1</v>
      </c>
      <c r="L609" t="str">
        <f t="shared" si="38"/>
        <v>downregulation</v>
      </c>
      <c r="M609" t="str">
        <f t="shared" si="39"/>
        <v>significant regulation</v>
      </c>
    </row>
    <row r="610" spans="1:13" x14ac:dyDescent="0.2">
      <c r="A610" t="s">
        <v>319</v>
      </c>
      <c r="B610" t="s">
        <v>234</v>
      </c>
      <c r="C610" t="s">
        <v>220</v>
      </c>
      <c r="D610" t="s">
        <v>473</v>
      </c>
      <c r="E610" t="s">
        <v>10</v>
      </c>
      <c r="F610">
        <v>16.213473667905198</v>
      </c>
      <c r="G610">
        <v>3.5244735652464798</v>
      </c>
      <c r="H610">
        <v>5.2254231388320496E-6</v>
      </c>
      <c r="I610" t="s">
        <v>382</v>
      </c>
      <c r="J610" t="str">
        <f t="shared" si="36"/>
        <v>Breast invasive carcinoma - Stage I(90)ICDH1</v>
      </c>
      <c r="K610" t="str">
        <f t="shared" si="37"/>
        <v>Breast invasive carcinoma (adjacent normal)(111)ICDH1</v>
      </c>
      <c r="L610" t="str">
        <f t="shared" si="38"/>
        <v>upregulation</v>
      </c>
      <c r="M610" t="str">
        <f t="shared" si="39"/>
        <v>significant regulation</v>
      </c>
    </row>
    <row r="611" spans="1:13" x14ac:dyDescent="0.2">
      <c r="A611" t="s">
        <v>319</v>
      </c>
      <c r="B611" t="s">
        <v>234</v>
      </c>
      <c r="C611" t="s">
        <v>220</v>
      </c>
      <c r="D611" t="s">
        <v>474</v>
      </c>
      <c r="E611" t="s">
        <v>10</v>
      </c>
      <c r="F611">
        <v>9.6620343354356297</v>
      </c>
      <c r="G611">
        <v>4.3517979002315297</v>
      </c>
      <c r="H611">
        <v>5.4230633608949898E-3</v>
      </c>
      <c r="I611" t="s">
        <v>382</v>
      </c>
      <c r="J611" t="str">
        <f t="shared" si="36"/>
        <v>Breast invasive carcinoma - Stage I(90)ICDH1</v>
      </c>
      <c r="K611" t="str">
        <f t="shared" si="37"/>
        <v>Breast invasive carcinoma (adjacent normal)(111)ICDH1</v>
      </c>
      <c r="L611" t="str">
        <f t="shared" si="38"/>
        <v>upregulation</v>
      </c>
      <c r="M611" t="str">
        <f t="shared" si="39"/>
        <v>regulation not significant</v>
      </c>
    </row>
    <row r="612" spans="1:13" x14ac:dyDescent="0.2">
      <c r="A612" t="s">
        <v>319</v>
      </c>
      <c r="B612" t="s">
        <v>235</v>
      </c>
      <c r="C612" t="s">
        <v>220</v>
      </c>
      <c r="D612" t="s">
        <v>473</v>
      </c>
      <c r="E612" t="s">
        <v>10</v>
      </c>
      <c r="F612">
        <v>20.5564429710595</v>
      </c>
      <c r="G612">
        <v>3.5244735652464798</v>
      </c>
      <c r="H612" s="155">
        <v>1.38452609918324E-17</v>
      </c>
      <c r="I612" t="s">
        <v>382</v>
      </c>
      <c r="J612" t="str">
        <f t="shared" si="36"/>
        <v>Breast invasive carcinoma - Stage IIB(249)ICDH1</v>
      </c>
      <c r="K612" t="str">
        <f t="shared" si="37"/>
        <v>Breast invasive carcinoma (adjacent normal)(111)ICDH1</v>
      </c>
      <c r="L612" t="str">
        <f t="shared" si="38"/>
        <v>upregulation</v>
      </c>
      <c r="M612" t="str">
        <f t="shared" si="39"/>
        <v>significant regulation</v>
      </c>
    </row>
    <row r="613" spans="1:13" x14ac:dyDescent="0.2">
      <c r="A613" t="s">
        <v>319</v>
      </c>
      <c r="B613" t="s">
        <v>235</v>
      </c>
      <c r="C613" t="s">
        <v>220</v>
      </c>
      <c r="D613" t="s">
        <v>474</v>
      </c>
      <c r="E613" t="s">
        <v>10</v>
      </c>
      <c r="F613">
        <v>10.2840028242512</v>
      </c>
      <c r="G613">
        <v>4.3517979002315297</v>
      </c>
      <c r="H613">
        <v>8.6274510867987895E-5</v>
      </c>
      <c r="I613" t="s">
        <v>382</v>
      </c>
      <c r="J613" t="str">
        <f t="shared" si="36"/>
        <v>Breast invasive carcinoma - Stage IIB(249)ICDH1</v>
      </c>
      <c r="K613" t="str">
        <f t="shared" si="37"/>
        <v>Breast invasive carcinoma (adjacent normal)(111)ICDH1</v>
      </c>
      <c r="L613" t="str">
        <f t="shared" si="38"/>
        <v>upregulation</v>
      </c>
      <c r="M613" t="str">
        <f t="shared" si="39"/>
        <v>significant regulation</v>
      </c>
    </row>
    <row r="614" spans="1:13" x14ac:dyDescent="0.2">
      <c r="A614" t="s">
        <v>319</v>
      </c>
      <c r="B614" t="s">
        <v>236</v>
      </c>
      <c r="C614" t="s">
        <v>220</v>
      </c>
      <c r="D614" t="s">
        <v>473</v>
      </c>
      <c r="E614" t="s">
        <v>10</v>
      </c>
      <c r="F614">
        <v>14.430125533551999</v>
      </c>
      <c r="G614">
        <v>3.5244735652464798</v>
      </c>
      <c r="H614">
        <v>5.2355378929517197E-3</v>
      </c>
      <c r="I614" t="s">
        <v>382</v>
      </c>
      <c r="J614" t="str">
        <f t="shared" si="36"/>
        <v>Breast invasive carcinoma - Stage IIIB(29)ICDH1</v>
      </c>
      <c r="K614" t="str">
        <f t="shared" si="37"/>
        <v>Breast invasive carcinoma (adjacent normal)(111)ICDH1</v>
      </c>
      <c r="L614" t="str">
        <f t="shared" si="38"/>
        <v>upregulation</v>
      </c>
      <c r="M614" t="str">
        <f t="shared" si="39"/>
        <v>regulation not significant</v>
      </c>
    </row>
    <row r="615" spans="1:13" x14ac:dyDescent="0.2">
      <c r="A615" t="s">
        <v>319</v>
      </c>
      <c r="B615" t="s">
        <v>237</v>
      </c>
      <c r="C615" t="s">
        <v>220</v>
      </c>
      <c r="D615" t="s">
        <v>473</v>
      </c>
      <c r="E615" t="s">
        <v>10</v>
      </c>
      <c r="F615">
        <v>19.6703294979182</v>
      </c>
      <c r="G615">
        <v>3.5244735652464798</v>
      </c>
      <c r="H615">
        <v>7.3752578991327599E-13</v>
      </c>
      <c r="I615" t="s">
        <v>382</v>
      </c>
      <c r="J615" t="str">
        <f t="shared" si="36"/>
        <v>Breast invasive carcinoma - Stage IIIA(152)ICDH1</v>
      </c>
      <c r="K615" t="str">
        <f t="shared" si="37"/>
        <v>Breast invasive carcinoma (adjacent normal)(111)ICDH1</v>
      </c>
      <c r="L615" t="str">
        <f t="shared" si="38"/>
        <v>upregulation</v>
      </c>
      <c r="M615" t="str">
        <f t="shared" si="39"/>
        <v>significant regulation</v>
      </c>
    </row>
    <row r="616" spans="1:13" x14ac:dyDescent="0.2">
      <c r="A616" t="s">
        <v>319</v>
      </c>
      <c r="B616" t="s">
        <v>237</v>
      </c>
      <c r="C616" t="s">
        <v>220</v>
      </c>
      <c r="D616" t="s">
        <v>474</v>
      </c>
      <c r="E616" t="s">
        <v>10</v>
      </c>
      <c r="F616">
        <v>9.6056838769478095</v>
      </c>
      <c r="G616">
        <v>4.3517979002315297</v>
      </c>
      <c r="H616">
        <v>8.5990931411580505E-4</v>
      </c>
      <c r="I616" t="s">
        <v>382</v>
      </c>
      <c r="J616" t="str">
        <f t="shared" si="36"/>
        <v>Breast invasive carcinoma - Stage IIIA(152)ICDH1</v>
      </c>
      <c r="K616" t="str">
        <f t="shared" si="37"/>
        <v>Breast invasive carcinoma (adjacent normal)(111)ICDH1</v>
      </c>
      <c r="L616" t="str">
        <f t="shared" si="38"/>
        <v>upregulation</v>
      </c>
      <c r="M616" t="str">
        <f t="shared" si="39"/>
        <v>significant regulation</v>
      </c>
    </row>
    <row r="617" spans="1:13" x14ac:dyDescent="0.2">
      <c r="A617" t="s">
        <v>319</v>
      </c>
      <c r="B617" t="s">
        <v>238</v>
      </c>
      <c r="C617" t="s">
        <v>220</v>
      </c>
      <c r="D617" t="s">
        <v>473</v>
      </c>
      <c r="E617" t="s">
        <v>10</v>
      </c>
      <c r="F617">
        <v>20.826271096499401</v>
      </c>
      <c r="G617">
        <v>3.5244735652464798</v>
      </c>
      <c r="H617" s="155">
        <v>8.5122996735644803E-23</v>
      </c>
      <c r="I617" t="s">
        <v>382</v>
      </c>
      <c r="J617" t="str">
        <f t="shared" si="36"/>
        <v>Breast invasive carcinoma - Stage IIA(360)ICDH1</v>
      </c>
      <c r="K617" t="str">
        <f t="shared" si="37"/>
        <v>Breast invasive carcinoma (adjacent normal)(111)ICDH1</v>
      </c>
      <c r="L617" t="str">
        <f t="shared" si="38"/>
        <v>upregulation</v>
      </c>
      <c r="M617" t="str">
        <f t="shared" si="39"/>
        <v>significant regulation</v>
      </c>
    </row>
    <row r="618" spans="1:13" x14ac:dyDescent="0.2">
      <c r="A618" t="s">
        <v>319</v>
      </c>
      <c r="B618" t="s">
        <v>238</v>
      </c>
      <c r="C618" t="s">
        <v>220</v>
      </c>
      <c r="D618" t="s">
        <v>474</v>
      </c>
      <c r="E618" t="s">
        <v>10</v>
      </c>
      <c r="F618">
        <v>9.6669727168333797</v>
      </c>
      <c r="G618">
        <v>4.3517979002315297</v>
      </c>
      <c r="H618">
        <v>1.5902900581113699E-5</v>
      </c>
      <c r="I618" t="s">
        <v>382</v>
      </c>
      <c r="J618" t="str">
        <f t="shared" si="36"/>
        <v>Breast invasive carcinoma - Stage IIA(360)ICDH1</v>
      </c>
      <c r="K618" t="str">
        <f t="shared" si="37"/>
        <v>Breast invasive carcinoma (adjacent normal)(111)ICDH1</v>
      </c>
      <c r="L618" t="str">
        <f t="shared" si="38"/>
        <v>upregulation</v>
      </c>
      <c r="M618" t="str">
        <f t="shared" si="39"/>
        <v>significant regulation</v>
      </c>
    </row>
    <row r="619" spans="1:13" x14ac:dyDescent="0.2">
      <c r="A619" t="s">
        <v>319</v>
      </c>
      <c r="B619" t="s">
        <v>214</v>
      </c>
      <c r="C619" t="s">
        <v>220</v>
      </c>
      <c r="D619" t="s">
        <v>473</v>
      </c>
      <c r="E619" t="s">
        <v>10</v>
      </c>
      <c r="F619">
        <v>21.8047436212848</v>
      </c>
      <c r="G619">
        <v>3.5244735652464798</v>
      </c>
      <c r="H619">
        <v>2.06654855664301E-13</v>
      </c>
      <c r="I619" t="s">
        <v>382</v>
      </c>
      <c r="J619" t="str">
        <f t="shared" si="36"/>
        <v>Breast invasive carcinoma - Stage IA(84)ICDH1</v>
      </c>
      <c r="K619" t="str">
        <f t="shared" si="37"/>
        <v>Breast invasive carcinoma (adjacent normal)(111)ICDH1</v>
      </c>
      <c r="L619" t="str">
        <f t="shared" si="38"/>
        <v>upregulation</v>
      </c>
      <c r="M619" t="str">
        <f t="shared" si="39"/>
        <v>significant regulation</v>
      </c>
    </row>
    <row r="620" spans="1:13" x14ac:dyDescent="0.2">
      <c r="A620" t="s">
        <v>319</v>
      </c>
      <c r="B620" t="s">
        <v>214</v>
      </c>
      <c r="C620" t="s">
        <v>220</v>
      </c>
      <c r="D620" t="s">
        <v>474</v>
      </c>
      <c r="E620" t="s">
        <v>10</v>
      </c>
      <c r="F620">
        <v>9.3681902465369493</v>
      </c>
      <c r="G620">
        <v>4.3517979002315297</v>
      </c>
      <c r="H620">
        <v>3.0573566116134298E-3</v>
      </c>
      <c r="I620" t="s">
        <v>382</v>
      </c>
      <c r="J620" t="str">
        <f t="shared" si="36"/>
        <v>Breast invasive carcinoma - Stage IA(84)ICDH1</v>
      </c>
      <c r="K620" t="str">
        <f t="shared" si="37"/>
        <v>Breast invasive carcinoma (adjacent normal)(111)ICDH1</v>
      </c>
      <c r="L620" t="str">
        <f t="shared" si="38"/>
        <v>upregulation</v>
      </c>
      <c r="M620" t="str">
        <f t="shared" si="39"/>
        <v>regulation not significant</v>
      </c>
    </row>
    <row r="621" spans="1:13" x14ac:dyDescent="0.2">
      <c r="A621" t="s">
        <v>319</v>
      </c>
      <c r="B621" t="s">
        <v>239</v>
      </c>
      <c r="C621" t="s">
        <v>220</v>
      </c>
      <c r="D621" t="s">
        <v>473</v>
      </c>
      <c r="E621" t="s">
        <v>10</v>
      </c>
      <c r="F621">
        <v>14.0740496369938</v>
      </c>
      <c r="G621">
        <v>3.5244735652464798</v>
      </c>
      <c r="H621">
        <v>8.3411717941539794E-6</v>
      </c>
      <c r="I621" t="s">
        <v>382</v>
      </c>
      <c r="J621" t="str">
        <f t="shared" si="36"/>
        <v>Breast invasive carcinoma - Stage IIIC(65)ICDH1</v>
      </c>
      <c r="K621" t="str">
        <f t="shared" si="37"/>
        <v>Breast invasive carcinoma (adjacent normal)(111)ICDH1</v>
      </c>
      <c r="L621" t="str">
        <f t="shared" si="38"/>
        <v>upregulation</v>
      </c>
      <c r="M621" t="str">
        <f t="shared" si="39"/>
        <v>significant regulation</v>
      </c>
    </row>
    <row r="622" spans="1:13" x14ac:dyDescent="0.2">
      <c r="A622" t="s">
        <v>319</v>
      </c>
      <c r="B622" t="s">
        <v>254</v>
      </c>
      <c r="C622" t="s">
        <v>220</v>
      </c>
      <c r="D622" t="s">
        <v>473</v>
      </c>
      <c r="E622" t="s">
        <v>10</v>
      </c>
      <c r="F622">
        <v>23.769861215220001</v>
      </c>
      <c r="G622">
        <v>3.5244735652464798</v>
      </c>
      <c r="H622">
        <v>3.4009697914947501E-4</v>
      </c>
      <c r="I622" t="s">
        <v>382</v>
      </c>
      <c r="J622" t="str">
        <f t="shared" si="36"/>
        <v>Breast invasive carcinoma - Stage IV(22)ICDH1</v>
      </c>
      <c r="K622" t="str">
        <f t="shared" si="37"/>
        <v>Breast invasive carcinoma (adjacent normal)(111)ICDH1</v>
      </c>
      <c r="L622" t="str">
        <f t="shared" si="38"/>
        <v>upregulation</v>
      </c>
      <c r="M622" t="str">
        <f t="shared" si="39"/>
        <v>significant regulation</v>
      </c>
    </row>
    <row r="623" spans="1:13" x14ac:dyDescent="0.2">
      <c r="A623" t="s">
        <v>319</v>
      </c>
      <c r="B623" t="s">
        <v>232</v>
      </c>
      <c r="C623" t="s">
        <v>230</v>
      </c>
      <c r="D623" t="s">
        <v>475</v>
      </c>
      <c r="E623" t="s">
        <v>37</v>
      </c>
      <c r="F623">
        <v>12.0035714285714</v>
      </c>
      <c r="G623">
        <v>17.743041904761899</v>
      </c>
      <c r="H623">
        <v>5.7487524675280798E-3</v>
      </c>
      <c r="I623" t="s">
        <v>321</v>
      </c>
      <c r="J623" t="str">
        <f t="shared" si="36"/>
        <v>Breast cancer - Cell Line(28)ICUL7</v>
      </c>
      <c r="K623" t="str">
        <f t="shared" si="37"/>
        <v>Breast cancer - ER+(42)ICUL7</v>
      </c>
      <c r="L623" t="str">
        <f t="shared" si="38"/>
        <v>downregulation</v>
      </c>
      <c r="M623" t="str">
        <f t="shared" si="39"/>
        <v>regulation not significant</v>
      </c>
    </row>
    <row r="624" spans="1:13" x14ac:dyDescent="0.2">
      <c r="A624" t="s">
        <v>319</v>
      </c>
      <c r="B624" t="s">
        <v>234</v>
      </c>
      <c r="C624" t="s">
        <v>220</v>
      </c>
      <c r="D624" t="s">
        <v>476</v>
      </c>
      <c r="E624" t="s">
        <v>37</v>
      </c>
      <c r="F624">
        <v>5.2330289061540096</v>
      </c>
      <c r="G624">
        <v>4.2183316030994504</v>
      </c>
      <c r="H624">
        <v>1.2931378510184499E-3</v>
      </c>
      <c r="I624" t="s">
        <v>382</v>
      </c>
      <c r="J624" t="str">
        <f t="shared" si="36"/>
        <v>Breast invasive carcinoma - Stage I(90)ICUL7</v>
      </c>
      <c r="K624" t="str">
        <f t="shared" si="37"/>
        <v>Breast invasive carcinoma (adjacent normal)(111)ICUL7</v>
      </c>
      <c r="L624" t="str">
        <f t="shared" si="38"/>
        <v>upregulation</v>
      </c>
      <c r="M624" t="str">
        <f t="shared" si="39"/>
        <v>regulation not significant</v>
      </c>
    </row>
    <row r="625" spans="1:13" x14ac:dyDescent="0.2">
      <c r="A625" t="s">
        <v>319</v>
      </c>
      <c r="B625" t="s">
        <v>235</v>
      </c>
      <c r="C625" t="s">
        <v>220</v>
      </c>
      <c r="D625" t="s">
        <v>476</v>
      </c>
      <c r="E625" t="s">
        <v>37</v>
      </c>
      <c r="F625">
        <v>6.2946266702130202</v>
      </c>
      <c r="G625">
        <v>4.2183316030994504</v>
      </c>
      <c r="H625">
        <v>2.5426772376375801E-8</v>
      </c>
      <c r="I625" t="s">
        <v>382</v>
      </c>
      <c r="J625" t="str">
        <f t="shared" si="36"/>
        <v>Breast invasive carcinoma - Stage IIB(249)ICUL7</v>
      </c>
      <c r="K625" t="str">
        <f t="shared" si="37"/>
        <v>Breast invasive carcinoma (adjacent normal)(111)ICUL7</v>
      </c>
      <c r="L625" t="str">
        <f t="shared" si="38"/>
        <v>upregulation</v>
      </c>
      <c r="M625" t="str">
        <f t="shared" si="39"/>
        <v>significant regulation</v>
      </c>
    </row>
    <row r="626" spans="1:13" x14ac:dyDescent="0.2">
      <c r="A626" t="s">
        <v>319</v>
      </c>
      <c r="B626" t="s">
        <v>237</v>
      </c>
      <c r="C626" t="s">
        <v>220</v>
      </c>
      <c r="D626" t="s">
        <v>476</v>
      </c>
      <c r="E626" t="s">
        <v>37</v>
      </c>
      <c r="F626">
        <v>5.81741210528598</v>
      </c>
      <c r="G626">
        <v>4.2183316030994504</v>
      </c>
      <c r="H626">
        <v>3.8619245094964097E-5</v>
      </c>
      <c r="I626" t="s">
        <v>382</v>
      </c>
      <c r="J626" t="str">
        <f t="shared" si="36"/>
        <v>Breast invasive carcinoma - Stage IIIA(152)ICUL7</v>
      </c>
      <c r="K626" t="str">
        <f t="shared" si="37"/>
        <v>Breast invasive carcinoma (adjacent normal)(111)ICUL7</v>
      </c>
      <c r="L626" t="str">
        <f t="shared" si="38"/>
        <v>upregulation</v>
      </c>
      <c r="M626" t="str">
        <f t="shared" si="39"/>
        <v>significant regulation</v>
      </c>
    </row>
    <row r="627" spans="1:13" x14ac:dyDescent="0.2">
      <c r="A627" t="s">
        <v>319</v>
      </c>
      <c r="B627" t="s">
        <v>238</v>
      </c>
      <c r="C627" t="s">
        <v>220</v>
      </c>
      <c r="D627" t="s">
        <v>476</v>
      </c>
      <c r="E627" t="s">
        <v>37</v>
      </c>
      <c r="F627">
        <v>6.1585050344773196</v>
      </c>
      <c r="G627">
        <v>4.2183316030994504</v>
      </c>
      <c r="H627">
        <v>4.0658281821876498E-7</v>
      </c>
      <c r="I627" t="s">
        <v>382</v>
      </c>
      <c r="J627" t="str">
        <f t="shared" si="36"/>
        <v>Breast invasive carcinoma - Stage IIA(360)ICUL7</v>
      </c>
      <c r="K627" t="str">
        <f t="shared" si="37"/>
        <v>Breast invasive carcinoma (adjacent normal)(111)ICUL7</v>
      </c>
      <c r="L627" t="str">
        <f t="shared" si="38"/>
        <v>upregulation</v>
      </c>
      <c r="M627" t="str">
        <f t="shared" si="39"/>
        <v>significant regulation</v>
      </c>
    </row>
    <row r="628" spans="1:13" x14ac:dyDescent="0.2">
      <c r="A628" t="s">
        <v>319</v>
      </c>
      <c r="B628" t="s">
        <v>214</v>
      </c>
      <c r="C628" t="s">
        <v>220</v>
      </c>
      <c r="D628" t="s">
        <v>476</v>
      </c>
      <c r="E628" t="s">
        <v>37</v>
      </c>
      <c r="F628">
        <v>6.4003940168794999</v>
      </c>
      <c r="G628">
        <v>4.2183316030994504</v>
      </c>
      <c r="H628">
        <v>2.9840710616116E-6</v>
      </c>
      <c r="I628" t="s">
        <v>382</v>
      </c>
      <c r="J628" t="str">
        <f t="shared" si="36"/>
        <v>Breast invasive carcinoma - Stage IA(84)ICUL7</v>
      </c>
      <c r="K628" t="str">
        <f t="shared" si="37"/>
        <v>Breast invasive carcinoma (adjacent normal)(111)ICUL7</v>
      </c>
      <c r="L628" t="str">
        <f t="shared" si="38"/>
        <v>upregulation</v>
      </c>
      <c r="M628" t="str">
        <f t="shared" si="39"/>
        <v>significant regulation</v>
      </c>
    </row>
    <row r="629" spans="1:13" x14ac:dyDescent="0.2">
      <c r="A629" t="s">
        <v>319</v>
      </c>
      <c r="B629" t="s">
        <v>239</v>
      </c>
      <c r="C629" t="s">
        <v>220</v>
      </c>
      <c r="D629" t="s">
        <v>476</v>
      </c>
      <c r="E629" t="s">
        <v>37</v>
      </c>
      <c r="F629">
        <v>6.5445734092279499</v>
      </c>
      <c r="G629">
        <v>4.2183316030994504</v>
      </c>
      <c r="H629">
        <v>1.2776406201134499E-6</v>
      </c>
      <c r="I629" t="s">
        <v>382</v>
      </c>
      <c r="J629" t="str">
        <f t="shared" si="36"/>
        <v>Breast invasive carcinoma - Stage IIIC(65)ICUL7</v>
      </c>
      <c r="K629" t="str">
        <f t="shared" si="37"/>
        <v>Breast invasive carcinoma (adjacent normal)(111)ICUL7</v>
      </c>
      <c r="L629" t="str">
        <f t="shared" si="38"/>
        <v>upregulation</v>
      </c>
      <c r="M629" t="str">
        <f t="shared" si="39"/>
        <v>significant regulation</v>
      </c>
    </row>
    <row r="630" spans="1:13" x14ac:dyDescent="0.2">
      <c r="A630" t="s">
        <v>319</v>
      </c>
      <c r="B630" t="s">
        <v>232</v>
      </c>
      <c r="C630" t="s">
        <v>230</v>
      </c>
      <c r="D630" t="s">
        <v>477</v>
      </c>
      <c r="E630" t="s">
        <v>478</v>
      </c>
      <c r="F630">
        <v>6.1500737857142802</v>
      </c>
      <c r="G630">
        <v>2.7751535476190399</v>
      </c>
      <c r="H630">
        <v>3.4440428419023502E-4</v>
      </c>
      <c r="I630" t="s">
        <v>321</v>
      </c>
      <c r="J630" t="str">
        <f t="shared" si="36"/>
        <v>Breast cancer - Cell Line(28)IBRCA1</v>
      </c>
      <c r="K630" t="str">
        <f t="shared" si="37"/>
        <v>Breast cancer - ER+(42)IBRCA1</v>
      </c>
      <c r="L630" t="str">
        <f t="shared" si="38"/>
        <v>upregulation</v>
      </c>
      <c r="M630" t="str">
        <f t="shared" si="39"/>
        <v>significant regulation</v>
      </c>
    </row>
    <row r="631" spans="1:13" x14ac:dyDescent="0.2">
      <c r="A631" t="s">
        <v>319</v>
      </c>
      <c r="B631" t="s">
        <v>232</v>
      </c>
      <c r="C631" t="s">
        <v>230</v>
      </c>
      <c r="D631" t="s">
        <v>479</v>
      </c>
      <c r="E631" t="s">
        <v>478</v>
      </c>
      <c r="F631">
        <v>0.32991303571428499</v>
      </c>
      <c r="G631">
        <v>7.1724428571428495E-2</v>
      </c>
      <c r="H631">
        <v>1.3020371892706199E-4</v>
      </c>
      <c r="I631" t="s">
        <v>321</v>
      </c>
      <c r="J631" t="str">
        <f t="shared" si="36"/>
        <v>Breast cancer - Cell Line(28)IBRCA1</v>
      </c>
      <c r="K631" t="str">
        <f t="shared" si="37"/>
        <v>Breast cancer - ER+(42)IBRCA1</v>
      </c>
      <c r="L631" t="str">
        <f t="shared" si="38"/>
        <v>upregulation</v>
      </c>
      <c r="M631" t="str">
        <f t="shared" si="39"/>
        <v>significant regulation</v>
      </c>
    </row>
    <row r="632" spans="1:13" x14ac:dyDescent="0.2">
      <c r="A632" t="s">
        <v>319</v>
      </c>
      <c r="B632" t="s">
        <v>232</v>
      </c>
      <c r="C632" t="s">
        <v>230</v>
      </c>
      <c r="D632" t="s">
        <v>480</v>
      </c>
      <c r="E632" t="s">
        <v>478</v>
      </c>
      <c r="F632">
        <v>0.25642096428571398</v>
      </c>
      <c r="G632">
        <v>5.7376571428571402E-2</v>
      </c>
      <c r="H632">
        <v>3.1753309043336402E-3</v>
      </c>
      <c r="I632" t="s">
        <v>321</v>
      </c>
      <c r="J632" t="str">
        <f t="shared" si="36"/>
        <v>Breast cancer - Cell Line(28)IBRCA1</v>
      </c>
      <c r="K632" t="str">
        <f t="shared" si="37"/>
        <v>Breast cancer - ER+(42)IBRCA1</v>
      </c>
      <c r="L632" t="str">
        <f t="shared" si="38"/>
        <v>upregulation</v>
      </c>
      <c r="M632" t="str">
        <f t="shared" si="39"/>
        <v>regulation not significant</v>
      </c>
    </row>
    <row r="633" spans="1:13" x14ac:dyDescent="0.2">
      <c r="A633" t="s">
        <v>319</v>
      </c>
      <c r="B633" t="s">
        <v>232</v>
      </c>
      <c r="C633" t="s">
        <v>230</v>
      </c>
      <c r="D633" t="s">
        <v>481</v>
      </c>
      <c r="E633" t="s">
        <v>478</v>
      </c>
      <c r="F633">
        <v>0.20244896428571399</v>
      </c>
      <c r="G633">
        <v>1.9534595238095202E-2</v>
      </c>
      <c r="H633">
        <v>3.5314419591424102E-3</v>
      </c>
      <c r="I633" t="s">
        <v>321</v>
      </c>
      <c r="J633" t="str">
        <f t="shared" si="36"/>
        <v>Breast cancer - Cell Line(28)IBRCA1</v>
      </c>
      <c r="K633" t="str">
        <f t="shared" si="37"/>
        <v>Breast cancer - ER+(42)IBRCA1</v>
      </c>
      <c r="L633" t="str">
        <f t="shared" si="38"/>
        <v>upregulation</v>
      </c>
      <c r="M633" t="str">
        <f t="shared" si="39"/>
        <v>regulation not significant</v>
      </c>
    </row>
    <row r="634" spans="1:13" x14ac:dyDescent="0.2">
      <c r="A634" t="s">
        <v>319</v>
      </c>
      <c r="B634" t="s">
        <v>232</v>
      </c>
      <c r="C634" t="s">
        <v>242</v>
      </c>
      <c r="D634" t="s">
        <v>482</v>
      </c>
      <c r="E634" t="s">
        <v>478</v>
      </c>
      <c r="F634">
        <v>0.85851960714285702</v>
      </c>
      <c r="G634">
        <v>3.2508476190476102E-2</v>
      </c>
      <c r="H634">
        <v>4.9401428977006599E-4</v>
      </c>
      <c r="I634" t="s">
        <v>321</v>
      </c>
      <c r="J634" t="str">
        <f t="shared" si="36"/>
        <v>Breast cancer - Cell Line(28)IBRCA1</v>
      </c>
      <c r="K634" t="str">
        <f t="shared" si="37"/>
        <v>Breast cancer - Normal TNBC(21)IBRCA1</v>
      </c>
      <c r="L634" t="str">
        <f t="shared" si="38"/>
        <v>upregulation</v>
      </c>
      <c r="M634" t="str">
        <f t="shared" si="39"/>
        <v>significant regulation</v>
      </c>
    </row>
    <row r="635" spans="1:13" x14ac:dyDescent="0.2">
      <c r="A635" t="s">
        <v>319</v>
      </c>
      <c r="B635" t="s">
        <v>232</v>
      </c>
      <c r="C635" t="s">
        <v>242</v>
      </c>
      <c r="D635" t="s">
        <v>477</v>
      </c>
      <c r="E635" t="s">
        <v>478</v>
      </c>
      <c r="F635">
        <v>6.1500737857142802</v>
      </c>
      <c r="G635">
        <v>1.4108499999999999</v>
      </c>
      <c r="H635">
        <v>1.00149250007817E-7</v>
      </c>
      <c r="I635" t="s">
        <v>321</v>
      </c>
      <c r="J635" t="str">
        <f t="shared" si="36"/>
        <v>Breast cancer - Cell Line(28)IBRCA1</v>
      </c>
      <c r="K635" t="str">
        <f t="shared" si="37"/>
        <v>Breast cancer - Normal TNBC(21)IBRCA1</v>
      </c>
      <c r="L635" t="str">
        <f t="shared" si="38"/>
        <v>upregulation</v>
      </c>
      <c r="M635" t="str">
        <f t="shared" si="39"/>
        <v>significant regulation</v>
      </c>
    </row>
    <row r="636" spans="1:13" x14ac:dyDescent="0.2">
      <c r="A636" t="s">
        <v>319</v>
      </c>
      <c r="B636" t="s">
        <v>232</v>
      </c>
      <c r="C636" t="s">
        <v>242</v>
      </c>
      <c r="D636" t="s">
        <v>479</v>
      </c>
      <c r="E636" t="s">
        <v>478</v>
      </c>
      <c r="F636">
        <v>0.32991303571428499</v>
      </c>
      <c r="G636">
        <v>1.80843333333333E-2</v>
      </c>
      <c r="H636">
        <v>7.6582761007330902E-6</v>
      </c>
      <c r="I636" t="s">
        <v>321</v>
      </c>
      <c r="J636" t="str">
        <f t="shared" si="36"/>
        <v>Breast cancer - Cell Line(28)IBRCA1</v>
      </c>
      <c r="K636" t="str">
        <f t="shared" si="37"/>
        <v>Breast cancer - Normal TNBC(21)IBRCA1</v>
      </c>
      <c r="L636" t="str">
        <f t="shared" si="38"/>
        <v>upregulation</v>
      </c>
      <c r="M636" t="str">
        <f t="shared" si="39"/>
        <v>significant regulation</v>
      </c>
    </row>
    <row r="637" spans="1:13" x14ac:dyDescent="0.2">
      <c r="A637" t="s">
        <v>319</v>
      </c>
      <c r="B637" t="s">
        <v>232</v>
      </c>
      <c r="C637" t="s">
        <v>242</v>
      </c>
      <c r="D637" t="s">
        <v>480</v>
      </c>
      <c r="E637" t="s">
        <v>478</v>
      </c>
      <c r="F637">
        <v>0.25642096428571398</v>
      </c>
      <c r="G637">
        <v>6.1738095238095203E-2</v>
      </c>
      <c r="H637">
        <v>7.7914876205560897E-3</v>
      </c>
      <c r="I637" t="s">
        <v>321</v>
      </c>
      <c r="J637" t="str">
        <f t="shared" si="36"/>
        <v>Breast cancer - Cell Line(28)IBRCA1</v>
      </c>
      <c r="K637" t="str">
        <f t="shared" si="37"/>
        <v>Breast cancer - Normal TNBC(21)IBRCA1</v>
      </c>
      <c r="L637" t="str">
        <f t="shared" si="38"/>
        <v>upregulation</v>
      </c>
      <c r="M637" t="str">
        <f t="shared" si="39"/>
        <v>regulation not significant</v>
      </c>
    </row>
    <row r="638" spans="1:13" x14ac:dyDescent="0.2">
      <c r="A638" t="s">
        <v>319</v>
      </c>
      <c r="B638" t="s">
        <v>232</v>
      </c>
      <c r="C638" t="s">
        <v>242</v>
      </c>
      <c r="D638" t="s">
        <v>483</v>
      </c>
      <c r="E638" t="s">
        <v>478</v>
      </c>
      <c r="F638">
        <v>0.25680842857142799</v>
      </c>
      <c r="G638">
        <v>0</v>
      </c>
      <c r="H638">
        <v>3.30479648711476E-3</v>
      </c>
      <c r="I638" t="s">
        <v>321</v>
      </c>
      <c r="J638" t="str">
        <f t="shared" si="36"/>
        <v>Breast cancer - Cell Line(28)IBRCA1</v>
      </c>
      <c r="K638" t="str">
        <f t="shared" si="37"/>
        <v>Breast cancer - Normal TNBC(21)IBRCA1</v>
      </c>
      <c r="L638" t="str">
        <f t="shared" si="38"/>
        <v>upregulation</v>
      </c>
      <c r="M638" t="str">
        <f t="shared" si="39"/>
        <v>regulation not significant</v>
      </c>
    </row>
    <row r="639" spans="1:13" x14ac:dyDescent="0.2">
      <c r="A639" t="s">
        <v>319</v>
      </c>
      <c r="B639" t="s">
        <v>232</v>
      </c>
      <c r="C639" t="s">
        <v>242</v>
      </c>
      <c r="D639" t="s">
        <v>484</v>
      </c>
      <c r="E639" t="s">
        <v>478</v>
      </c>
      <c r="F639">
        <v>1.83108064285714</v>
      </c>
      <c r="G639">
        <v>0.29880547619047598</v>
      </c>
      <c r="H639">
        <v>1.95806465177331E-5</v>
      </c>
      <c r="I639" t="s">
        <v>321</v>
      </c>
      <c r="J639" t="str">
        <f t="shared" si="36"/>
        <v>Breast cancer - Cell Line(28)IBRCA1</v>
      </c>
      <c r="K639" t="str">
        <f t="shared" si="37"/>
        <v>Breast cancer - Normal TNBC(21)IBRCA1</v>
      </c>
      <c r="L639" t="str">
        <f t="shared" si="38"/>
        <v>upregulation</v>
      </c>
      <c r="M639" t="str">
        <f t="shared" si="39"/>
        <v>significant regulation</v>
      </c>
    </row>
    <row r="640" spans="1:13" x14ac:dyDescent="0.2">
      <c r="A640" t="s">
        <v>319</v>
      </c>
      <c r="B640" t="s">
        <v>230</v>
      </c>
      <c r="C640" t="s">
        <v>242</v>
      </c>
      <c r="D640" t="s">
        <v>482</v>
      </c>
      <c r="E640" t="s">
        <v>478</v>
      </c>
      <c r="F640">
        <v>0.87675180952380904</v>
      </c>
      <c r="G640">
        <v>3.2508476190476102E-2</v>
      </c>
      <c r="H640">
        <v>1.8229185650014401E-4</v>
      </c>
      <c r="I640" t="s">
        <v>321</v>
      </c>
      <c r="J640" t="str">
        <f t="shared" si="36"/>
        <v>Breast cancer - ER+(42)IBRCA1</v>
      </c>
      <c r="K640" t="str">
        <f t="shared" si="37"/>
        <v>Breast cancer - Normal TNBC(21)IBRCA1</v>
      </c>
      <c r="L640" t="str">
        <f t="shared" si="38"/>
        <v>upregulation</v>
      </c>
      <c r="M640" t="str">
        <f t="shared" si="39"/>
        <v>significant regulation</v>
      </c>
    </row>
    <row r="641" spans="1:13" x14ac:dyDescent="0.2">
      <c r="A641" t="s">
        <v>319</v>
      </c>
      <c r="B641" t="s">
        <v>230</v>
      </c>
      <c r="C641" t="s">
        <v>242</v>
      </c>
      <c r="D641" t="s">
        <v>477</v>
      </c>
      <c r="E641" t="s">
        <v>478</v>
      </c>
      <c r="F641">
        <v>2.7751535476190399</v>
      </c>
      <c r="G641">
        <v>1.4108499999999999</v>
      </c>
      <c r="H641">
        <v>2.03500618600947E-6</v>
      </c>
      <c r="I641" t="s">
        <v>321</v>
      </c>
      <c r="J641" t="str">
        <f t="shared" si="36"/>
        <v>Breast cancer - ER+(42)IBRCA1</v>
      </c>
      <c r="K641" t="str">
        <f t="shared" si="37"/>
        <v>Breast cancer - Normal TNBC(21)IBRCA1</v>
      </c>
      <c r="L641" t="str">
        <f t="shared" si="38"/>
        <v>upregulation</v>
      </c>
      <c r="M641" t="str">
        <f t="shared" si="39"/>
        <v>significant regulation</v>
      </c>
    </row>
    <row r="642" spans="1:13" x14ac:dyDescent="0.2">
      <c r="A642" t="s">
        <v>319</v>
      </c>
      <c r="B642" t="s">
        <v>230</v>
      </c>
      <c r="C642" t="s">
        <v>242</v>
      </c>
      <c r="D642" t="s">
        <v>484</v>
      </c>
      <c r="E642" t="s">
        <v>478</v>
      </c>
      <c r="F642">
        <v>2.2157591904761902</v>
      </c>
      <c r="G642">
        <v>0.29880547619047598</v>
      </c>
      <c r="H642">
        <v>4.7340493330510199E-8</v>
      </c>
      <c r="I642" t="s">
        <v>321</v>
      </c>
      <c r="J642" t="str">
        <f t="shared" si="36"/>
        <v>Breast cancer - ER+(42)IBRCA1</v>
      </c>
      <c r="K642" t="str">
        <f t="shared" si="37"/>
        <v>Breast cancer - Normal TNBC(21)IBRCA1</v>
      </c>
      <c r="L642" t="str">
        <f t="shared" si="38"/>
        <v>upregulation</v>
      </c>
      <c r="M642" t="str">
        <f t="shared" si="39"/>
        <v>significant regulation</v>
      </c>
    </row>
    <row r="643" spans="1:13" x14ac:dyDescent="0.2">
      <c r="A643" t="s">
        <v>319</v>
      </c>
      <c r="B643" t="s">
        <v>231</v>
      </c>
      <c r="C643" t="s">
        <v>232</v>
      </c>
      <c r="D643" t="s">
        <v>477</v>
      </c>
      <c r="E643" t="s">
        <v>478</v>
      </c>
      <c r="F643">
        <v>3.5215665</v>
      </c>
      <c r="G643">
        <v>6.1500737857142802</v>
      </c>
      <c r="H643">
        <v>8.8917045729541306E-3</v>
      </c>
      <c r="I643" t="s">
        <v>321</v>
      </c>
      <c r="J643" t="str">
        <f t="shared" ref="J643:J706" si="40">B643&amp;"I"&amp;E643</f>
        <v>Breast cancer - TNBC(42)IBRCA1</v>
      </c>
      <c r="K643" t="str">
        <f t="shared" ref="K643:K706" si="41">C643&amp;"I"&amp;E643</f>
        <v>Breast cancer - Cell Line(28)IBRCA1</v>
      </c>
      <c r="L643" t="str">
        <f t="shared" ref="L643:L706" si="42">IF(F643&lt;G643,"downregulation","upregulation")</f>
        <v>downregulation</v>
      </c>
      <c r="M643" t="str">
        <f t="shared" ref="M643:M706" si="43">IF(H643&gt;0.001,"regulation not significant","significant regulation")</f>
        <v>regulation not significant</v>
      </c>
    </row>
    <row r="644" spans="1:13" x14ac:dyDescent="0.2">
      <c r="A644" t="s">
        <v>319</v>
      </c>
      <c r="B644" t="s">
        <v>231</v>
      </c>
      <c r="C644" t="s">
        <v>232</v>
      </c>
      <c r="D644" t="s">
        <v>479</v>
      </c>
      <c r="E644" t="s">
        <v>478</v>
      </c>
      <c r="F644">
        <v>8.8063380952380907E-2</v>
      </c>
      <c r="G644">
        <v>0.32991303571428499</v>
      </c>
      <c r="H644">
        <v>5.1677357892357899E-4</v>
      </c>
      <c r="I644" t="s">
        <v>321</v>
      </c>
      <c r="J644" t="str">
        <f t="shared" si="40"/>
        <v>Breast cancer - TNBC(42)IBRCA1</v>
      </c>
      <c r="K644" t="str">
        <f t="shared" si="41"/>
        <v>Breast cancer - Cell Line(28)IBRCA1</v>
      </c>
      <c r="L644" t="str">
        <f t="shared" si="42"/>
        <v>downregulation</v>
      </c>
      <c r="M644" t="str">
        <f t="shared" si="43"/>
        <v>significant regulation</v>
      </c>
    </row>
    <row r="645" spans="1:13" x14ac:dyDescent="0.2">
      <c r="A645" t="s">
        <v>319</v>
      </c>
      <c r="B645" t="s">
        <v>231</v>
      </c>
      <c r="C645" t="s">
        <v>232</v>
      </c>
      <c r="D645" t="s">
        <v>483</v>
      </c>
      <c r="E645" t="s">
        <v>478</v>
      </c>
      <c r="F645">
        <v>1.75061428571428E-2</v>
      </c>
      <c r="G645">
        <v>0.25680842857142799</v>
      </c>
      <c r="H645">
        <v>6.1706352485902099E-3</v>
      </c>
      <c r="I645" t="s">
        <v>321</v>
      </c>
      <c r="J645" t="str">
        <f t="shared" si="40"/>
        <v>Breast cancer - TNBC(42)IBRCA1</v>
      </c>
      <c r="K645" t="str">
        <f t="shared" si="41"/>
        <v>Breast cancer - Cell Line(28)IBRCA1</v>
      </c>
      <c r="L645" t="str">
        <f t="shared" si="42"/>
        <v>downregulation</v>
      </c>
      <c r="M645" t="str">
        <f t="shared" si="43"/>
        <v>regulation not significant</v>
      </c>
    </row>
    <row r="646" spans="1:13" x14ac:dyDescent="0.2">
      <c r="A646" t="s">
        <v>319</v>
      </c>
      <c r="B646" t="s">
        <v>231</v>
      </c>
      <c r="C646" t="s">
        <v>232</v>
      </c>
      <c r="D646" t="s">
        <v>481</v>
      </c>
      <c r="E646" t="s">
        <v>478</v>
      </c>
      <c r="F646">
        <v>5.47947619047619E-3</v>
      </c>
      <c r="G646">
        <v>0.20244896428571399</v>
      </c>
      <c r="H646">
        <v>1.9830677700818501E-3</v>
      </c>
      <c r="I646" t="s">
        <v>321</v>
      </c>
      <c r="J646" t="str">
        <f t="shared" si="40"/>
        <v>Breast cancer - TNBC(42)IBRCA1</v>
      </c>
      <c r="K646" t="str">
        <f t="shared" si="41"/>
        <v>Breast cancer - Cell Line(28)IBRCA1</v>
      </c>
      <c r="L646" t="str">
        <f t="shared" si="42"/>
        <v>downregulation</v>
      </c>
      <c r="M646" t="str">
        <f t="shared" si="43"/>
        <v>regulation not significant</v>
      </c>
    </row>
    <row r="647" spans="1:13" x14ac:dyDescent="0.2">
      <c r="A647" t="s">
        <v>319</v>
      </c>
      <c r="B647" t="s">
        <v>231</v>
      </c>
      <c r="C647" t="s">
        <v>242</v>
      </c>
      <c r="D647" t="s">
        <v>482</v>
      </c>
      <c r="E647" t="s">
        <v>478</v>
      </c>
      <c r="F647">
        <v>1.3083528333333301</v>
      </c>
      <c r="G647">
        <v>3.2508476190476102E-2</v>
      </c>
      <c r="H647">
        <v>9.9378672593269396E-6</v>
      </c>
      <c r="I647" t="s">
        <v>321</v>
      </c>
      <c r="J647" t="str">
        <f t="shared" si="40"/>
        <v>Breast cancer - TNBC(42)IBRCA1</v>
      </c>
      <c r="K647" t="str">
        <f t="shared" si="41"/>
        <v>Breast cancer - Normal TNBC(21)IBRCA1</v>
      </c>
      <c r="L647" t="str">
        <f t="shared" si="42"/>
        <v>upregulation</v>
      </c>
      <c r="M647" t="str">
        <f t="shared" si="43"/>
        <v>significant regulation</v>
      </c>
    </row>
    <row r="648" spans="1:13" x14ac:dyDescent="0.2">
      <c r="A648" t="s">
        <v>319</v>
      </c>
      <c r="B648" t="s">
        <v>231</v>
      </c>
      <c r="C648" t="s">
        <v>242</v>
      </c>
      <c r="D648" t="s">
        <v>477</v>
      </c>
      <c r="E648" t="s">
        <v>478</v>
      </c>
      <c r="F648">
        <v>3.5215665</v>
      </c>
      <c r="G648">
        <v>1.4108499999999999</v>
      </c>
      <c r="H648">
        <v>1.99014066415661E-5</v>
      </c>
      <c r="I648" t="s">
        <v>321</v>
      </c>
      <c r="J648" t="str">
        <f t="shared" si="40"/>
        <v>Breast cancer - TNBC(42)IBRCA1</v>
      </c>
      <c r="K648" t="str">
        <f t="shared" si="41"/>
        <v>Breast cancer - Normal TNBC(21)IBRCA1</v>
      </c>
      <c r="L648" t="str">
        <f t="shared" si="42"/>
        <v>upregulation</v>
      </c>
      <c r="M648" t="str">
        <f t="shared" si="43"/>
        <v>significant regulation</v>
      </c>
    </row>
    <row r="649" spans="1:13" x14ac:dyDescent="0.2">
      <c r="A649" t="s">
        <v>319</v>
      </c>
      <c r="B649" t="s">
        <v>231</v>
      </c>
      <c r="C649" t="s">
        <v>242</v>
      </c>
      <c r="D649" t="s">
        <v>485</v>
      </c>
      <c r="E649" t="s">
        <v>478</v>
      </c>
      <c r="F649">
        <v>1.2138384047619</v>
      </c>
      <c r="G649">
        <v>0</v>
      </c>
      <c r="H649">
        <v>3.5626585740454702E-4</v>
      </c>
      <c r="I649" t="s">
        <v>321</v>
      </c>
      <c r="J649" t="str">
        <f t="shared" si="40"/>
        <v>Breast cancer - TNBC(42)IBRCA1</v>
      </c>
      <c r="K649" t="str">
        <f t="shared" si="41"/>
        <v>Breast cancer - Normal TNBC(21)IBRCA1</v>
      </c>
      <c r="L649" t="str">
        <f t="shared" si="42"/>
        <v>upregulation</v>
      </c>
      <c r="M649" t="str">
        <f t="shared" si="43"/>
        <v>significant regulation</v>
      </c>
    </row>
    <row r="650" spans="1:13" x14ac:dyDescent="0.2">
      <c r="A650" t="s">
        <v>319</v>
      </c>
      <c r="B650" t="s">
        <v>231</v>
      </c>
      <c r="C650" t="s">
        <v>242</v>
      </c>
      <c r="D650" t="s">
        <v>484</v>
      </c>
      <c r="E650" t="s">
        <v>478</v>
      </c>
      <c r="F650">
        <v>2.4388845476190402</v>
      </c>
      <c r="G650">
        <v>0.29880547619047598</v>
      </c>
      <c r="H650">
        <v>5.4073643229143799E-9</v>
      </c>
      <c r="I650" t="s">
        <v>321</v>
      </c>
      <c r="J650" t="str">
        <f t="shared" si="40"/>
        <v>Breast cancer - TNBC(42)IBRCA1</v>
      </c>
      <c r="K650" t="str">
        <f t="shared" si="41"/>
        <v>Breast cancer - Normal TNBC(21)IBRCA1</v>
      </c>
      <c r="L650" t="str">
        <f t="shared" si="42"/>
        <v>upregulation</v>
      </c>
      <c r="M650" t="str">
        <f t="shared" si="43"/>
        <v>significant regulation</v>
      </c>
    </row>
    <row r="651" spans="1:13" x14ac:dyDescent="0.2">
      <c r="A651" t="s">
        <v>319</v>
      </c>
      <c r="B651" t="s">
        <v>234</v>
      </c>
      <c r="C651" t="s">
        <v>220</v>
      </c>
      <c r="D651" t="s">
        <v>486</v>
      </c>
      <c r="E651" t="s">
        <v>478</v>
      </c>
      <c r="F651">
        <v>0.475878791476472</v>
      </c>
      <c r="G651">
        <v>0.18189757073504501</v>
      </c>
      <c r="H651">
        <v>5.3974695681087404E-4</v>
      </c>
      <c r="I651" t="s">
        <v>382</v>
      </c>
      <c r="J651" t="str">
        <f t="shared" si="40"/>
        <v>Breast invasive carcinoma - Stage I(90)IBRCA1</v>
      </c>
      <c r="K651" t="str">
        <f t="shared" si="41"/>
        <v>Breast invasive carcinoma (adjacent normal)(111)IBRCA1</v>
      </c>
      <c r="L651" t="str">
        <f t="shared" si="42"/>
        <v>upregulation</v>
      </c>
      <c r="M651" t="str">
        <f t="shared" si="43"/>
        <v>significant regulation</v>
      </c>
    </row>
    <row r="652" spans="1:13" x14ac:dyDescent="0.2">
      <c r="A652" t="s">
        <v>319</v>
      </c>
      <c r="B652" t="s">
        <v>234</v>
      </c>
      <c r="C652" t="s">
        <v>220</v>
      </c>
      <c r="D652" t="s">
        <v>487</v>
      </c>
      <c r="E652" t="s">
        <v>478</v>
      </c>
      <c r="F652">
        <v>2.3788736694460302</v>
      </c>
      <c r="G652">
        <v>1.1182005039045</v>
      </c>
      <c r="H652">
        <v>8.3753300478600602E-4</v>
      </c>
      <c r="I652" t="s">
        <v>382</v>
      </c>
      <c r="J652" t="str">
        <f t="shared" si="40"/>
        <v>Breast invasive carcinoma - Stage I(90)IBRCA1</v>
      </c>
      <c r="K652" t="str">
        <f t="shared" si="41"/>
        <v>Breast invasive carcinoma (adjacent normal)(111)IBRCA1</v>
      </c>
      <c r="L652" t="str">
        <f t="shared" si="42"/>
        <v>upregulation</v>
      </c>
      <c r="M652" t="str">
        <f t="shared" si="43"/>
        <v>significant regulation</v>
      </c>
    </row>
    <row r="653" spans="1:13" x14ac:dyDescent="0.2">
      <c r="A653" t="s">
        <v>319</v>
      </c>
      <c r="B653" t="s">
        <v>234</v>
      </c>
      <c r="C653" t="s">
        <v>220</v>
      </c>
      <c r="D653" t="s">
        <v>488</v>
      </c>
      <c r="E653" t="s">
        <v>478</v>
      </c>
      <c r="F653">
        <v>0.43771593336522302</v>
      </c>
      <c r="G653">
        <v>0.11960484940232199</v>
      </c>
      <c r="H653">
        <v>9.4635791961305906E-5</v>
      </c>
      <c r="I653" t="s">
        <v>382</v>
      </c>
      <c r="J653" t="str">
        <f t="shared" si="40"/>
        <v>Breast invasive carcinoma - Stage I(90)IBRCA1</v>
      </c>
      <c r="K653" t="str">
        <f t="shared" si="41"/>
        <v>Breast invasive carcinoma (adjacent normal)(111)IBRCA1</v>
      </c>
      <c r="L653" t="str">
        <f t="shared" si="42"/>
        <v>upregulation</v>
      </c>
      <c r="M653" t="str">
        <f t="shared" si="43"/>
        <v>significant regulation</v>
      </c>
    </row>
    <row r="654" spans="1:13" x14ac:dyDescent="0.2">
      <c r="A654" t="s">
        <v>319</v>
      </c>
      <c r="B654" t="s">
        <v>234</v>
      </c>
      <c r="C654" t="s">
        <v>220</v>
      </c>
      <c r="D654" t="s">
        <v>489</v>
      </c>
      <c r="E654" t="s">
        <v>478</v>
      </c>
      <c r="F654">
        <v>2.8932446226886399</v>
      </c>
      <c r="G654">
        <v>1.08355895389604</v>
      </c>
      <c r="H654">
        <v>1.4709338340303399E-13</v>
      </c>
      <c r="I654" t="s">
        <v>382</v>
      </c>
      <c r="J654" t="str">
        <f t="shared" si="40"/>
        <v>Breast invasive carcinoma - Stage I(90)IBRCA1</v>
      </c>
      <c r="K654" t="str">
        <f t="shared" si="41"/>
        <v>Breast invasive carcinoma (adjacent normal)(111)IBRCA1</v>
      </c>
      <c r="L654" t="str">
        <f t="shared" si="42"/>
        <v>upregulation</v>
      </c>
      <c r="M654" t="str">
        <f t="shared" si="43"/>
        <v>significant regulation</v>
      </c>
    </row>
    <row r="655" spans="1:13" x14ac:dyDescent="0.2">
      <c r="A655" t="s">
        <v>319</v>
      </c>
      <c r="B655" t="s">
        <v>234</v>
      </c>
      <c r="C655" t="s">
        <v>220</v>
      </c>
      <c r="D655" t="s">
        <v>490</v>
      </c>
      <c r="E655" t="s">
        <v>478</v>
      </c>
      <c r="F655">
        <v>0.91721075855949996</v>
      </c>
      <c r="G655">
        <v>0.51516281702748201</v>
      </c>
      <c r="H655">
        <v>3.6412113556871101E-4</v>
      </c>
      <c r="I655" t="s">
        <v>382</v>
      </c>
      <c r="J655" t="str">
        <f t="shared" si="40"/>
        <v>Breast invasive carcinoma - Stage I(90)IBRCA1</v>
      </c>
      <c r="K655" t="str">
        <f t="shared" si="41"/>
        <v>Breast invasive carcinoma (adjacent normal)(111)IBRCA1</v>
      </c>
      <c r="L655" t="str">
        <f t="shared" si="42"/>
        <v>upregulation</v>
      </c>
      <c r="M655" t="str">
        <f t="shared" si="43"/>
        <v>significant regulation</v>
      </c>
    </row>
    <row r="656" spans="1:13" x14ac:dyDescent="0.2">
      <c r="A656" t="s">
        <v>319</v>
      </c>
      <c r="B656" t="s">
        <v>234</v>
      </c>
      <c r="C656" t="s">
        <v>416</v>
      </c>
      <c r="D656" t="s">
        <v>491</v>
      </c>
      <c r="E656" t="s">
        <v>478</v>
      </c>
      <c r="F656">
        <v>0.45810445253925203</v>
      </c>
      <c r="G656">
        <v>2.6895925437904301E-2</v>
      </c>
      <c r="H656">
        <v>4.1429135730091402E-4</v>
      </c>
      <c r="I656" t="s">
        <v>382</v>
      </c>
      <c r="J656" t="str">
        <f t="shared" si="40"/>
        <v>Breast invasive carcinoma - Stage I(90)IBRCA1</v>
      </c>
      <c r="K656" t="str">
        <f t="shared" si="41"/>
        <v>Breast invasive carcinoma - Metastatic Stage IIB(3)IBRCA1</v>
      </c>
      <c r="L656" t="str">
        <f t="shared" si="42"/>
        <v>upregulation</v>
      </c>
      <c r="M656" t="str">
        <f t="shared" si="43"/>
        <v>significant regulation</v>
      </c>
    </row>
    <row r="657" spans="1:13" x14ac:dyDescent="0.2">
      <c r="A657" t="s">
        <v>319</v>
      </c>
      <c r="B657" t="s">
        <v>234</v>
      </c>
      <c r="C657" t="s">
        <v>416</v>
      </c>
      <c r="D657" t="s">
        <v>492</v>
      </c>
      <c r="E657" t="s">
        <v>478</v>
      </c>
      <c r="F657">
        <v>5.77717738570716E-2</v>
      </c>
      <c r="G657" s="155">
        <v>6.8386822513953596E-119</v>
      </c>
      <c r="H657">
        <v>7.8539262084381493E-3</v>
      </c>
      <c r="I657" t="s">
        <v>382</v>
      </c>
      <c r="J657" t="str">
        <f t="shared" si="40"/>
        <v>Breast invasive carcinoma - Stage I(90)IBRCA1</v>
      </c>
      <c r="K657" t="str">
        <f t="shared" si="41"/>
        <v>Breast invasive carcinoma - Metastatic Stage IIB(3)IBRCA1</v>
      </c>
      <c r="L657" t="str">
        <f t="shared" si="42"/>
        <v>upregulation</v>
      </c>
      <c r="M657" t="str">
        <f t="shared" si="43"/>
        <v>regulation not significant</v>
      </c>
    </row>
    <row r="658" spans="1:13" x14ac:dyDescent="0.2">
      <c r="A658" t="s">
        <v>319</v>
      </c>
      <c r="B658" t="s">
        <v>235</v>
      </c>
      <c r="C658" t="s">
        <v>220</v>
      </c>
      <c r="D658" t="s">
        <v>486</v>
      </c>
      <c r="E658" t="s">
        <v>478</v>
      </c>
      <c r="F658">
        <v>0.55438108999723001</v>
      </c>
      <c r="G658">
        <v>0.18189757073504501</v>
      </c>
      <c r="H658">
        <v>4.7449482326406203E-9</v>
      </c>
      <c r="I658" t="s">
        <v>382</v>
      </c>
      <c r="J658" t="str">
        <f t="shared" si="40"/>
        <v>Breast invasive carcinoma - Stage IIB(249)IBRCA1</v>
      </c>
      <c r="K658" t="str">
        <f t="shared" si="41"/>
        <v>Breast invasive carcinoma (adjacent normal)(111)IBRCA1</v>
      </c>
      <c r="L658" t="str">
        <f t="shared" si="42"/>
        <v>upregulation</v>
      </c>
      <c r="M658" t="str">
        <f t="shared" si="43"/>
        <v>significant regulation</v>
      </c>
    </row>
    <row r="659" spans="1:13" x14ac:dyDescent="0.2">
      <c r="A659" t="s">
        <v>319</v>
      </c>
      <c r="B659" t="s">
        <v>235</v>
      </c>
      <c r="C659" t="s">
        <v>220</v>
      </c>
      <c r="D659" t="s">
        <v>487</v>
      </c>
      <c r="E659" t="s">
        <v>478</v>
      </c>
      <c r="F659">
        <v>2.5091412384333398</v>
      </c>
      <c r="G659">
        <v>1.1182005039045</v>
      </c>
      <c r="H659">
        <v>1.92865664573236E-6</v>
      </c>
      <c r="I659" t="s">
        <v>382</v>
      </c>
      <c r="J659" t="str">
        <f t="shared" si="40"/>
        <v>Breast invasive carcinoma - Stage IIB(249)IBRCA1</v>
      </c>
      <c r="K659" t="str">
        <f t="shared" si="41"/>
        <v>Breast invasive carcinoma (adjacent normal)(111)IBRCA1</v>
      </c>
      <c r="L659" t="str">
        <f t="shared" si="42"/>
        <v>upregulation</v>
      </c>
      <c r="M659" t="str">
        <f t="shared" si="43"/>
        <v>significant regulation</v>
      </c>
    </row>
    <row r="660" spans="1:13" x14ac:dyDescent="0.2">
      <c r="A660" t="s">
        <v>319</v>
      </c>
      <c r="B660" t="s">
        <v>235</v>
      </c>
      <c r="C660" t="s">
        <v>220</v>
      </c>
      <c r="D660" t="s">
        <v>488</v>
      </c>
      <c r="E660" t="s">
        <v>478</v>
      </c>
      <c r="F660">
        <v>0.57047687094903599</v>
      </c>
      <c r="G660">
        <v>0.11960484940232199</v>
      </c>
      <c r="H660" s="155">
        <v>6.5863191910714205E-16</v>
      </c>
      <c r="I660" t="s">
        <v>382</v>
      </c>
      <c r="J660" t="str">
        <f t="shared" si="40"/>
        <v>Breast invasive carcinoma - Stage IIB(249)IBRCA1</v>
      </c>
      <c r="K660" t="str">
        <f t="shared" si="41"/>
        <v>Breast invasive carcinoma (adjacent normal)(111)IBRCA1</v>
      </c>
      <c r="L660" t="str">
        <f t="shared" si="42"/>
        <v>upregulation</v>
      </c>
      <c r="M660" t="str">
        <f t="shared" si="43"/>
        <v>significant regulation</v>
      </c>
    </row>
    <row r="661" spans="1:13" x14ac:dyDescent="0.2">
      <c r="A661" t="s">
        <v>319</v>
      </c>
      <c r="B661" t="s">
        <v>235</v>
      </c>
      <c r="C661" t="s">
        <v>220</v>
      </c>
      <c r="D661" t="s">
        <v>489</v>
      </c>
      <c r="E661" t="s">
        <v>478</v>
      </c>
      <c r="F661">
        <v>3.46511994279683</v>
      </c>
      <c r="G661">
        <v>1.08355895389604</v>
      </c>
      <c r="H661" s="155">
        <v>6.3586567900224003E-30</v>
      </c>
      <c r="I661" t="s">
        <v>382</v>
      </c>
      <c r="J661" t="str">
        <f t="shared" si="40"/>
        <v>Breast invasive carcinoma - Stage IIB(249)IBRCA1</v>
      </c>
      <c r="K661" t="str">
        <f t="shared" si="41"/>
        <v>Breast invasive carcinoma (adjacent normal)(111)IBRCA1</v>
      </c>
      <c r="L661" t="str">
        <f t="shared" si="42"/>
        <v>upregulation</v>
      </c>
      <c r="M661" t="str">
        <f t="shared" si="43"/>
        <v>significant regulation</v>
      </c>
    </row>
    <row r="662" spans="1:13" x14ac:dyDescent="0.2">
      <c r="A662" t="s">
        <v>319</v>
      </c>
      <c r="B662" t="s">
        <v>235</v>
      </c>
      <c r="C662" t="s">
        <v>220</v>
      </c>
      <c r="D662" t="s">
        <v>490</v>
      </c>
      <c r="E662" t="s">
        <v>478</v>
      </c>
      <c r="F662">
        <v>1.18952484544476</v>
      </c>
      <c r="G662">
        <v>0.51516281702748201</v>
      </c>
      <c r="H662">
        <v>7.0275415827457497E-11</v>
      </c>
      <c r="I662" t="s">
        <v>382</v>
      </c>
      <c r="J662" t="str">
        <f t="shared" si="40"/>
        <v>Breast invasive carcinoma - Stage IIB(249)IBRCA1</v>
      </c>
      <c r="K662" t="str">
        <f t="shared" si="41"/>
        <v>Breast invasive carcinoma (adjacent normal)(111)IBRCA1</v>
      </c>
      <c r="L662" t="str">
        <f t="shared" si="42"/>
        <v>upregulation</v>
      </c>
      <c r="M662" t="str">
        <f t="shared" si="43"/>
        <v>significant regulation</v>
      </c>
    </row>
    <row r="663" spans="1:13" x14ac:dyDescent="0.2">
      <c r="A663" t="s">
        <v>319</v>
      </c>
      <c r="B663" t="s">
        <v>235</v>
      </c>
      <c r="C663" t="s">
        <v>220</v>
      </c>
      <c r="D663" t="s">
        <v>493</v>
      </c>
      <c r="E663" t="s">
        <v>478</v>
      </c>
      <c r="F663">
        <v>0.82147141032289395</v>
      </c>
      <c r="G663">
        <v>0.46132484537185697</v>
      </c>
      <c r="H663">
        <v>4.4459382131394001E-6</v>
      </c>
      <c r="I663" t="s">
        <v>382</v>
      </c>
      <c r="J663" t="str">
        <f t="shared" si="40"/>
        <v>Breast invasive carcinoma - Stage IIB(249)IBRCA1</v>
      </c>
      <c r="K663" t="str">
        <f t="shared" si="41"/>
        <v>Breast invasive carcinoma (adjacent normal)(111)IBRCA1</v>
      </c>
      <c r="L663" t="str">
        <f t="shared" si="42"/>
        <v>upregulation</v>
      </c>
      <c r="M663" t="str">
        <f t="shared" si="43"/>
        <v>significant regulation</v>
      </c>
    </row>
    <row r="664" spans="1:13" x14ac:dyDescent="0.2">
      <c r="A664" t="s">
        <v>319</v>
      </c>
      <c r="B664" t="s">
        <v>235</v>
      </c>
      <c r="C664" t="s">
        <v>253</v>
      </c>
      <c r="D664" t="s">
        <v>494</v>
      </c>
      <c r="E664" t="s">
        <v>478</v>
      </c>
      <c r="F664">
        <v>4.3644365205075503E-2</v>
      </c>
      <c r="G664" s="155">
        <v>6.0283066491700402E-49</v>
      </c>
      <c r="H664">
        <v>5.5507855647485003E-5</v>
      </c>
      <c r="I664" t="s">
        <v>382</v>
      </c>
      <c r="J664" t="str">
        <f t="shared" si="40"/>
        <v>Breast invasive carcinoma - Stage IIB(249)IBRCA1</v>
      </c>
      <c r="K664" t="str">
        <f t="shared" si="41"/>
        <v>Breast invasive carcinoma - Stage IB(9)IBRCA1</v>
      </c>
      <c r="L664" t="str">
        <f t="shared" si="42"/>
        <v>upregulation</v>
      </c>
      <c r="M664" t="str">
        <f t="shared" si="43"/>
        <v>significant regulation</v>
      </c>
    </row>
    <row r="665" spans="1:13" x14ac:dyDescent="0.2">
      <c r="A665" t="s">
        <v>319</v>
      </c>
      <c r="B665" t="s">
        <v>235</v>
      </c>
      <c r="C665" t="s">
        <v>253</v>
      </c>
      <c r="D665" t="s">
        <v>495</v>
      </c>
      <c r="E665" t="s">
        <v>478</v>
      </c>
      <c r="F665">
        <v>2.1464068621822201E-2</v>
      </c>
      <c r="G665" s="155">
        <v>1.13245803901155E-128</v>
      </c>
      <c r="H665">
        <v>3.2426488433627002E-7</v>
      </c>
      <c r="I665" t="s">
        <v>382</v>
      </c>
      <c r="J665" t="str">
        <f t="shared" si="40"/>
        <v>Breast invasive carcinoma - Stage IIB(249)IBRCA1</v>
      </c>
      <c r="K665" t="str">
        <f t="shared" si="41"/>
        <v>Breast invasive carcinoma - Stage IB(9)IBRCA1</v>
      </c>
      <c r="L665" t="str">
        <f t="shared" si="42"/>
        <v>upregulation</v>
      </c>
      <c r="M665" t="str">
        <f t="shared" si="43"/>
        <v>significant regulation</v>
      </c>
    </row>
    <row r="666" spans="1:13" x14ac:dyDescent="0.2">
      <c r="A666" t="s">
        <v>319</v>
      </c>
      <c r="B666" t="s">
        <v>235</v>
      </c>
      <c r="C666" t="s">
        <v>253</v>
      </c>
      <c r="D666" t="s">
        <v>496</v>
      </c>
      <c r="E666" t="s">
        <v>478</v>
      </c>
      <c r="F666">
        <v>0.135023667709119</v>
      </c>
      <c r="G666" s="155">
        <v>5.7868499620570399E-69</v>
      </c>
      <c r="H666">
        <v>6.1162705524710698E-3</v>
      </c>
      <c r="I666" t="s">
        <v>382</v>
      </c>
      <c r="J666" t="str">
        <f t="shared" si="40"/>
        <v>Breast invasive carcinoma - Stage IIB(249)IBRCA1</v>
      </c>
      <c r="K666" t="str">
        <f t="shared" si="41"/>
        <v>Breast invasive carcinoma - Stage IB(9)IBRCA1</v>
      </c>
      <c r="L666" t="str">
        <f t="shared" si="42"/>
        <v>upregulation</v>
      </c>
      <c r="M666" t="str">
        <f t="shared" si="43"/>
        <v>regulation not significant</v>
      </c>
    </row>
    <row r="667" spans="1:13" x14ac:dyDescent="0.2">
      <c r="A667" t="s">
        <v>319</v>
      </c>
      <c r="B667" t="s">
        <v>235</v>
      </c>
      <c r="C667" t="s">
        <v>240</v>
      </c>
      <c r="D667" t="s">
        <v>497</v>
      </c>
      <c r="E667" t="s">
        <v>478</v>
      </c>
      <c r="F667">
        <v>2.1289419913826699E-2</v>
      </c>
      <c r="G667" s="155">
        <v>6.7052994038433298E-74</v>
      </c>
      <c r="H667">
        <v>8.2239752147375493E-6</v>
      </c>
      <c r="I667" t="s">
        <v>382</v>
      </c>
      <c r="J667" t="str">
        <f t="shared" si="40"/>
        <v>Breast invasive carcinoma - Stage IIB(249)IBRCA1</v>
      </c>
      <c r="K667" t="str">
        <f t="shared" si="41"/>
        <v>Breast invasive carcinoma - Stage II(3)IBRCA1</v>
      </c>
      <c r="L667" t="str">
        <f t="shared" si="42"/>
        <v>upregulation</v>
      </c>
      <c r="M667" t="str">
        <f t="shared" si="43"/>
        <v>significant regulation</v>
      </c>
    </row>
    <row r="668" spans="1:13" x14ac:dyDescent="0.2">
      <c r="A668" t="s">
        <v>319</v>
      </c>
      <c r="B668" t="s">
        <v>235</v>
      </c>
      <c r="C668" t="s">
        <v>240</v>
      </c>
      <c r="D668" t="s">
        <v>494</v>
      </c>
      <c r="E668" t="s">
        <v>478</v>
      </c>
      <c r="F668">
        <v>4.3644365205075503E-2</v>
      </c>
      <c r="G668" s="155">
        <v>6.14485203113606E-50</v>
      </c>
      <c r="H668">
        <v>1.53925734483343E-5</v>
      </c>
      <c r="I668" t="s">
        <v>382</v>
      </c>
      <c r="J668" t="str">
        <f t="shared" si="40"/>
        <v>Breast invasive carcinoma - Stage IIB(249)IBRCA1</v>
      </c>
      <c r="K668" t="str">
        <f t="shared" si="41"/>
        <v>Breast invasive carcinoma - Stage II(3)IBRCA1</v>
      </c>
      <c r="L668" t="str">
        <f t="shared" si="42"/>
        <v>upregulation</v>
      </c>
      <c r="M668" t="str">
        <f t="shared" si="43"/>
        <v>significant regulation</v>
      </c>
    </row>
    <row r="669" spans="1:13" x14ac:dyDescent="0.2">
      <c r="A669" t="s">
        <v>319</v>
      </c>
      <c r="B669" t="s">
        <v>235</v>
      </c>
      <c r="C669" t="s">
        <v>240</v>
      </c>
      <c r="D669" t="s">
        <v>498</v>
      </c>
      <c r="E669" t="s">
        <v>478</v>
      </c>
      <c r="F669">
        <v>8.8380524001944894E-3</v>
      </c>
      <c r="G669" s="155">
        <v>5.1196259850282603E-208</v>
      </c>
      <c r="H669">
        <v>2.5330653097166701E-6</v>
      </c>
      <c r="I669" t="s">
        <v>382</v>
      </c>
      <c r="J669" t="str">
        <f t="shared" si="40"/>
        <v>Breast invasive carcinoma - Stage IIB(249)IBRCA1</v>
      </c>
      <c r="K669" t="str">
        <f t="shared" si="41"/>
        <v>Breast invasive carcinoma - Stage II(3)IBRCA1</v>
      </c>
      <c r="L669" t="str">
        <f t="shared" si="42"/>
        <v>upregulation</v>
      </c>
      <c r="M669" t="str">
        <f t="shared" si="43"/>
        <v>significant regulation</v>
      </c>
    </row>
    <row r="670" spans="1:13" x14ac:dyDescent="0.2">
      <c r="A670" t="s">
        <v>319</v>
      </c>
      <c r="B670" t="s">
        <v>235</v>
      </c>
      <c r="C670" t="s">
        <v>240</v>
      </c>
      <c r="D670" t="s">
        <v>499</v>
      </c>
      <c r="E670" t="s">
        <v>478</v>
      </c>
      <c r="F670">
        <v>2.2012918132002901E-2</v>
      </c>
      <c r="G670">
        <v>2.3544719598961902E-9</v>
      </c>
      <c r="H670">
        <v>1.41751060262694E-3</v>
      </c>
      <c r="I670" t="s">
        <v>382</v>
      </c>
      <c r="J670" t="str">
        <f t="shared" si="40"/>
        <v>Breast invasive carcinoma - Stage IIB(249)IBRCA1</v>
      </c>
      <c r="K670" t="str">
        <f t="shared" si="41"/>
        <v>Breast invasive carcinoma - Stage II(3)IBRCA1</v>
      </c>
      <c r="L670" t="str">
        <f t="shared" si="42"/>
        <v>upregulation</v>
      </c>
      <c r="M670" t="str">
        <f t="shared" si="43"/>
        <v>regulation not significant</v>
      </c>
    </row>
    <row r="671" spans="1:13" x14ac:dyDescent="0.2">
      <c r="A671" t="s">
        <v>319</v>
      </c>
      <c r="B671" t="s">
        <v>235</v>
      </c>
      <c r="C671" t="s">
        <v>240</v>
      </c>
      <c r="D671" t="s">
        <v>492</v>
      </c>
      <c r="E671" t="s">
        <v>478</v>
      </c>
      <c r="F671">
        <v>3.3845794062436298E-2</v>
      </c>
      <c r="G671" s="155">
        <v>8.8849331385811595E-73</v>
      </c>
      <c r="H671">
        <v>1.9001648859612701E-4</v>
      </c>
      <c r="I671" t="s">
        <v>382</v>
      </c>
      <c r="J671" t="str">
        <f t="shared" si="40"/>
        <v>Breast invasive carcinoma - Stage IIB(249)IBRCA1</v>
      </c>
      <c r="K671" t="str">
        <f t="shared" si="41"/>
        <v>Breast invasive carcinoma - Stage II(3)IBRCA1</v>
      </c>
      <c r="L671" t="str">
        <f t="shared" si="42"/>
        <v>upregulation</v>
      </c>
      <c r="M671" t="str">
        <f t="shared" si="43"/>
        <v>significant regulation</v>
      </c>
    </row>
    <row r="672" spans="1:13" x14ac:dyDescent="0.2">
      <c r="A672" t="s">
        <v>319</v>
      </c>
      <c r="B672" t="s">
        <v>235</v>
      </c>
      <c r="C672" t="s">
        <v>416</v>
      </c>
      <c r="D672" t="s">
        <v>497</v>
      </c>
      <c r="E672" t="s">
        <v>478</v>
      </c>
      <c r="F672">
        <v>2.1289419913826699E-2</v>
      </c>
      <c r="G672" s="155">
        <v>1.33361013832046E-62</v>
      </c>
      <c r="H672">
        <v>7.2432425382674103E-6</v>
      </c>
      <c r="I672" t="s">
        <v>382</v>
      </c>
      <c r="J672" t="str">
        <f t="shared" si="40"/>
        <v>Breast invasive carcinoma - Stage IIB(249)IBRCA1</v>
      </c>
      <c r="K672" t="str">
        <f t="shared" si="41"/>
        <v>Breast invasive carcinoma - Metastatic Stage IIB(3)IBRCA1</v>
      </c>
      <c r="L672" t="str">
        <f t="shared" si="42"/>
        <v>upregulation</v>
      </c>
      <c r="M672" t="str">
        <f t="shared" si="43"/>
        <v>significant regulation</v>
      </c>
    </row>
    <row r="673" spans="1:13" x14ac:dyDescent="0.2">
      <c r="A673" t="s">
        <v>319</v>
      </c>
      <c r="B673" t="s">
        <v>235</v>
      </c>
      <c r="C673" t="s">
        <v>416</v>
      </c>
      <c r="D673" t="s">
        <v>491</v>
      </c>
      <c r="E673" t="s">
        <v>478</v>
      </c>
      <c r="F673">
        <v>0.494892508463045</v>
      </c>
      <c r="G673">
        <v>2.6895925437904301E-2</v>
      </c>
      <c r="H673">
        <v>7.8279447142418199E-4</v>
      </c>
      <c r="I673" t="s">
        <v>382</v>
      </c>
      <c r="J673" t="str">
        <f t="shared" si="40"/>
        <v>Breast invasive carcinoma - Stage IIB(249)IBRCA1</v>
      </c>
      <c r="K673" t="str">
        <f t="shared" si="41"/>
        <v>Breast invasive carcinoma - Metastatic Stage IIB(3)IBRCA1</v>
      </c>
      <c r="L673" t="str">
        <f t="shared" si="42"/>
        <v>upregulation</v>
      </c>
      <c r="M673" t="str">
        <f t="shared" si="43"/>
        <v>significant regulation</v>
      </c>
    </row>
    <row r="674" spans="1:13" x14ac:dyDescent="0.2">
      <c r="A674" t="s">
        <v>319</v>
      </c>
      <c r="B674" t="s">
        <v>235</v>
      </c>
      <c r="C674" t="s">
        <v>416</v>
      </c>
      <c r="D674" t="s">
        <v>500</v>
      </c>
      <c r="E674" t="s">
        <v>478</v>
      </c>
      <c r="F674">
        <v>2.4142473102010599E-2</v>
      </c>
      <c r="G674" s="155">
        <v>6.2914041078168998E-192</v>
      </c>
      <c r="H674">
        <v>4.1924886654467599E-6</v>
      </c>
      <c r="I674" t="s">
        <v>382</v>
      </c>
      <c r="J674" t="str">
        <f t="shared" si="40"/>
        <v>Breast invasive carcinoma - Stage IIB(249)IBRCA1</v>
      </c>
      <c r="K674" t="str">
        <f t="shared" si="41"/>
        <v>Breast invasive carcinoma - Metastatic Stage IIB(3)IBRCA1</v>
      </c>
      <c r="L674" t="str">
        <f t="shared" si="42"/>
        <v>upregulation</v>
      </c>
      <c r="M674" t="str">
        <f t="shared" si="43"/>
        <v>significant regulation</v>
      </c>
    </row>
    <row r="675" spans="1:13" x14ac:dyDescent="0.2">
      <c r="A675" t="s">
        <v>319</v>
      </c>
      <c r="B675" t="s">
        <v>235</v>
      </c>
      <c r="C675" t="s">
        <v>416</v>
      </c>
      <c r="D675" t="s">
        <v>496</v>
      </c>
      <c r="E675" t="s">
        <v>478</v>
      </c>
      <c r="F675">
        <v>0.135023667709119</v>
      </c>
      <c r="G675" s="155">
        <v>8.4953145763646299E-139</v>
      </c>
      <c r="H675">
        <v>2.6340914647143198E-3</v>
      </c>
      <c r="I675" t="s">
        <v>382</v>
      </c>
      <c r="J675" t="str">
        <f t="shared" si="40"/>
        <v>Breast invasive carcinoma - Stage IIB(249)IBRCA1</v>
      </c>
      <c r="K675" t="str">
        <f t="shared" si="41"/>
        <v>Breast invasive carcinoma - Metastatic Stage IIB(3)IBRCA1</v>
      </c>
      <c r="L675" t="str">
        <f t="shared" si="42"/>
        <v>upregulation</v>
      </c>
      <c r="M675" t="str">
        <f t="shared" si="43"/>
        <v>regulation not significant</v>
      </c>
    </row>
    <row r="676" spans="1:13" x14ac:dyDescent="0.2">
      <c r="A676" t="s">
        <v>319</v>
      </c>
      <c r="B676" t="s">
        <v>235</v>
      </c>
      <c r="C676" t="s">
        <v>416</v>
      </c>
      <c r="D676" t="s">
        <v>499</v>
      </c>
      <c r="E676" t="s">
        <v>478</v>
      </c>
      <c r="F676">
        <v>2.2012918132002901E-2</v>
      </c>
      <c r="G676" s="155">
        <v>1.47264805333469E-94</v>
      </c>
      <c r="H676">
        <v>1.3186680521160401E-3</v>
      </c>
      <c r="I676" t="s">
        <v>382</v>
      </c>
      <c r="J676" t="str">
        <f t="shared" si="40"/>
        <v>Breast invasive carcinoma - Stage IIB(249)IBRCA1</v>
      </c>
      <c r="K676" t="str">
        <f t="shared" si="41"/>
        <v>Breast invasive carcinoma - Metastatic Stage IIB(3)IBRCA1</v>
      </c>
      <c r="L676" t="str">
        <f t="shared" si="42"/>
        <v>upregulation</v>
      </c>
      <c r="M676" t="str">
        <f t="shared" si="43"/>
        <v>regulation not significant</v>
      </c>
    </row>
    <row r="677" spans="1:13" x14ac:dyDescent="0.2">
      <c r="A677" t="s">
        <v>319</v>
      </c>
      <c r="B677" t="s">
        <v>235</v>
      </c>
      <c r="C677" t="s">
        <v>416</v>
      </c>
      <c r="D677" t="s">
        <v>492</v>
      </c>
      <c r="E677" t="s">
        <v>478</v>
      </c>
      <c r="F677">
        <v>3.3845794062436298E-2</v>
      </c>
      <c r="G677" s="155">
        <v>6.8386822513953596E-119</v>
      </c>
      <c r="H677">
        <v>1.7272945952429101E-4</v>
      </c>
      <c r="I677" t="s">
        <v>382</v>
      </c>
      <c r="J677" t="str">
        <f t="shared" si="40"/>
        <v>Breast invasive carcinoma - Stage IIB(249)IBRCA1</v>
      </c>
      <c r="K677" t="str">
        <f t="shared" si="41"/>
        <v>Breast invasive carcinoma - Metastatic Stage IIB(3)IBRCA1</v>
      </c>
      <c r="L677" t="str">
        <f t="shared" si="42"/>
        <v>upregulation</v>
      </c>
      <c r="M677" t="str">
        <f t="shared" si="43"/>
        <v>significant regulation</v>
      </c>
    </row>
    <row r="678" spans="1:13" x14ac:dyDescent="0.2">
      <c r="A678" t="s">
        <v>319</v>
      </c>
      <c r="B678" t="s">
        <v>236</v>
      </c>
      <c r="C678" t="s">
        <v>220</v>
      </c>
      <c r="D678" t="s">
        <v>487</v>
      </c>
      <c r="E678" t="s">
        <v>478</v>
      </c>
      <c r="F678">
        <v>3.12405597762428</v>
      </c>
      <c r="G678">
        <v>1.1182005039045</v>
      </c>
      <c r="H678">
        <v>4.2057583024184198E-4</v>
      </c>
      <c r="I678" t="s">
        <v>382</v>
      </c>
      <c r="J678" t="str">
        <f t="shared" si="40"/>
        <v>Breast invasive carcinoma - Stage IIIB(29)IBRCA1</v>
      </c>
      <c r="K678" t="str">
        <f t="shared" si="41"/>
        <v>Breast invasive carcinoma (adjacent normal)(111)IBRCA1</v>
      </c>
      <c r="L678" t="str">
        <f t="shared" si="42"/>
        <v>upregulation</v>
      </c>
      <c r="M678" t="str">
        <f t="shared" si="43"/>
        <v>significant regulation</v>
      </c>
    </row>
    <row r="679" spans="1:13" x14ac:dyDescent="0.2">
      <c r="A679" t="s">
        <v>319</v>
      </c>
      <c r="B679" t="s">
        <v>236</v>
      </c>
      <c r="C679" t="s">
        <v>220</v>
      </c>
      <c r="D679" t="s">
        <v>489</v>
      </c>
      <c r="E679" t="s">
        <v>478</v>
      </c>
      <c r="F679">
        <v>3.55966008177518</v>
      </c>
      <c r="G679">
        <v>1.08355895389604</v>
      </c>
      <c r="H679">
        <v>5.4103033976030601E-5</v>
      </c>
      <c r="I679" t="s">
        <v>382</v>
      </c>
      <c r="J679" t="str">
        <f t="shared" si="40"/>
        <v>Breast invasive carcinoma - Stage IIIB(29)IBRCA1</v>
      </c>
      <c r="K679" t="str">
        <f t="shared" si="41"/>
        <v>Breast invasive carcinoma (adjacent normal)(111)IBRCA1</v>
      </c>
      <c r="L679" t="str">
        <f t="shared" si="42"/>
        <v>upregulation</v>
      </c>
      <c r="M679" t="str">
        <f t="shared" si="43"/>
        <v>significant regulation</v>
      </c>
    </row>
    <row r="680" spans="1:13" x14ac:dyDescent="0.2">
      <c r="A680" t="s">
        <v>319</v>
      </c>
      <c r="B680" t="s">
        <v>237</v>
      </c>
      <c r="C680" t="s">
        <v>220</v>
      </c>
      <c r="D680" t="s">
        <v>486</v>
      </c>
      <c r="E680" t="s">
        <v>478</v>
      </c>
      <c r="F680">
        <v>0.56191517532423596</v>
      </c>
      <c r="G680">
        <v>0.18189757073504501</v>
      </c>
      <c r="H680">
        <v>9.5521013516996309E-7</v>
      </c>
      <c r="I680" t="s">
        <v>382</v>
      </c>
      <c r="J680" t="str">
        <f t="shared" si="40"/>
        <v>Breast invasive carcinoma - Stage IIIA(152)IBRCA1</v>
      </c>
      <c r="K680" t="str">
        <f t="shared" si="41"/>
        <v>Breast invasive carcinoma (adjacent normal)(111)IBRCA1</v>
      </c>
      <c r="L680" t="str">
        <f t="shared" si="42"/>
        <v>upregulation</v>
      </c>
      <c r="M680" t="str">
        <f t="shared" si="43"/>
        <v>significant regulation</v>
      </c>
    </row>
    <row r="681" spans="1:13" x14ac:dyDescent="0.2">
      <c r="A681" t="s">
        <v>319</v>
      </c>
      <c r="B681" t="s">
        <v>237</v>
      </c>
      <c r="C681" t="s">
        <v>220</v>
      </c>
      <c r="D681" t="s">
        <v>487</v>
      </c>
      <c r="E681" t="s">
        <v>478</v>
      </c>
      <c r="F681">
        <v>2.6620586366580299</v>
      </c>
      <c r="G681">
        <v>1.1182005039045</v>
      </c>
      <c r="H681">
        <v>8.9168395122492505E-6</v>
      </c>
      <c r="I681" t="s">
        <v>382</v>
      </c>
      <c r="J681" t="str">
        <f t="shared" si="40"/>
        <v>Breast invasive carcinoma - Stage IIIA(152)IBRCA1</v>
      </c>
      <c r="K681" t="str">
        <f t="shared" si="41"/>
        <v>Breast invasive carcinoma (adjacent normal)(111)IBRCA1</v>
      </c>
      <c r="L681" t="str">
        <f t="shared" si="42"/>
        <v>upregulation</v>
      </c>
      <c r="M681" t="str">
        <f t="shared" si="43"/>
        <v>significant regulation</v>
      </c>
    </row>
    <row r="682" spans="1:13" x14ac:dyDescent="0.2">
      <c r="A682" t="s">
        <v>319</v>
      </c>
      <c r="B682" t="s">
        <v>237</v>
      </c>
      <c r="C682" t="s">
        <v>220</v>
      </c>
      <c r="D682" t="s">
        <v>500</v>
      </c>
      <c r="E682" t="s">
        <v>478</v>
      </c>
      <c r="F682">
        <v>3.5877196948265397E-2</v>
      </c>
      <c r="G682">
        <v>7.8396563200283896E-3</v>
      </c>
      <c r="H682">
        <v>3.3836447076431302E-3</v>
      </c>
      <c r="I682" t="s">
        <v>382</v>
      </c>
      <c r="J682" t="str">
        <f t="shared" si="40"/>
        <v>Breast invasive carcinoma - Stage IIIA(152)IBRCA1</v>
      </c>
      <c r="K682" t="str">
        <f t="shared" si="41"/>
        <v>Breast invasive carcinoma (adjacent normal)(111)IBRCA1</v>
      </c>
      <c r="L682" t="str">
        <f t="shared" si="42"/>
        <v>upregulation</v>
      </c>
      <c r="M682" t="str">
        <f t="shared" si="43"/>
        <v>regulation not significant</v>
      </c>
    </row>
    <row r="683" spans="1:13" x14ac:dyDescent="0.2">
      <c r="A683" t="s">
        <v>319</v>
      </c>
      <c r="B683" t="s">
        <v>237</v>
      </c>
      <c r="C683" t="s">
        <v>220</v>
      </c>
      <c r="D683" t="s">
        <v>488</v>
      </c>
      <c r="E683" t="s">
        <v>478</v>
      </c>
      <c r="F683">
        <v>0.55253610845851497</v>
      </c>
      <c r="G683">
        <v>0.11960484940232199</v>
      </c>
      <c r="H683">
        <v>2.52222191311781E-9</v>
      </c>
      <c r="I683" t="s">
        <v>382</v>
      </c>
      <c r="J683" t="str">
        <f t="shared" si="40"/>
        <v>Breast invasive carcinoma - Stage IIIA(152)IBRCA1</v>
      </c>
      <c r="K683" t="str">
        <f t="shared" si="41"/>
        <v>Breast invasive carcinoma (adjacent normal)(111)IBRCA1</v>
      </c>
      <c r="L683" t="str">
        <f t="shared" si="42"/>
        <v>upregulation</v>
      </c>
      <c r="M683" t="str">
        <f t="shared" si="43"/>
        <v>significant regulation</v>
      </c>
    </row>
    <row r="684" spans="1:13" x14ac:dyDescent="0.2">
      <c r="A684" t="s">
        <v>319</v>
      </c>
      <c r="B684" t="s">
        <v>237</v>
      </c>
      <c r="C684" t="s">
        <v>220</v>
      </c>
      <c r="D684" t="s">
        <v>489</v>
      </c>
      <c r="E684" t="s">
        <v>478</v>
      </c>
      <c r="F684">
        <v>3.2193226003060298</v>
      </c>
      <c r="G684">
        <v>1.08355895389604</v>
      </c>
      <c r="H684" s="155">
        <v>1.4272289099717999E-18</v>
      </c>
      <c r="I684" t="s">
        <v>382</v>
      </c>
      <c r="J684" t="str">
        <f t="shared" si="40"/>
        <v>Breast invasive carcinoma - Stage IIIA(152)IBRCA1</v>
      </c>
      <c r="K684" t="str">
        <f t="shared" si="41"/>
        <v>Breast invasive carcinoma (adjacent normal)(111)IBRCA1</v>
      </c>
      <c r="L684" t="str">
        <f t="shared" si="42"/>
        <v>upregulation</v>
      </c>
      <c r="M684" t="str">
        <f t="shared" si="43"/>
        <v>significant regulation</v>
      </c>
    </row>
    <row r="685" spans="1:13" x14ac:dyDescent="0.2">
      <c r="A685" t="s">
        <v>319</v>
      </c>
      <c r="B685" t="s">
        <v>237</v>
      </c>
      <c r="C685" t="s">
        <v>220</v>
      </c>
      <c r="D685" t="s">
        <v>490</v>
      </c>
      <c r="E685" t="s">
        <v>478</v>
      </c>
      <c r="F685">
        <v>1.16583420468072</v>
      </c>
      <c r="G685">
        <v>0.51516281702748201</v>
      </c>
      <c r="H685">
        <v>4.2459660474717102E-8</v>
      </c>
      <c r="I685" t="s">
        <v>382</v>
      </c>
      <c r="J685" t="str">
        <f t="shared" si="40"/>
        <v>Breast invasive carcinoma - Stage IIIA(152)IBRCA1</v>
      </c>
      <c r="K685" t="str">
        <f t="shared" si="41"/>
        <v>Breast invasive carcinoma (adjacent normal)(111)IBRCA1</v>
      </c>
      <c r="L685" t="str">
        <f t="shared" si="42"/>
        <v>upregulation</v>
      </c>
      <c r="M685" t="str">
        <f t="shared" si="43"/>
        <v>significant regulation</v>
      </c>
    </row>
    <row r="686" spans="1:13" x14ac:dyDescent="0.2">
      <c r="A686" t="s">
        <v>319</v>
      </c>
      <c r="B686" t="s">
        <v>237</v>
      </c>
      <c r="C686" t="s">
        <v>220</v>
      </c>
      <c r="D686" t="s">
        <v>493</v>
      </c>
      <c r="E686" t="s">
        <v>478</v>
      </c>
      <c r="F686">
        <v>0.78103896577117404</v>
      </c>
      <c r="G686">
        <v>0.46132484537185697</v>
      </c>
      <c r="H686">
        <v>7.0368485251368304E-5</v>
      </c>
      <c r="I686" t="s">
        <v>382</v>
      </c>
      <c r="J686" t="str">
        <f t="shared" si="40"/>
        <v>Breast invasive carcinoma - Stage IIIA(152)IBRCA1</v>
      </c>
      <c r="K686" t="str">
        <f t="shared" si="41"/>
        <v>Breast invasive carcinoma (adjacent normal)(111)IBRCA1</v>
      </c>
      <c r="L686" t="str">
        <f t="shared" si="42"/>
        <v>upregulation</v>
      </c>
      <c r="M686" t="str">
        <f t="shared" si="43"/>
        <v>significant regulation</v>
      </c>
    </row>
    <row r="687" spans="1:13" x14ac:dyDescent="0.2">
      <c r="A687" t="s">
        <v>319</v>
      </c>
      <c r="B687" t="s">
        <v>237</v>
      </c>
      <c r="C687" t="s">
        <v>253</v>
      </c>
      <c r="D687" t="s">
        <v>494</v>
      </c>
      <c r="E687" t="s">
        <v>478</v>
      </c>
      <c r="F687">
        <v>4.8399676396939102E-2</v>
      </c>
      <c r="G687" s="155">
        <v>6.0283066491700402E-49</v>
      </c>
      <c r="H687">
        <v>8.0384912967880495E-4</v>
      </c>
      <c r="I687" t="s">
        <v>382</v>
      </c>
      <c r="J687" t="str">
        <f t="shared" si="40"/>
        <v>Breast invasive carcinoma - Stage IIIA(152)IBRCA1</v>
      </c>
      <c r="K687" t="str">
        <f t="shared" si="41"/>
        <v>Breast invasive carcinoma - Stage IB(9)IBRCA1</v>
      </c>
      <c r="L687" t="str">
        <f t="shared" si="42"/>
        <v>upregulation</v>
      </c>
      <c r="M687" t="str">
        <f t="shared" si="43"/>
        <v>significant regulation</v>
      </c>
    </row>
    <row r="688" spans="1:13" x14ac:dyDescent="0.2">
      <c r="A688" t="s">
        <v>319</v>
      </c>
      <c r="B688" t="s">
        <v>237</v>
      </c>
      <c r="C688" t="s">
        <v>253</v>
      </c>
      <c r="D688" t="s">
        <v>495</v>
      </c>
      <c r="E688" t="s">
        <v>478</v>
      </c>
      <c r="F688">
        <v>2.2077774002293001E-2</v>
      </c>
      <c r="G688" s="155">
        <v>1.13245803901155E-128</v>
      </c>
      <c r="H688">
        <v>5.7908694082879498E-5</v>
      </c>
      <c r="I688" t="s">
        <v>382</v>
      </c>
      <c r="J688" t="str">
        <f t="shared" si="40"/>
        <v>Breast invasive carcinoma - Stage IIIA(152)IBRCA1</v>
      </c>
      <c r="K688" t="str">
        <f t="shared" si="41"/>
        <v>Breast invasive carcinoma - Stage IB(9)IBRCA1</v>
      </c>
      <c r="L688" t="str">
        <f t="shared" si="42"/>
        <v>upregulation</v>
      </c>
      <c r="M688" t="str">
        <f t="shared" si="43"/>
        <v>significant regulation</v>
      </c>
    </row>
    <row r="689" spans="1:13" x14ac:dyDescent="0.2">
      <c r="A689" t="s">
        <v>319</v>
      </c>
      <c r="B689" t="s">
        <v>237</v>
      </c>
      <c r="C689" t="s">
        <v>240</v>
      </c>
      <c r="D689" t="s">
        <v>497</v>
      </c>
      <c r="E689" t="s">
        <v>478</v>
      </c>
      <c r="F689">
        <v>1.2162389834887899E-2</v>
      </c>
      <c r="G689" s="155">
        <v>6.7052994038433298E-74</v>
      </c>
      <c r="H689">
        <v>7.6599036500764797E-3</v>
      </c>
      <c r="I689" t="s">
        <v>382</v>
      </c>
      <c r="J689" t="str">
        <f t="shared" si="40"/>
        <v>Breast invasive carcinoma - Stage IIIA(152)IBRCA1</v>
      </c>
      <c r="K689" t="str">
        <f t="shared" si="41"/>
        <v>Breast invasive carcinoma - Stage II(3)IBRCA1</v>
      </c>
      <c r="L689" t="str">
        <f t="shared" si="42"/>
        <v>upregulation</v>
      </c>
      <c r="M689" t="str">
        <f t="shared" si="43"/>
        <v>regulation not significant</v>
      </c>
    </row>
    <row r="690" spans="1:13" x14ac:dyDescent="0.2">
      <c r="A690" t="s">
        <v>319</v>
      </c>
      <c r="B690" t="s">
        <v>237</v>
      </c>
      <c r="C690" t="s">
        <v>240</v>
      </c>
      <c r="D690" t="s">
        <v>494</v>
      </c>
      <c r="E690" t="s">
        <v>478</v>
      </c>
      <c r="F690">
        <v>4.8399676396939102E-2</v>
      </c>
      <c r="G690" s="155">
        <v>6.14485203113606E-50</v>
      </c>
      <c r="H690">
        <v>1.8546217344702099E-4</v>
      </c>
      <c r="I690" t="s">
        <v>382</v>
      </c>
      <c r="J690" t="str">
        <f t="shared" si="40"/>
        <v>Breast invasive carcinoma - Stage IIIA(152)IBRCA1</v>
      </c>
      <c r="K690" t="str">
        <f t="shared" si="41"/>
        <v>Breast invasive carcinoma - Stage II(3)IBRCA1</v>
      </c>
      <c r="L690" t="str">
        <f t="shared" si="42"/>
        <v>upregulation</v>
      </c>
      <c r="M690" t="str">
        <f t="shared" si="43"/>
        <v>significant regulation</v>
      </c>
    </row>
    <row r="691" spans="1:13" x14ac:dyDescent="0.2">
      <c r="A691" t="s">
        <v>319</v>
      </c>
      <c r="B691" t="s">
        <v>237</v>
      </c>
      <c r="C691" t="s">
        <v>240</v>
      </c>
      <c r="D691" t="s">
        <v>498</v>
      </c>
      <c r="E691" t="s">
        <v>478</v>
      </c>
      <c r="F691">
        <v>1.52095810886373E-2</v>
      </c>
      <c r="G691" s="155">
        <v>5.1196259850282603E-208</v>
      </c>
      <c r="H691">
        <v>1.2175656172177E-4</v>
      </c>
      <c r="I691" t="s">
        <v>382</v>
      </c>
      <c r="J691" t="str">
        <f t="shared" si="40"/>
        <v>Breast invasive carcinoma - Stage IIIA(152)IBRCA1</v>
      </c>
      <c r="K691" t="str">
        <f t="shared" si="41"/>
        <v>Breast invasive carcinoma - Stage II(3)IBRCA1</v>
      </c>
      <c r="L691" t="str">
        <f t="shared" si="42"/>
        <v>upregulation</v>
      </c>
      <c r="M691" t="str">
        <f t="shared" si="43"/>
        <v>significant regulation</v>
      </c>
    </row>
    <row r="692" spans="1:13" x14ac:dyDescent="0.2">
      <c r="A692" t="s">
        <v>319</v>
      </c>
      <c r="B692" t="s">
        <v>237</v>
      </c>
      <c r="C692" t="s">
        <v>240</v>
      </c>
      <c r="D692" t="s">
        <v>492</v>
      </c>
      <c r="E692" t="s">
        <v>478</v>
      </c>
      <c r="F692">
        <v>2.9707539218115499E-2</v>
      </c>
      <c r="G692" s="155">
        <v>8.8849331385811595E-73</v>
      </c>
      <c r="H692">
        <v>1.0510206058494901E-3</v>
      </c>
      <c r="I692" t="s">
        <v>382</v>
      </c>
      <c r="J692" t="str">
        <f t="shared" si="40"/>
        <v>Breast invasive carcinoma - Stage IIIA(152)IBRCA1</v>
      </c>
      <c r="K692" t="str">
        <f t="shared" si="41"/>
        <v>Breast invasive carcinoma - Stage II(3)IBRCA1</v>
      </c>
      <c r="L692" t="str">
        <f t="shared" si="42"/>
        <v>upregulation</v>
      </c>
      <c r="M692" t="str">
        <f t="shared" si="43"/>
        <v>regulation not significant</v>
      </c>
    </row>
    <row r="693" spans="1:13" x14ac:dyDescent="0.2">
      <c r="A693" t="s">
        <v>319</v>
      </c>
      <c r="B693" t="s">
        <v>237</v>
      </c>
      <c r="C693" t="s">
        <v>416</v>
      </c>
      <c r="D693" t="s">
        <v>497</v>
      </c>
      <c r="E693" t="s">
        <v>478</v>
      </c>
      <c r="F693">
        <v>1.2162389834887899E-2</v>
      </c>
      <c r="G693" s="155">
        <v>1.33361013832046E-62</v>
      </c>
      <c r="H693">
        <v>6.7698171700237997E-3</v>
      </c>
      <c r="I693" t="s">
        <v>382</v>
      </c>
      <c r="J693" t="str">
        <f t="shared" si="40"/>
        <v>Breast invasive carcinoma - Stage IIIA(152)IBRCA1</v>
      </c>
      <c r="K693" t="str">
        <f t="shared" si="41"/>
        <v>Breast invasive carcinoma - Metastatic Stage IIB(3)IBRCA1</v>
      </c>
      <c r="L693" t="str">
        <f t="shared" si="42"/>
        <v>upregulation</v>
      </c>
      <c r="M693" t="str">
        <f t="shared" si="43"/>
        <v>regulation not significant</v>
      </c>
    </row>
    <row r="694" spans="1:13" x14ac:dyDescent="0.2">
      <c r="A694" t="s">
        <v>319</v>
      </c>
      <c r="B694" t="s">
        <v>237</v>
      </c>
      <c r="C694" t="s">
        <v>416</v>
      </c>
      <c r="D694" t="s">
        <v>491</v>
      </c>
      <c r="E694" t="s">
        <v>478</v>
      </c>
      <c r="F694">
        <v>0.40763787370526899</v>
      </c>
      <c r="G694">
        <v>2.6895925437904301E-2</v>
      </c>
      <c r="H694">
        <v>1.39582050754358E-3</v>
      </c>
      <c r="I694" t="s">
        <v>382</v>
      </c>
      <c r="J694" t="str">
        <f t="shared" si="40"/>
        <v>Breast invasive carcinoma - Stage IIIA(152)IBRCA1</v>
      </c>
      <c r="K694" t="str">
        <f t="shared" si="41"/>
        <v>Breast invasive carcinoma - Metastatic Stage IIB(3)IBRCA1</v>
      </c>
      <c r="L694" t="str">
        <f t="shared" si="42"/>
        <v>upregulation</v>
      </c>
      <c r="M694" t="str">
        <f t="shared" si="43"/>
        <v>regulation not significant</v>
      </c>
    </row>
    <row r="695" spans="1:13" x14ac:dyDescent="0.2">
      <c r="A695" t="s">
        <v>319</v>
      </c>
      <c r="B695" t="s">
        <v>237</v>
      </c>
      <c r="C695" t="s">
        <v>416</v>
      </c>
      <c r="D695" t="s">
        <v>500</v>
      </c>
      <c r="E695" t="s">
        <v>478</v>
      </c>
      <c r="F695">
        <v>3.5877196948265397E-2</v>
      </c>
      <c r="G695" s="155">
        <v>6.2914041078168998E-192</v>
      </c>
      <c r="H695">
        <v>1.08834906019126E-4</v>
      </c>
      <c r="I695" t="s">
        <v>382</v>
      </c>
      <c r="J695" t="str">
        <f t="shared" si="40"/>
        <v>Breast invasive carcinoma - Stage IIIA(152)IBRCA1</v>
      </c>
      <c r="K695" t="str">
        <f t="shared" si="41"/>
        <v>Breast invasive carcinoma - Metastatic Stage IIB(3)IBRCA1</v>
      </c>
      <c r="L695" t="str">
        <f t="shared" si="42"/>
        <v>upregulation</v>
      </c>
      <c r="M695" t="str">
        <f t="shared" si="43"/>
        <v>significant regulation</v>
      </c>
    </row>
    <row r="696" spans="1:13" x14ac:dyDescent="0.2">
      <c r="A696" t="s">
        <v>319</v>
      </c>
      <c r="B696" t="s">
        <v>237</v>
      </c>
      <c r="C696" t="s">
        <v>416</v>
      </c>
      <c r="D696" t="s">
        <v>492</v>
      </c>
      <c r="E696" t="s">
        <v>478</v>
      </c>
      <c r="F696">
        <v>2.9707539218115499E-2</v>
      </c>
      <c r="G696" s="155">
        <v>6.8386822513953596E-119</v>
      </c>
      <c r="H696">
        <v>8.9741169494800201E-4</v>
      </c>
      <c r="I696" t="s">
        <v>382</v>
      </c>
      <c r="J696" t="str">
        <f t="shared" si="40"/>
        <v>Breast invasive carcinoma - Stage IIIA(152)IBRCA1</v>
      </c>
      <c r="K696" t="str">
        <f t="shared" si="41"/>
        <v>Breast invasive carcinoma - Metastatic Stage IIB(3)IBRCA1</v>
      </c>
      <c r="L696" t="str">
        <f t="shared" si="42"/>
        <v>upregulation</v>
      </c>
      <c r="M696" t="str">
        <f t="shared" si="43"/>
        <v>significant regulation</v>
      </c>
    </row>
    <row r="697" spans="1:13" x14ac:dyDescent="0.2">
      <c r="A697" t="s">
        <v>319</v>
      </c>
      <c r="B697" t="s">
        <v>238</v>
      </c>
      <c r="C697" t="s">
        <v>220</v>
      </c>
      <c r="D697" t="s">
        <v>486</v>
      </c>
      <c r="E697" t="s">
        <v>478</v>
      </c>
      <c r="F697">
        <v>0.48360498203200297</v>
      </c>
      <c r="G697">
        <v>0.18189757073504501</v>
      </c>
      <c r="H697">
        <v>6.2513185433363398E-8</v>
      </c>
      <c r="I697" t="s">
        <v>382</v>
      </c>
      <c r="J697" t="str">
        <f t="shared" si="40"/>
        <v>Breast invasive carcinoma - Stage IIA(360)IBRCA1</v>
      </c>
      <c r="K697" t="str">
        <f t="shared" si="41"/>
        <v>Breast invasive carcinoma (adjacent normal)(111)IBRCA1</v>
      </c>
      <c r="L697" t="str">
        <f t="shared" si="42"/>
        <v>upregulation</v>
      </c>
      <c r="M697" t="str">
        <f t="shared" si="43"/>
        <v>significant regulation</v>
      </c>
    </row>
    <row r="698" spans="1:13" x14ac:dyDescent="0.2">
      <c r="A698" t="s">
        <v>319</v>
      </c>
      <c r="B698" t="s">
        <v>238</v>
      </c>
      <c r="C698" t="s">
        <v>220</v>
      </c>
      <c r="D698" t="s">
        <v>487</v>
      </c>
      <c r="E698" t="s">
        <v>478</v>
      </c>
      <c r="F698">
        <v>2.2905051568488699</v>
      </c>
      <c r="G698">
        <v>1.1182005039045</v>
      </c>
      <c r="H698">
        <v>1.03459815020522E-5</v>
      </c>
      <c r="I698" t="s">
        <v>382</v>
      </c>
      <c r="J698" t="str">
        <f t="shared" si="40"/>
        <v>Breast invasive carcinoma - Stage IIA(360)IBRCA1</v>
      </c>
      <c r="K698" t="str">
        <f t="shared" si="41"/>
        <v>Breast invasive carcinoma (adjacent normal)(111)IBRCA1</v>
      </c>
      <c r="L698" t="str">
        <f t="shared" si="42"/>
        <v>upregulation</v>
      </c>
      <c r="M698" t="str">
        <f t="shared" si="43"/>
        <v>significant regulation</v>
      </c>
    </row>
    <row r="699" spans="1:13" x14ac:dyDescent="0.2">
      <c r="A699" t="s">
        <v>319</v>
      </c>
      <c r="B699" t="s">
        <v>238</v>
      </c>
      <c r="C699" t="s">
        <v>220</v>
      </c>
      <c r="D699" t="s">
        <v>488</v>
      </c>
      <c r="E699" t="s">
        <v>478</v>
      </c>
      <c r="F699">
        <v>0.38852775574628601</v>
      </c>
      <c r="G699">
        <v>0.11960484940232199</v>
      </c>
      <c r="H699">
        <v>4.6570440311139098E-10</v>
      </c>
      <c r="I699" t="s">
        <v>382</v>
      </c>
      <c r="J699" t="str">
        <f t="shared" si="40"/>
        <v>Breast invasive carcinoma - Stage IIA(360)IBRCA1</v>
      </c>
      <c r="K699" t="str">
        <f t="shared" si="41"/>
        <v>Breast invasive carcinoma (adjacent normal)(111)IBRCA1</v>
      </c>
      <c r="L699" t="str">
        <f t="shared" si="42"/>
        <v>upregulation</v>
      </c>
      <c r="M699" t="str">
        <f t="shared" si="43"/>
        <v>significant regulation</v>
      </c>
    </row>
    <row r="700" spans="1:13" x14ac:dyDescent="0.2">
      <c r="A700" t="s">
        <v>319</v>
      </c>
      <c r="B700" t="s">
        <v>238</v>
      </c>
      <c r="C700" t="s">
        <v>220</v>
      </c>
      <c r="D700" t="s">
        <v>489</v>
      </c>
      <c r="E700" t="s">
        <v>478</v>
      </c>
      <c r="F700">
        <v>3.3087769339017599</v>
      </c>
      <c r="G700">
        <v>1.08355895389604</v>
      </c>
      <c r="H700" s="155">
        <v>1.2328943375647501E-32</v>
      </c>
      <c r="I700" t="s">
        <v>382</v>
      </c>
      <c r="J700" t="str">
        <f t="shared" si="40"/>
        <v>Breast invasive carcinoma - Stage IIA(360)IBRCA1</v>
      </c>
      <c r="K700" t="str">
        <f t="shared" si="41"/>
        <v>Breast invasive carcinoma (adjacent normal)(111)IBRCA1</v>
      </c>
      <c r="L700" t="str">
        <f t="shared" si="42"/>
        <v>upregulation</v>
      </c>
      <c r="M700" t="str">
        <f t="shared" si="43"/>
        <v>significant regulation</v>
      </c>
    </row>
    <row r="701" spans="1:13" x14ac:dyDescent="0.2">
      <c r="A701" t="s">
        <v>319</v>
      </c>
      <c r="B701" t="s">
        <v>238</v>
      </c>
      <c r="C701" t="s">
        <v>220</v>
      </c>
      <c r="D701" t="s">
        <v>490</v>
      </c>
      <c r="E701" t="s">
        <v>478</v>
      </c>
      <c r="F701">
        <v>1.1139919569085599</v>
      </c>
      <c r="G701">
        <v>0.51516281702748201</v>
      </c>
      <c r="H701">
        <v>1.03368723500823E-11</v>
      </c>
      <c r="I701" t="s">
        <v>382</v>
      </c>
      <c r="J701" t="str">
        <f t="shared" si="40"/>
        <v>Breast invasive carcinoma - Stage IIA(360)IBRCA1</v>
      </c>
      <c r="K701" t="str">
        <f t="shared" si="41"/>
        <v>Breast invasive carcinoma (adjacent normal)(111)IBRCA1</v>
      </c>
      <c r="L701" t="str">
        <f t="shared" si="42"/>
        <v>upregulation</v>
      </c>
      <c r="M701" t="str">
        <f t="shared" si="43"/>
        <v>significant regulation</v>
      </c>
    </row>
    <row r="702" spans="1:13" x14ac:dyDescent="0.2">
      <c r="A702" t="s">
        <v>319</v>
      </c>
      <c r="B702" t="s">
        <v>238</v>
      </c>
      <c r="C702" t="s">
        <v>220</v>
      </c>
      <c r="D702" t="s">
        <v>493</v>
      </c>
      <c r="E702" t="s">
        <v>478</v>
      </c>
      <c r="F702">
        <v>0.77058068080592901</v>
      </c>
      <c r="G702">
        <v>0.46132484537185697</v>
      </c>
      <c r="H702">
        <v>5.0995706035993102E-6</v>
      </c>
      <c r="I702" t="s">
        <v>382</v>
      </c>
      <c r="J702" t="str">
        <f t="shared" si="40"/>
        <v>Breast invasive carcinoma - Stage IIA(360)IBRCA1</v>
      </c>
      <c r="K702" t="str">
        <f t="shared" si="41"/>
        <v>Breast invasive carcinoma (adjacent normal)(111)IBRCA1</v>
      </c>
      <c r="L702" t="str">
        <f t="shared" si="42"/>
        <v>upregulation</v>
      </c>
      <c r="M702" t="str">
        <f t="shared" si="43"/>
        <v>significant regulation</v>
      </c>
    </row>
    <row r="703" spans="1:13" x14ac:dyDescent="0.2">
      <c r="A703" t="s">
        <v>319</v>
      </c>
      <c r="B703" t="s">
        <v>238</v>
      </c>
      <c r="C703" t="s">
        <v>239</v>
      </c>
      <c r="D703" t="s">
        <v>494</v>
      </c>
      <c r="E703" t="s">
        <v>478</v>
      </c>
      <c r="F703">
        <v>6.2087768400008202E-2</v>
      </c>
      <c r="G703">
        <v>7.6121985895058796E-3</v>
      </c>
      <c r="H703">
        <v>6.60088306706823E-4</v>
      </c>
      <c r="I703" t="s">
        <v>382</v>
      </c>
      <c r="J703" t="str">
        <f t="shared" si="40"/>
        <v>Breast invasive carcinoma - Stage IIA(360)IBRCA1</v>
      </c>
      <c r="K703" t="str">
        <f t="shared" si="41"/>
        <v>Breast invasive carcinoma - Stage IIIC(65)IBRCA1</v>
      </c>
      <c r="L703" t="str">
        <f t="shared" si="42"/>
        <v>upregulation</v>
      </c>
      <c r="M703" t="str">
        <f t="shared" si="43"/>
        <v>significant regulation</v>
      </c>
    </row>
    <row r="704" spans="1:13" x14ac:dyDescent="0.2">
      <c r="A704" t="s">
        <v>319</v>
      </c>
      <c r="B704" t="s">
        <v>238</v>
      </c>
      <c r="C704" t="s">
        <v>253</v>
      </c>
      <c r="D704" t="s">
        <v>494</v>
      </c>
      <c r="E704" t="s">
        <v>478</v>
      </c>
      <c r="F704">
        <v>6.2087768400008202E-2</v>
      </c>
      <c r="G704" s="155">
        <v>6.0283066491700402E-49</v>
      </c>
      <c r="H704">
        <v>2.9752790532823199E-9</v>
      </c>
      <c r="I704" t="s">
        <v>382</v>
      </c>
      <c r="J704" t="str">
        <f t="shared" si="40"/>
        <v>Breast invasive carcinoma - Stage IIA(360)IBRCA1</v>
      </c>
      <c r="K704" t="str">
        <f t="shared" si="41"/>
        <v>Breast invasive carcinoma - Stage IB(9)IBRCA1</v>
      </c>
      <c r="L704" t="str">
        <f t="shared" si="42"/>
        <v>upregulation</v>
      </c>
      <c r="M704" t="str">
        <f t="shared" si="43"/>
        <v>significant regulation</v>
      </c>
    </row>
    <row r="705" spans="1:13" x14ac:dyDescent="0.2">
      <c r="A705" t="s">
        <v>319</v>
      </c>
      <c r="B705" t="s">
        <v>238</v>
      </c>
      <c r="C705" t="s">
        <v>253</v>
      </c>
      <c r="D705" t="s">
        <v>495</v>
      </c>
      <c r="E705" t="s">
        <v>478</v>
      </c>
      <c r="F705">
        <v>2.28931143723205E-2</v>
      </c>
      <c r="G705" s="155">
        <v>1.13245803901155E-128</v>
      </c>
      <c r="H705">
        <v>6.6145180469083204E-7</v>
      </c>
      <c r="I705" t="s">
        <v>382</v>
      </c>
      <c r="J705" t="str">
        <f t="shared" si="40"/>
        <v>Breast invasive carcinoma - Stage IIA(360)IBRCA1</v>
      </c>
      <c r="K705" t="str">
        <f t="shared" si="41"/>
        <v>Breast invasive carcinoma - Stage IB(9)IBRCA1</v>
      </c>
      <c r="L705" t="str">
        <f t="shared" si="42"/>
        <v>upregulation</v>
      </c>
      <c r="M705" t="str">
        <f t="shared" si="43"/>
        <v>significant regulation</v>
      </c>
    </row>
    <row r="706" spans="1:13" x14ac:dyDescent="0.2">
      <c r="A706" t="s">
        <v>319</v>
      </c>
      <c r="B706" t="s">
        <v>238</v>
      </c>
      <c r="C706" t="s">
        <v>253</v>
      </c>
      <c r="D706" t="s">
        <v>496</v>
      </c>
      <c r="E706" t="s">
        <v>478</v>
      </c>
      <c r="F706">
        <v>0.15705441050552801</v>
      </c>
      <c r="G706" s="155">
        <v>5.7868499620570399E-69</v>
      </c>
      <c r="H706">
        <v>3.7472770013023602E-5</v>
      </c>
      <c r="I706" t="s">
        <v>382</v>
      </c>
      <c r="J706" t="str">
        <f t="shared" si="40"/>
        <v>Breast invasive carcinoma - Stage IIA(360)IBRCA1</v>
      </c>
      <c r="K706" t="str">
        <f t="shared" si="41"/>
        <v>Breast invasive carcinoma - Stage IB(9)IBRCA1</v>
      </c>
      <c r="L706" t="str">
        <f t="shared" si="42"/>
        <v>upregulation</v>
      </c>
      <c r="M706" t="str">
        <f t="shared" si="43"/>
        <v>significant regulation</v>
      </c>
    </row>
    <row r="707" spans="1:13" x14ac:dyDescent="0.2">
      <c r="A707" t="s">
        <v>319</v>
      </c>
      <c r="B707" t="s">
        <v>238</v>
      </c>
      <c r="C707" t="s">
        <v>240</v>
      </c>
      <c r="D707" t="s">
        <v>497</v>
      </c>
      <c r="E707" t="s">
        <v>478</v>
      </c>
      <c r="F707">
        <v>2.0510808283279801E-2</v>
      </c>
      <c r="G707" s="155">
        <v>6.7052994038433298E-74</v>
      </c>
      <c r="H707">
        <v>2.4836470120693501E-7</v>
      </c>
      <c r="I707" t="s">
        <v>382</v>
      </c>
      <c r="J707" t="str">
        <f t="shared" ref="J707:J770" si="44">B707&amp;"I"&amp;E707</f>
        <v>Breast invasive carcinoma - Stage IIA(360)IBRCA1</v>
      </c>
      <c r="K707" t="str">
        <f t="shared" ref="K707:K770" si="45">C707&amp;"I"&amp;E707</f>
        <v>Breast invasive carcinoma - Stage II(3)IBRCA1</v>
      </c>
      <c r="L707" t="str">
        <f t="shared" ref="L707:L770" si="46">IF(F707&lt;G707,"downregulation","upregulation")</f>
        <v>upregulation</v>
      </c>
      <c r="M707" t="str">
        <f t="shared" ref="M707:M770" si="47">IF(H707&gt;0.001,"regulation not significant","significant regulation")</f>
        <v>significant regulation</v>
      </c>
    </row>
    <row r="708" spans="1:13" x14ac:dyDescent="0.2">
      <c r="A708" t="s">
        <v>319</v>
      </c>
      <c r="B708" t="s">
        <v>238</v>
      </c>
      <c r="C708" t="s">
        <v>240</v>
      </c>
      <c r="D708" t="s">
        <v>494</v>
      </c>
      <c r="E708" t="s">
        <v>478</v>
      </c>
      <c r="F708">
        <v>6.2087768400008202E-2</v>
      </c>
      <c r="G708" s="155">
        <v>6.14485203113606E-50</v>
      </c>
      <c r="H708">
        <v>6.08405720347544E-10</v>
      </c>
      <c r="I708" t="s">
        <v>382</v>
      </c>
      <c r="J708" t="str">
        <f t="shared" si="44"/>
        <v>Breast invasive carcinoma - Stage IIA(360)IBRCA1</v>
      </c>
      <c r="K708" t="str">
        <f t="shared" si="45"/>
        <v>Breast invasive carcinoma - Stage II(3)IBRCA1</v>
      </c>
      <c r="L708" t="str">
        <f t="shared" si="46"/>
        <v>upregulation</v>
      </c>
      <c r="M708" t="str">
        <f t="shared" si="47"/>
        <v>significant regulation</v>
      </c>
    </row>
    <row r="709" spans="1:13" x14ac:dyDescent="0.2">
      <c r="A709" t="s">
        <v>319</v>
      </c>
      <c r="B709" t="s">
        <v>238</v>
      </c>
      <c r="C709" t="s">
        <v>240</v>
      </c>
      <c r="D709" t="s">
        <v>498</v>
      </c>
      <c r="E709" t="s">
        <v>478</v>
      </c>
      <c r="F709">
        <v>1.02765259061106E-2</v>
      </c>
      <c r="G709" s="155">
        <v>5.1196259850282603E-208</v>
      </c>
      <c r="H709">
        <v>7.5568829638793902E-8</v>
      </c>
      <c r="I709" t="s">
        <v>382</v>
      </c>
      <c r="J709" t="str">
        <f t="shared" si="44"/>
        <v>Breast invasive carcinoma - Stage IIA(360)IBRCA1</v>
      </c>
      <c r="K709" t="str">
        <f t="shared" si="45"/>
        <v>Breast invasive carcinoma - Stage II(3)IBRCA1</v>
      </c>
      <c r="L709" t="str">
        <f t="shared" si="46"/>
        <v>upregulation</v>
      </c>
      <c r="M709" t="str">
        <f t="shared" si="47"/>
        <v>significant regulation</v>
      </c>
    </row>
    <row r="710" spans="1:13" x14ac:dyDescent="0.2">
      <c r="A710" t="s">
        <v>319</v>
      </c>
      <c r="B710" t="s">
        <v>238</v>
      </c>
      <c r="C710" t="s">
        <v>240</v>
      </c>
      <c r="D710" t="s">
        <v>499</v>
      </c>
      <c r="E710" t="s">
        <v>478</v>
      </c>
      <c r="F710">
        <v>2.3435800933207698E-2</v>
      </c>
      <c r="G710">
        <v>2.3544719598961902E-9</v>
      </c>
      <c r="H710">
        <v>2.58755668915857E-3</v>
      </c>
      <c r="I710" t="s">
        <v>382</v>
      </c>
      <c r="J710" t="str">
        <f t="shared" si="44"/>
        <v>Breast invasive carcinoma - Stage IIA(360)IBRCA1</v>
      </c>
      <c r="K710" t="str">
        <f t="shared" si="45"/>
        <v>Breast invasive carcinoma - Stage II(3)IBRCA1</v>
      </c>
      <c r="L710" t="str">
        <f t="shared" si="46"/>
        <v>upregulation</v>
      </c>
      <c r="M710" t="str">
        <f t="shared" si="47"/>
        <v>regulation not significant</v>
      </c>
    </row>
    <row r="711" spans="1:13" x14ac:dyDescent="0.2">
      <c r="A711" t="s">
        <v>319</v>
      </c>
      <c r="B711" t="s">
        <v>238</v>
      </c>
      <c r="C711" t="s">
        <v>240</v>
      </c>
      <c r="D711" t="s">
        <v>492</v>
      </c>
      <c r="E711" t="s">
        <v>478</v>
      </c>
      <c r="F711">
        <v>3.7056840151093097E-2</v>
      </c>
      <c r="G711" s="155">
        <v>8.8849331385811595E-73</v>
      </c>
      <c r="H711">
        <v>2.57212289805705E-6</v>
      </c>
      <c r="I711" t="s">
        <v>382</v>
      </c>
      <c r="J711" t="str">
        <f t="shared" si="44"/>
        <v>Breast invasive carcinoma - Stage IIA(360)IBRCA1</v>
      </c>
      <c r="K711" t="str">
        <f t="shared" si="45"/>
        <v>Breast invasive carcinoma - Stage II(3)IBRCA1</v>
      </c>
      <c r="L711" t="str">
        <f t="shared" si="46"/>
        <v>upregulation</v>
      </c>
      <c r="M711" t="str">
        <f t="shared" si="47"/>
        <v>significant regulation</v>
      </c>
    </row>
    <row r="712" spans="1:13" x14ac:dyDescent="0.2">
      <c r="A712" t="s">
        <v>319</v>
      </c>
      <c r="B712" t="s">
        <v>238</v>
      </c>
      <c r="C712" t="s">
        <v>254</v>
      </c>
      <c r="D712" t="s">
        <v>496</v>
      </c>
      <c r="E712" t="s">
        <v>478</v>
      </c>
      <c r="F712">
        <v>0.15705441050552801</v>
      </c>
      <c r="G712">
        <v>6.6540455428171297E-3</v>
      </c>
      <c r="H712">
        <v>2.46024446648012E-3</v>
      </c>
      <c r="I712" t="s">
        <v>382</v>
      </c>
      <c r="J712" t="str">
        <f t="shared" si="44"/>
        <v>Breast invasive carcinoma - Stage IIA(360)IBRCA1</v>
      </c>
      <c r="K712" t="str">
        <f t="shared" si="45"/>
        <v>Breast invasive carcinoma - Stage IV(22)IBRCA1</v>
      </c>
      <c r="L712" t="str">
        <f t="shared" si="46"/>
        <v>upregulation</v>
      </c>
      <c r="M712" t="str">
        <f t="shared" si="47"/>
        <v>regulation not significant</v>
      </c>
    </row>
    <row r="713" spans="1:13" x14ac:dyDescent="0.2">
      <c r="A713" t="s">
        <v>319</v>
      </c>
      <c r="B713" t="s">
        <v>238</v>
      </c>
      <c r="C713" t="s">
        <v>416</v>
      </c>
      <c r="D713" t="s">
        <v>497</v>
      </c>
      <c r="E713" t="s">
        <v>478</v>
      </c>
      <c r="F713">
        <v>2.0510808283279801E-2</v>
      </c>
      <c r="G713" s="155">
        <v>1.33361013832046E-62</v>
      </c>
      <c r="H713">
        <v>2.25473676916521E-7</v>
      </c>
      <c r="I713" t="s">
        <v>382</v>
      </c>
      <c r="J713" t="str">
        <f t="shared" si="44"/>
        <v>Breast invasive carcinoma - Stage IIA(360)IBRCA1</v>
      </c>
      <c r="K713" t="str">
        <f t="shared" si="45"/>
        <v>Breast invasive carcinoma - Metastatic Stage IIB(3)IBRCA1</v>
      </c>
      <c r="L713" t="str">
        <f t="shared" si="46"/>
        <v>upregulation</v>
      </c>
      <c r="M713" t="str">
        <f t="shared" si="47"/>
        <v>significant regulation</v>
      </c>
    </row>
    <row r="714" spans="1:13" x14ac:dyDescent="0.2">
      <c r="A714" t="s">
        <v>319</v>
      </c>
      <c r="B714" t="s">
        <v>238</v>
      </c>
      <c r="C714" t="s">
        <v>416</v>
      </c>
      <c r="D714" t="s">
        <v>491</v>
      </c>
      <c r="E714" t="s">
        <v>478</v>
      </c>
      <c r="F714">
        <v>0.45976935167972</v>
      </c>
      <c r="G714">
        <v>2.6895925437904301E-2</v>
      </c>
      <c r="H714">
        <v>3.13536805497799E-3</v>
      </c>
      <c r="I714" t="s">
        <v>382</v>
      </c>
      <c r="J714" t="str">
        <f t="shared" si="44"/>
        <v>Breast invasive carcinoma - Stage IIA(360)IBRCA1</v>
      </c>
      <c r="K714" t="str">
        <f t="shared" si="45"/>
        <v>Breast invasive carcinoma - Metastatic Stage IIB(3)IBRCA1</v>
      </c>
      <c r="L714" t="str">
        <f t="shared" si="46"/>
        <v>upregulation</v>
      </c>
      <c r="M714" t="str">
        <f t="shared" si="47"/>
        <v>regulation not significant</v>
      </c>
    </row>
    <row r="715" spans="1:13" x14ac:dyDescent="0.2">
      <c r="A715" t="s">
        <v>319</v>
      </c>
      <c r="B715" t="s">
        <v>238</v>
      </c>
      <c r="C715" t="s">
        <v>416</v>
      </c>
      <c r="D715" t="s">
        <v>500</v>
      </c>
      <c r="E715" t="s">
        <v>478</v>
      </c>
      <c r="F715">
        <v>1.94703152871342E-2</v>
      </c>
      <c r="G715" s="155">
        <v>6.2914041078168998E-192</v>
      </c>
      <c r="H715">
        <v>3.5915865348325103E-8</v>
      </c>
      <c r="I715" t="s">
        <v>382</v>
      </c>
      <c r="J715" t="str">
        <f t="shared" si="44"/>
        <v>Breast invasive carcinoma - Stage IIA(360)IBRCA1</v>
      </c>
      <c r="K715" t="str">
        <f t="shared" si="45"/>
        <v>Breast invasive carcinoma - Metastatic Stage IIB(3)IBRCA1</v>
      </c>
      <c r="L715" t="str">
        <f t="shared" si="46"/>
        <v>upregulation</v>
      </c>
      <c r="M715" t="str">
        <f t="shared" si="47"/>
        <v>significant regulation</v>
      </c>
    </row>
    <row r="716" spans="1:13" x14ac:dyDescent="0.2">
      <c r="A716" t="s">
        <v>319</v>
      </c>
      <c r="B716" t="s">
        <v>238</v>
      </c>
      <c r="C716" t="s">
        <v>416</v>
      </c>
      <c r="D716" t="s">
        <v>496</v>
      </c>
      <c r="E716" t="s">
        <v>478</v>
      </c>
      <c r="F716">
        <v>0.15705441050552801</v>
      </c>
      <c r="G716" s="155">
        <v>8.4953145763646299E-139</v>
      </c>
      <c r="H716">
        <v>1.29043939163356E-5</v>
      </c>
      <c r="I716" t="s">
        <v>382</v>
      </c>
      <c r="J716" t="str">
        <f t="shared" si="44"/>
        <v>Breast invasive carcinoma - Stage IIA(360)IBRCA1</v>
      </c>
      <c r="K716" t="str">
        <f t="shared" si="45"/>
        <v>Breast invasive carcinoma - Metastatic Stage IIB(3)IBRCA1</v>
      </c>
      <c r="L716" t="str">
        <f t="shared" si="46"/>
        <v>upregulation</v>
      </c>
      <c r="M716" t="str">
        <f t="shared" si="47"/>
        <v>significant regulation</v>
      </c>
    </row>
    <row r="717" spans="1:13" x14ac:dyDescent="0.2">
      <c r="A717" t="s">
        <v>319</v>
      </c>
      <c r="B717" t="s">
        <v>238</v>
      </c>
      <c r="C717" t="s">
        <v>416</v>
      </c>
      <c r="D717" t="s">
        <v>499</v>
      </c>
      <c r="E717" t="s">
        <v>478</v>
      </c>
      <c r="F717">
        <v>2.3435800933207698E-2</v>
      </c>
      <c r="G717" s="155">
        <v>1.47264805333469E-94</v>
      </c>
      <c r="H717">
        <v>2.53845045980086E-3</v>
      </c>
      <c r="I717" t="s">
        <v>382</v>
      </c>
      <c r="J717" t="str">
        <f t="shared" si="44"/>
        <v>Breast invasive carcinoma - Stage IIA(360)IBRCA1</v>
      </c>
      <c r="K717" t="str">
        <f t="shared" si="45"/>
        <v>Breast invasive carcinoma - Metastatic Stage IIB(3)IBRCA1</v>
      </c>
      <c r="L717" t="str">
        <f t="shared" si="46"/>
        <v>upregulation</v>
      </c>
      <c r="M717" t="str">
        <f t="shared" si="47"/>
        <v>regulation not significant</v>
      </c>
    </row>
    <row r="718" spans="1:13" x14ac:dyDescent="0.2">
      <c r="A718" t="s">
        <v>319</v>
      </c>
      <c r="B718" t="s">
        <v>238</v>
      </c>
      <c r="C718" t="s">
        <v>416</v>
      </c>
      <c r="D718" t="s">
        <v>492</v>
      </c>
      <c r="E718" t="s">
        <v>478</v>
      </c>
      <c r="F718">
        <v>3.7056840151093097E-2</v>
      </c>
      <c r="G718" s="155">
        <v>6.8386822513953596E-119</v>
      </c>
      <c r="H718">
        <v>2.3664158775164701E-6</v>
      </c>
      <c r="I718" t="s">
        <v>382</v>
      </c>
      <c r="J718" t="str">
        <f t="shared" si="44"/>
        <v>Breast invasive carcinoma - Stage IIA(360)IBRCA1</v>
      </c>
      <c r="K718" t="str">
        <f t="shared" si="45"/>
        <v>Breast invasive carcinoma - Metastatic Stage IIB(3)IBRCA1</v>
      </c>
      <c r="L718" t="str">
        <f t="shared" si="46"/>
        <v>upregulation</v>
      </c>
      <c r="M718" t="str">
        <f t="shared" si="47"/>
        <v>significant regulation</v>
      </c>
    </row>
    <row r="719" spans="1:13" x14ac:dyDescent="0.2">
      <c r="A719" t="s">
        <v>319</v>
      </c>
      <c r="B719" t="s">
        <v>214</v>
      </c>
      <c r="C719" t="s">
        <v>220</v>
      </c>
      <c r="D719" t="s">
        <v>486</v>
      </c>
      <c r="E719" t="s">
        <v>478</v>
      </c>
      <c r="F719">
        <v>0.35547420247459799</v>
      </c>
      <c r="G719">
        <v>0.18189757073504501</v>
      </c>
      <c r="H719">
        <v>6.3428938427738703E-3</v>
      </c>
      <c r="I719" t="s">
        <v>382</v>
      </c>
      <c r="J719" t="str">
        <f t="shared" si="44"/>
        <v>Breast invasive carcinoma - Stage IA(84)IBRCA1</v>
      </c>
      <c r="K719" t="str">
        <f t="shared" si="45"/>
        <v>Breast invasive carcinoma (adjacent normal)(111)IBRCA1</v>
      </c>
      <c r="L719" t="str">
        <f t="shared" si="46"/>
        <v>upregulation</v>
      </c>
      <c r="M719" t="str">
        <f t="shared" si="47"/>
        <v>regulation not significant</v>
      </c>
    </row>
    <row r="720" spans="1:13" x14ac:dyDescent="0.2">
      <c r="A720" t="s">
        <v>319</v>
      </c>
      <c r="B720" t="s">
        <v>214</v>
      </c>
      <c r="C720" t="s">
        <v>220</v>
      </c>
      <c r="D720" t="s">
        <v>488</v>
      </c>
      <c r="E720" t="s">
        <v>478</v>
      </c>
      <c r="F720">
        <v>0.33718799014886303</v>
      </c>
      <c r="G720">
        <v>0.11960484940232199</v>
      </c>
      <c r="H720">
        <v>1.9988828515920699E-3</v>
      </c>
      <c r="I720" t="s">
        <v>382</v>
      </c>
      <c r="J720" t="str">
        <f t="shared" si="44"/>
        <v>Breast invasive carcinoma - Stage IA(84)IBRCA1</v>
      </c>
      <c r="K720" t="str">
        <f t="shared" si="45"/>
        <v>Breast invasive carcinoma (adjacent normal)(111)IBRCA1</v>
      </c>
      <c r="L720" t="str">
        <f t="shared" si="46"/>
        <v>upregulation</v>
      </c>
      <c r="M720" t="str">
        <f t="shared" si="47"/>
        <v>regulation not significant</v>
      </c>
    </row>
    <row r="721" spans="1:13" x14ac:dyDescent="0.2">
      <c r="A721" t="s">
        <v>319</v>
      </c>
      <c r="B721" t="s">
        <v>214</v>
      </c>
      <c r="C721" t="s">
        <v>220</v>
      </c>
      <c r="D721" t="s">
        <v>489</v>
      </c>
      <c r="E721" t="s">
        <v>478</v>
      </c>
      <c r="F721">
        <v>3.0111561816966099</v>
      </c>
      <c r="G721">
        <v>1.08355895389604</v>
      </c>
      <c r="H721">
        <v>7.5522318170201697E-10</v>
      </c>
      <c r="I721" t="s">
        <v>382</v>
      </c>
      <c r="J721" t="str">
        <f t="shared" si="44"/>
        <v>Breast invasive carcinoma - Stage IA(84)IBRCA1</v>
      </c>
      <c r="K721" t="str">
        <f t="shared" si="45"/>
        <v>Breast invasive carcinoma (adjacent normal)(111)IBRCA1</v>
      </c>
      <c r="L721" t="str">
        <f t="shared" si="46"/>
        <v>upregulation</v>
      </c>
      <c r="M721" t="str">
        <f t="shared" si="47"/>
        <v>significant regulation</v>
      </c>
    </row>
    <row r="722" spans="1:13" x14ac:dyDescent="0.2">
      <c r="A722" t="s">
        <v>319</v>
      </c>
      <c r="B722" t="s">
        <v>214</v>
      </c>
      <c r="C722" t="s">
        <v>220</v>
      </c>
      <c r="D722" t="s">
        <v>490</v>
      </c>
      <c r="E722" t="s">
        <v>478</v>
      </c>
      <c r="F722">
        <v>1.0016146615058501</v>
      </c>
      <c r="G722">
        <v>0.51516281702748201</v>
      </c>
      <c r="H722">
        <v>2.75778921975179E-4</v>
      </c>
      <c r="I722" t="s">
        <v>382</v>
      </c>
      <c r="J722" t="str">
        <f t="shared" si="44"/>
        <v>Breast invasive carcinoma - Stage IA(84)IBRCA1</v>
      </c>
      <c r="K722" t="str">
        <f t="shared" si="45"/>
        <v>Breast invasive carcinoma (adjacent normal)(111)IBRCA1</v>
      </c>
      <c r="L722" t="str">
        <f t="shared" si="46"/>
        <v>upregulation</v>
      </c>
      <c r="M722" t="str">
        <f t="shared" si="47"/>
        <v>significant regulation</v>
      </c>
    </row>
    <row r="723" spans="1:13" x14ac:dyDescent="0.2">
      <c r="A723" t="s">
        <v>319</v>
      </c>
      <c r="B723" t="s">
        <v>214</v>
      </c>
      <c r="C723" t="s">
        <v>416</v>
      </c>
      <c r="D723" t="s">
        <v>491</v>
      </c>
      <c r="E723" t="s">
        <v>478</v>
      </c>
      <c r="F723">
        <v>0.429519438990626</v>
      </c>
      <c r="G723">
        <v>2.6895925437904301E-2</v>
      </c>
      <c r="H723">
        <v>7.0426871534982601E-4</v>
      </c>
      <c r="I723" t="s">
        <v>382</v>
      </c>
      <c r="J723" t="str">
        <f t="shared" si="44"/>
        <v>Breast invasive carcinoma - Stage IA(84)IBRCA1</v>
      </c>
      <c r="K723" t="str">
        <f t="shared" si="45"/>
        <v>Breast invasive carcinoma - Metastatic Stage IIB(3)IBRCA1</v>
      </c>
      <c r="L723" t="str">
        <f t="shared" si="46"/>
        <v>upregulation</v>
      </c>
      <c r="M723" t="str">
        <f t="shared" si="47"/>
        <v>significant regulation</v>
      </c>
    </row>
    <row r="724" spans="1:13" x14ac:dyDescent="0.2">
      <c r="A724" t="s">
        <v>319</v>
      </c>
      <c r="B724" t="s">
        <v>239</v>
      </c>
      <c r="C724" t="s">
        <v>220</v>
      </c>
      <c r="D724" t="s">
        <v>488</v>
      </c>
      <c r="E724" t="s">
        <v>478</v>
      </c>
      <c r="F724">
        <v>0.46314561394271397</v>
      </c>
      <c r="G724">
        <v>0.11960484940232199</v>
      </c>
      <c r="H724">
        <v>1.6388013102236699E-3</v>
      </c>
      <c r="I724" t="s">
        <v>382</v>
      </c>
      <c r="J724" t="str">
        <f t="shared" si="44"/>
        <v>Breast invasive carcinoma - Stage IIIC(65)IBRCA1</v>
      </c>
      <c r="K724" t="str">
        <f t="shared" si="45"/>
        <v>Breast invasive carcinoma (adjacent normal)(111)IBRCA1</v>
      </c>
      <c r="L724" t="str">
        <f t="shared" si="46"/>
        <v>upregulation</v>
      </c>
      <c r="M724" t="str">
        <f t="shared" si="47"/>
        <v>regulation not significant</v>
      </c>
    </row>
    <row r="725" spans="1:13" x14ac:dyDescent="0.2">
      <c r="A725" t="s">
        <v>319</v>
      </c>
      <c r="B725" t="s">
        <v>239</v>
      </c>
      <c r="C725" t="s">
        <v>220</v>
      </c>
      <c r="D725" t="s">
        <v>489</v>
      </c>
      <c r="E725" t="s">
        <v>478</v>
      </c>
      <c r="F725">
        <v>2.89635175646927</v>
      </c>
      <c r="G725">
        <v>1.08355895389604</v>
      </c>
      <c r="H725">
        <v>6.0634356636585395E-8</v>
      </c>
      <c r="I725" t="s">
        <v>382</v>
      </c>
      <c r="J725" t="str">
        <f t="shared" si="44"/>
        <v>Breast invasive carcinoma - Stage IIIC(65)IBRCA1</v>
      </c>
      <c r="K725" t="str">
        <f t="shared" si="45"/>
        <v>Breast invasive carcinoma (adjacent normal)(111)IBRCA1</v>
      </c>
      <c r="L725" t="str">
        <f t="shared" si="46"/>
        <v>upregulation</v>
      </c>
      <c r="M725" t="str">
        <f t="shared" si="47"/>
        <v>significant regulation</v>
      </c>
    </row>
    <row r="726" spans="1:13" x14ac:dyDescent="0.2">
      <c r="A726" t="s">
        <v>319</v>
      </c>
      <c r="B726" t="s">
        <v>239</v>
      </c>
      <c r="C726" t="s">
        <v>220</v>
      </c>
      <c r="D726" t="s">
        <v>490</v>
      </c>
      <c r="E726" t="s">
        <v>478</v>
      </c>
      <c r="F726">
        <v>0.99193138958383098</v>
      </c>
      <c r="G726">
        <v>0.51516281702748201</v>
      </c>
      <c r="H726">
        <v>6.7537712836633797E-4</v>
      </c>
      <c r="I726" t="s">
        <v>382</v>
      </c>
      <c r="J726" t="str">
        <f t="shared" si="44"/>
        <v>Breast invasive carcinoma - Stage IIIC(65)IBRCA1</v>
      </c>
      <c r="K726" t="str">
        <f t="shared" si="45"/>
        <v>Breast invasive carcinoma (adjacent normal)(111)IBRCA1</v>
      </c>
      <c r="L726" t="str">
        <f t="shared" si="46"/>
        <v>upregulation</v>
      </c>
      <c r="M726" t="str">
        <f t="shared" si="47"/>
        <v>significant regulation</v>
      </c>
    </row>
    <row r="727" spans="1:13" x14ac:dyDescent="0.2">
      <c r="A727" t="s">
        <v>319</v>
      </c>
      <c r="B727" t="s">
        <v>239</v>
      </c>
      <c r="C727" t="s">
        <v>220</v>
      </c>
      <c r="D727" t="s">
        <v>492</v>
      </c>
      <c r="E727" t="s">
        <v>478</v>
      </c>
      <c r="F727">
        <v>9.3871742528594294E-3</v>
      </c>
      <c r="G727">
        <v>4.6239613330530498E-2</v>
      </c>
      <c r="H727">
        <v>7.0320314063338401E-3</v>
      </c>
      <c r="I727" t="s">
        <v>382</v>
      </c>
      <c r="J727" t="str">
        <f t="shared" si="44"/>
        <v>Breast invasive carcinoma - Stage IIIC(65)IBRCA1</v>
      </c>
      <c r="K727" t="str">
        <f t="shared" si="45"/>
        <v>Breast invasive carcinoma (adjacent normal)(111)IBRCA1</v>
      </c>
      <c r="L727" t="str">
        <f t="shared" si="46"/>
        <v>downregulation</v>
      </c>
      <c r="M727" t="str">
        <f t="shared" si="47"/>
        <v>regulation not significant</v>
      </c>
    </row>
    <row r="728" spans="1:13" x14ac:dyDescent="0.2">
      <c r="A728" t="s">
        <v>319</v>
      </c>
      <c r="B728" t="s">
        <v>239</v>
      </c>
      <c r="C728" t="s">
        <v>416</v>
      </c>
      <c r="D728" t="s">
        <v>491</v>
      </c>
      <c r="E728" t="s">
        <v>478</v>
      </c>
      <c r="F728">
        <v>0.462968799677691</v>
      </c>
      <c r="G728">
        <v>2.6895925437904301E-2</v>
      </c>
      <c r="H728">
        <v>1.5808139227175E-3</v>
      </c>
      <c r="I728" t="s">
        <v>382</v>
      </c>
      <c r="J728" t="str">
        <f t="shared" si="44"/>
        <v>Breast invasive carcinoma - Stage IIIC(65)IBRCA1</v>
      </c>
      <c r="K728" t="str">
        <f t="shared" si="45"/>
        <v>Breast invasive carcinoma - Metastatic Stage IIB(3)IBRCA1</v>
      </c>
      <c r="L728" t="str">
        <f t="shared" si="46"/>
        <v>upregulation</v>
      </c>
      <c r="M728" t="str">
        <f t="shared" si="47"/>
        <v>regulation not significant</v>
      </c>
    </row>
    <row r="729" spans="1:13" x14ac:dyDescent="0.2">
      <c r="A729" t="s">
        <v>319</v>
      </c>
      <c r="B729" t="s">
        <v>253</v>
      </c>
      <c r="C729" t="s">
        <v>220</v>
      </c>
      <c r="D729" t="s">
        <v>489</v>
      </c>
      <c r="E729" t="s">
        <v>478</v>
      </c>
      <c r="F729">
        <v>3.9148852388286599</v>
      </c>
      <c r="G729">
        <v>1.08355895389604</v>
      </c>
      <c r="H729">
        <v>7.6320564698281995E-4</v>
      </c>
      <c r="I729" t="s">
        <v>382</v>
      </c>
      <c r="J729" t="str">
        <f t="shared" si="44"/>
        <v>Breast invasive carcinoma - Stage IB(9)IBRCA1</v>
      </c>
      <c r="K729" t="str">
        <f t="shared" si="45"/>
        <v>Breast invasive carcinoma (adjacent normal)(111)IBRCA1</v>
      </c>
      <c r="L729" t="str">
        <f t="shared" si="46"/>
        <v>upregulation</v>
      </c>
      <c r="M729" t="str">
        <f t="shared" si="47"/>
        <v>significant regulation</v>
      </c>
    </row>
    <row r="730" spans="1:13" x14ac:dyDescent="0.2">
      <c r="A730" t="s">
        <v>319</v>
      </c>
      <c r="B730" t="s">
        <v>240</v>
      </c>
      <c r="C730" t="s">
        <v>220</v>
      </c>
      <c r="D730" t="s">
        <v>492</v>
      </c>
      <c r="E730" t="s">
        <v>478</v>
      </c>
      <c r="F730" s="155">
        <v>8.8849331385811595E-73</v>
      </c>
      <c r="G730">
        <v>4.6239613330530498E-2</v>
      </c>
      <c r="H730">
        <v>8.6802731798296196E-4</v>
      </c>
      <c r="I730" t="s">
        <v>382</v>
      </c>
      <c r="J730" t="str">
        <f t="shared" si="44"/>
        <v>Breast invasive carcinoma - Stage II(3)IBRCA1</v>
      </c>
      <c r="K730" t="str">
        <f t="shared" si="45"/>
        <v>Breast invasive carcinoma (adjacent normal)(111)IBRCA1</v>
      </c>
      <c r="L730" t="str">
        <f t="shared" si="46"/>
        <v>downregulation</v>
      </c>
      <c r="M730" t="str">
        <f t="shared" si="47"/>
        <v>significant regulation</v>
      </c>
    </row>
    <row r="731" spans="1:13" x14ac:dyDescent="0.2">
      <c r="A731" t="s">
        <v>319</v>
      </c>
      <c r="B731" t="s">
        <v>254</v>
      </c>
      <c r="C731" t="s">
        <v>220</v>
      </c>
      <c r="D731" t="s">
        <v>489</v>
      </c>
      <c r="E731" t="s">
        <v>478</v>
      </c>
      <c r="F731">
        <v>3.4835925004746402</v>
      </c>
      <c r="G731">
        <v>1.08355895389604</v>
      </c>
      <c r="H731">
        <v>4.8294622847830998E-5</v>
      </c>
      <c r="I731" t="s">
        <v>382</v>
      </c>
      <c r="J731" t="str">
        <f t="shared" si="44"/>
        <v>Breast invasive carcinoma - Stage IV(22)IBRCA1</v>
      </c>
      <c r="K731" t="str">
        <f t="shared" si="45"/>
        <v>Breast invasive carcinoma (adjacent normal)(111)IBRCA1</v>
      </c>
      <c r="L731" t="str">
        <f t="shared" si="46"/>
        <v>upregulation</v>
      </c>
      <c r="M731" t="str">
        <f t="shared" si="47"/>
        <v>significant regulation</v>
      </c>
    </row>
    <row r="732" spans="1:13" x14ac:dyDescent="0.2">
      <c r="A732" t="s">
        <v>319</v>
      </c>
      <c r="B732" t="s">
        <v>254</v>
      </c>
      <c r="C732" t="s">
        <v>220</v>
      </c>
      <c r="D732" t="s">
        <v>490</v>
      </c>
      <c r="E732" t="s">
        <v>478</v>
      </c>
      <c r="F732">
        <v>1.19760458291574</v>
      </c>
      <c r="G732">
        <v>0.51516281702748201</v>
      </c>
      <c r="H732">
        <v>6.7906761520112897E-3</v>
      </c>
      <c r="I732" t="s">
        <v>382</v>
      </c>
      <c r="J732" t="str">
        <f t="shared" si="44"/>
        <v>Breast invasive carcinoma - Stage IV(22)IBRCA1</v>
      </c>
      <c r="K732" t="str">
        <f t="shared" si="45"/>
        <v>Breast invasive carcinoma (adjacent normal)(111)IBRCA1</v>
      </c>
      <c r="L732" t="str">
        <f t="shared" si="46"/>
        <v>upregulation</v>
      </c>
      <c r="M732" t="str">
        <f t="shared" si="47"/>
        <v>regulation not significant</v>
      </c>
    </row>
    <row r="733" spans="1:13" x14ac:dyDescent="0.2">
      <c r="A733" t="s">
        <v>319</v>
      </c>
      <c r="B733" t="s">
        <v>255</v>
      </c>
      <c r="C733" t="s">
        <v>220</v>
      </c>
      <c r="D733" t="s">
        <v>489</v>
      </c>
      <c r="E733" t="s">
        <v>478</v>
      </c>
      <c r="F733">
        <v>2.7311793375866298</v>
      </c>
      <c r="G733">
        <v>1.08355895389604</v>
      </c>
      <c r="H733">
        <v>1.07251769512096E-3</v>
      </c>
      <c r="I733" t="s">
        <v>382</v>
      </c>
      <c r="J733" t="str">
        <f t="shared" si="44"/>
        <v>Breast invasive carcinoma - Stage X(14)IBRCA1</v>
      </c>
      <c r="K733" t="str">
        <f t="shared" si="45"/>
        <v>Breast invasive carcinoma (adjacent normal)(111)IBRCA1</v>
      </c>
      <c r="L733" t="str">
        <f t="shared" si="46"/>
        <v>upregulation</v>
      </c>
      <c r="M733" t="str">
        <f t="shared" si="47"/>
        <v>regulation not significant</v>
      </c>
    </row>
    <row r="734" spans="1:13" x14ac:dyDescent="0.2">
      <c r="A734" t="s">
        <v>319</v>
      </c>
      <c r="B734" t="s">
        <v>255</v>
      </c>
      <c r="C734" t="s">
        <v>235</v>
      </c>
      <c r="D734" t="s">
        <v>494</v>
      </c>
      <c r="E734" t="s">
        <v>478</v>
      </c>
      <c r="F734" s="155">
        <v>2.9149812678475701E-64</v>
      </c>
      <c r="G734">
        <v>4.3644365205075503E-2</v>
      </c>
      <c r="H734">
        <v>1.04405318678457E-4</v>
      </c>
      <c r="I734" t="s">
        <v>382</v>
      </c>
      <c r="J734" t="str">
        <f t="shared" si="44"/>
        <v>Breast invasive carcinoma - Stage X(14)IBRCA1</v>
      </c>
      <c r="K734" t="str">
        <f t="shared" si="45"/>
        <v>Breast invasive carcinoma - Stage IIB(249)IBRCA1</v>
      </c>
      <c r="L734" t="str">
        <f t="shared" si="46"/>
        <v>downregulation</v>
      </c>
      <c r="M734" t="str">
        <f t="shared" si="47"/>
        <v>significant regulation</v>
      </c>
    </row>
    <row r="735" spans="1:13" x14ac:dyDescent="0.2">
      <c r="A735" t="s">
        <v>319</v>
      </c>
      <c r="B735" t="s">
        <v>255</v>
      </c>
      <c r="C735" t="s">
        <v>237</v>
      </c>
      <c r="D735" t="s">
        <v>494</v>
      </c>
      <c r="E735" t="s">
        <v>478</v>
      </c>
      <c r="F735" s="155">
        <v>2.9149812678475701E-64</v>
      </c>
      <c r="G735">
        <v>4.8399676396939102E-2</v>
      </c>
      <c r="H735">
        <v>1.64597678934231E-3</v>
      </c>
      <c r="I735" t="s">
        <v>382</v>
      </c>
      <c r="J735" t="str">
        <f t="shared" si="44"/>
        <v>Breast invasive carcinoma - Stage X(14)IBRCA1</v>
      </c>
      <c r="K735" t="str">
        <f t="shared" si="45"/>
        <v>Breast invasive carcinoma - Stage IIIA(152)IBRCA1</v>
      </c>
      <c r="L735" t="str">
        <f t="shared" si="46"/>
        <v>downregulation</v>
      </c>
      <c r="M735" t="str">
        <f t="shared" si="47"/>
        <v>regulation not significant</v>
      </c>
    </row>
    <row r="736" spans="1:13" x14ac:dyDescent="0.2">
      <c r="A736" t="s">
        <v>319</v>
      </c>
      <c r="B736" t="s">
        <v>255</v>
      </c>
      <c r="C736" t="s">
        <v>238</v>
      </c>
      <c r="D736" t="s">
        <v>494</v>
      </c>
      <c r="E736" t="s">
        <v>478</v>
      </c>
      <c r="F736" s="155">
        <v>2.9149812678475701E-64</v>
      </c>
      <c r="G736">
        <v>6.2087768400008202E-2</v>
      </c>
      <c r="H736">
        <v>7.5536765005706492E-9</v>
      </c>
      <c r="I736" t="s">
        <v>382</v>
      </c>
      <c r="J736" t="str">
        <f t="shared" si="44"/>
        <v>Breast invasive carcinoma - Stage X(14)IBRCA1</v>
      </c>
      <c r="K736" t="str">
        <f t="shared" si="45"/>
        <v>Breast invasive carcinoma - Stage IIA(360)IBRCA1</v>
      </c>
      <c r="L736" t="str">
        <f t="shared" si="46"/>
        <v>downregulation</v>
      </c>
      <c r="M736" t="str">
        <f t="shared" si="47"/>
        <v>significant regulation</v>
      </c>
    </row>
    <row r="737" spans="1:13" x14ac:dyDescent="0.2">
      <c r="A737" t="s">
        <v>319</v>
      </c>
      <c r="B737" t="s">
        <v>416</v>
      </c>
      <c r="C737" t="s">
        <v>220</v>
      </c>
      <c r="D737" t="s">
        <v>491</v>
      </c>
      <c r="E737" t="s">
        <v>478</v>
      </c>
      <c r="F737">
        <v>2.6895925437904301E-2</v>
      </c>
      <c r="G737">
        <v>0.36621578935510002</v>
      </c>
      <c r="H737">
        <v>1.7378120481593201E-3</v>
      </c>
      <c r="I737" t="s">
        <v>382</v>
      </c>
      <c r="J737" t="str">
        <f t="shared" si="44"/>
        <v>Breast invasive carcinoma - Metastatic Stage IIB(3)IBRCA1</v>
      </c>
      <c r="K737" t="str">
        <f t="shared" si="45"/>
        <v>Breast invasive carcinoma (adjacent normal)(111)IBRCA1</v>
      </c>
      <c r="L737" t="str">
        <f t="shared" si="46"/>
        <v>downregulation</v>
      </c>
      <c r="M737" t="str">
        <f t="shared" si="47"/>
        <v>regulation not significant</v>
      </c>
    </row>
    <row r="738" spans="1:13" x14ac:dyDescent="0.2">
      <c r="A738" t="s">
        <v>319</v>
      </c>
      <c r="B738" t="s">
        <v>416</v>
      </c>
      <c r="C738" t="s">
        <v>220</v>
      </c>
      <c r="D738" t="s">
        <v>492</v>
      </c>
      <c r="E738" t="s">
        <v>478</v>
      </c>
      <c r="F738" s="155">
        <v>6.8386822513953596E-119</v>
      </c>
      <c r="G738">
        <v>4.6239613330530498E-2</v>
      </c>
      <c r="H738">
        <v>8.2691536195728197E-4</v>
      </c>
      <c r="I738" t="s">
        <v>382</v>
      </c>
      <c r="J738" t="str">
        <f t="shared" si="44"/>
        <v>Breast invasive carcinoma - Metastatic Stage IIB(3)IBRCA1</v>
      </c>
      <c r="K738" t="str">
        <f t="shared" si="45"/>
        <v>Breast invasive carcinoma (adjacent normal)(111)IBRCA1</v>
      </c>
      <c r="L738" t="str">
        <f t="shared" si="46"/>
        <v>downregulation</v>
      </c>
      <c r="M738" t="str">
        <f t="shared" si="47"/>
        <v>significant regulation</v>
      </c>
    </row>
    <row r="739" spans="1:13" x14ac:dyDescent="0.2">
      <c r="A739" t="s">
        <v>319</v>
      </c>
      <c r="B739" t="s">
        <v>232</v>
      </c>
      <c r="C739" t="s">
        <v>230</v>
      </c>
      <c r="D739" t="s">
        <v>512</v>
      </c>
      <c r="E739" t="s">
        <v>43</v>
      </c>
      <c r="F739">
        <v>6.3954818214285698</v>
      </c>
      <c r="G739">
        <v>23.373153690476101</v>
      </c>
      <c r="H739">
        <v>1.62864250882174E-3</v>
      </c>
      <c r="I739" t="s">
        <v>321</v>
      </c>
      <c r="J739" t="str">
        <f t="shared" si="44"/>
        <v>Breast cancer - Cell Line(28)INXF1</v>
      </c>
      <c r="K739" t="str">
        <f t="shared" si="45"/>
        <v>Breast cancer - ER+(42)INXF1</v>
      </c>
      <c r="L739" t="str">
        <f t="shared" si="46"/>
        <v>downregulation</v>
      </c>
      <c r="M739" t="str">
        <f t="shared" si="47"/>
        <v>regulation not significant</v>
      </c>
    </row>
    <row r="740" spans="1:13" x14ac:dyDescent="0.2">
      <c r="A740" t="s">
        <v>319</v>
      </c>
      <c r="B740" t="s">
        <v>232</v>
      </c>
      <c r="C740" t="s">
        <v>230</v>
      </c>
      <c r="D740" t="s">
        <v>513</v>
      </c>
      <c r="E740" t="s">
        <v>43</v>
      </c>
      <c r="F740">
        <v>0.32654439285714199</v>
      </c>
      <c r="G740">
        <v>3.6559837857142798</v>
      </c>
      <c r="H740">
        <v>2.27102550905028E-4</v>
      </c>
      <c r="I740" t="s">
        <v>321</v>
      </c>
      <c r="J740" t="str">
        <f t="shared" si="44"/>
        <v>Breast cancer - Cell Line(28)INXF1</v>
      </c>
      <c r="K740" t="str">
        <f t="shared" si="45"/>
        <v>Breast cancer - ER+(42)INXF1</v>
      </c>
      <c r="L740" t="str">
        <f t="shared" si="46"/>
        <v>downregulation</v>
      </c>
      <c r="M740" t="str">
        <f t="shared" si="47"/>
        <v>significant regulation</v>
      </c>
    </row>
    <row r="741" spans="1:13" x14ac:dyDescent="0.2">
      <c r="A741" t="s">
        <v>319</v>
      </c>
      <c r="B741" t="s">
        <v>232</v>
      </c>
      <c r="C741" t="s">
        <v>230</v>
      </c>
      <c r="D741" t="s">
        <v>514</v>
      </c>
      <c r="E741" t="s">
        <v>43</v>
      </c>
      <c r="F741">
        <v>9.1947653571428507</v>
      </c>
      <c r="G741">
        <v>23.144919999999999</v>
      </c>
      <c r="H741">
        <v>2.56842807241667E-7</v>
      </c>
      <c r="I741" t="s">
        <v>321</v>
      </c>
      <c r="J741" t="str">
        <f t="shared" si="44"/>
        <v>Breast cancer - Cell Line(28)INXF1</v>
      </c>
      <c r="K741" t="str">
        <f t="shared" si="45"/>
        <v>Breast cancer - ER+(42)INXF1</v>
      </c>
      <c r="L741" t="str">
        <f t="shared" si="46"/>
        <v>downregulation</v>
      </c>
      <c r="M741" t="str">
        <f t="shared" si="47"/>
        <v>significant regulation</v>
      </c>
    </row>
    <row r="742" spans="1:13" x14ac:dyDescent="0.2">
      <c r="A742" t="s">
        <v>319</v>
      </c>
      <c r="B742" t="s">
        <v>232</v>
      </c>
      <c r="C742" t="s">
        <v>242</v>
      </c>
      <c r="D742" t="s">
        <v>523</v>
      </c>
      <c r="E742" t="s">
        <v>43</v>
      </c>
      <c r="F742">
        <v>1.06419139285714</v>
      </c>
      <c r="G742">
        <v>0.183364857142857</v>
      </c>
      <c r="H742">
        <v>2.34210835822889E-4</v>
      </c>
      <c r="I742" t="s">
        <v>321</v>
      </c>
      <c r="J742" t="str">
        <f t="shared" si="44"/>
        <v>Breast cancer - Cell Line(28)INXF1</v>
      </c>
      <c r="K742" t="str">
        <f t="shared" si="45"/>
        <v>Breast cancer - Normal TNBC(21)INXF1</v>
      </c>
      <c r="L742" t="str">
        <f t="shared" si="46"/>
        <v>upregulation</v>
      </c>
      <c r="M742" t="str">
        <f t="shared" si="47"/>
        <v>significant regulation</v>
      </c>
    </row>
    <row r="743" spans="1:13" x14ac:dyDescent="0.2">
      <c r="A743" t="s">
        <v>319</v>
      </c>
      <c r="B743" t="s">
        <v>232</v>
      </c>
      <c r="C743" t="s">
        <v>242</v>
      </c>
      <c r="D743" t="s">
        <v>514</v>
      </c>
      <c r="E743" t="s">
        <v>43</v>
      </c>
      <c r="F743">
        <v>9.1947653571428507</v>
      </c>
      <c r="G743">
        <v>13.6581328571428</v>
      </c>
      <c r="H743">
        <v>7.7046801834926705E-4</v>
      </c>
      <c r="I743" t="s">
        <v>321</v>
      </c>
      <c r="J743" t="str">
        <f t="shared" si="44"/>
        <v>Breast cancer - Cell Line(28)INXF1</v>
      </c>
      <c r="K743" t="str">
        <f t="shared" si="45"/>
        <v>Breast cancer - Normal TNBC(21)INXF1</v>
      </c>
      <c r="L743" t="str">
        <f t="shared" si="46"/>
        <v>downregulation</v>
      </c>
      <c r="M743" t="str">
        <f t="shared" si="47"/>
        <v>significant regulation</v>
      </c>
    </row>
    <row r="744" spans="1:13" x14ac:dyDescent="0.2">
      <c r="A744" t="s">
        <v>319</v>
      </c>
      <c r="B744" t="s">
        <v>232</v>
      </c>
      <c r="C744" t="s">
        <v>242</v>
      </c>
      <c r="D744" t="s">
        <v>524</v>
      </c>
      <c r="E744" t="s">
        <v>43</v>
      </c>
      <c r="F744">
        <v>0.68326439285714202</v>
      </c>
      <c r="G744">
        <v>0.126843095238095</v>
      </c>
      <c r="H744">
        <v>9.6222370959746098E-4</v>
      </c>
      <c r="I744" t="s">
        <v>321</v>
      </c>
      <c r="J744" t="str">
        <f t="shared" si="44"/>
        <v>Breast cancer - Cell Line(28)INXF1</v>
      </c>
      <c r="K744" t="str">
        <f t="shared" si="45"/>
        <v>Breast cancer - Normal TNBC(21)INXF1</v>
      </c>
      <c r="L744" t="str">
        <f t="shared" si="46"/>
        <v>upregulation</v>
      </c>
      <c r="M744" t="str">
        <f t="shared" si="47"/>
        <v>significant regulation</v>
      </c>
    </row>
    <row r="745" spans="1:13" x14ac:dyDescent="0.2">
      <c r="A745" t="s">
        <v>319</v>
      </c>
      <c r="B745" t="s">
        <v>230</v>
      </c>
      <c r="C745" t="s">
        <v>242</v>
      </c>
      <c r="D745" t="s">
        <v>528</v>
      </c>
      <c r="E745" t="s">
        <v>43</v>
      </c>
      <c r="F745">
        <v>12.0438847619047</v>
      </c>
      <c r="G745">
        <v>16.833400000000001</v>
      </c>
      <c r="H745">
        <v>1.12510576727136E-4</v>
      </c>
      <c r="I745" t="s">
        <v>321</v>
      </c>
      <c r="J745" t="str">
        <f t="shared" si="44"/>
        <v>Breast cancer - ER+(42)INXF1</v>
      </c>
      <c r="K745" t="str">
        <f t="shared" si="45"/>
        <v>Breast cancer - Normal TNBC(21)INXF1</v>
      </c>
      <c r="L745" t="str">
        <f t="shared" si="46"/>
        <v>downregulation</v>
      </c>
      <c r="M745" t="str">
        <f t="shared" si="47"/>
        <v>significant regulation</v>
      </c>
    </row>
    <row r="746" spans="1:13" x14ac:dyDescent="0.2">
      <c r="A746" t="s">
        <v>319</v>
      </c>
      <c r="B746" t="s">
        <v>230</v>
      </c>
      <c r="C746" t="s">
        <v>242</v>
      </c>
      <c r="D746" t="s">
        <v>512</v>
      </c>
      <c r="E746" t="s">
        <v>43</v>
      </c>
      <c r="F746">
        <v>23.373153690476101</v>
      </c>
      <c r="G746">
        <v>4.8902654761904696</v>
      </c>
      <c r="H746">
        <v>2.8967758503456703E-4</v>
      </c>
      <c r="I746" t="s">
        <v>321</v>
      </c>
      <c r="J746" t="str">
        <f t="shared" si="44"/>
        <v>Breast cancer - ER+(42)INXF1</v>
      </c>
      <c r="K746" t="str">
        <f t="shared" si="45"/>
        <v>Breast cancer - Normal TNBC(21)INXF1</v>
      </c>
      <c r="L746" t="str">
        <f t="shared" si="46"/>
        <v>upregulation</v>
      </c>
      <c r="M746" t="str">
        <f t="shared" si="47"/>
        <v>significant regulation</v>
      </c>
    </row>
    <row r="747" spans="1:13" x14ac:dyDescent="0.2">
      <c r="A747" t="s">
        <v>319</v>
      </c>
      <c r="B747" t="s">
        <v>230</v>
      </c>
      <c r="C747" t="s">
        <v>242</v>
      </c>
      <c r="D747" t="s">
        <v>513</v>
      </c>
      <c r="E747" t="s">
        <v>43</v>
      </c>
      <c r="F747">
        <v>3.6559837857142798</v>
      </c>
      <c r="G747">
        <v>0.21735847619047599</v>
      </c>
      <c r="H747">
        <v>3.8718486257001899E-5</v>
      </c>
      <c r="I747" t="s">
        <v>321</v>
      </c>
      <c r="J747" t="str">
        <f t="shared" si="44"/>
        <v>Breast cancer - ER+(42)INXF1</v>
      </c>
      <c r="K747" t="str">
        <f t="shared" si="45"/>
        <v>Breast cancer - Normal TNBC(21)INXF1</v>
      </c>
      <c r="L747" t="str">
        <f t="shared" si="46"/>
        <v>upregulation</v>
      </c>
      <c r="M747" t="str">
        <f t="shared" si="47"/>
        <v>significant regulation</v>
      </c>
    </row>
    <row r="748" spans="1:13" x14ac:dyDescent="0.2">
      <c r="A748" t="s">
        <v>319</v>
      </c>
      <c r="B748" t="s">
        <v>230</v>
      </c>
      <c r="C748" t="s">
        <v>242</v>
      </c>
      <c r="D748" t="s">
        <v>514</v>
      </c>
      <c r="E748" t="s">
        <v>43</v>
      </c>
      <c r="F748">
        <v>23.144919999999999</v>
      </c>
      <c r="G748">
        <v>13.6581328571428</v>
      </c>
      <c r="H748">
        <v>4.1700050585297696E-3</v>
      </c>
      <c r="I748" t="s">
        <v>321</v>
      </c>
      <c r="J748" t="str">
        <f t="shared" si="44"/>
        <v>Breast cancer - ER+(42)INXF1</v>
      </c>
      <c r="K748" t="str">
        <f t="shared" si="45"/>
        <v>Breast cancer - Normal TNBC(21)INXF1</v>
      </c>
      <c r="L748" t="str">
        <f t="shared" si="46"/>
        <v>upregulation</v>
      </c>
      <c r="M748" t="str">
        <f t="shared" si="47"/>
        <v>regulation not significant</v>
      </c>
    </row>
    <row r="749" spans="1:13" x14ac:dyDescent="0.2">
      <c r="A749" t="s">
        <v>319</v>
      </c>
      <c r="B749" t="s">
        <v>233</v>
      </c>
      <c r="C749" t="s">
        <v>243</v>
      </c>
      <c r="D749" t="s">
        <v>514</v>
      </c>
      <c r="E749" t="s">
        <v>43</v>
      </c>
      <c r="F749">
        <v>5.0897474999999996</v>
      </c>
      <c r="G749">
        <v>17.757014999999999</v>
      </c>
      <c r="H749">
        <v>1.9810925831039799E-3</v>
      </c>
      <c r="I749" t="s">
        <v>321</v>
      </c>
      <c r="J749" t="str">
        <f t="shared" si="44"/>
        <v>Breast cancer - Stage  Benign cell lines (HMEC)(8)INXF1</v>
      </c>
      <c r="K749" t="str">
        <f t="shared" si="45"/>
        <v>Breast cancer - ER+(8)INXF1</v>
      </c>
      <c r="L749" t="str">
        <f t="shared" si="46"/>
        <v>downregulation</v>
      </c>
      <c r="M749" t="str">
        <f t="shared" si="47"/>
        <v>regulation not significant</v>
      </c>
    </row>
    <row r="750" spans="1:13" x14ac:dyDescent="0.2">
      <c r="A750" t="s">
        <v>319</v>
      </c>
      <c r="B750" t="s">
        <v>233</v>
      </c>
      <c r="C750" t="s">
        <v>244</v>
      </c>
      <c r="D750" t="s">
        <v>514</v>
      </c>
      <c r="E750" t="s">
        <v>43</v>
      </c>
      <c r="F750">
        <v>5.0897474999999996</v>
      </c>
      <c r="G750">
        <v>9.5391787499999996</v>
      </c>
      <c r="H750">
        <v>6.4209068794854E-3</v>
      </c>
      <c r="I750" t="s">
        <v>321</v>
      </c>
      <c r="J750" t="str">
        <f t="shared" si="44"/>
        <v>Breast cancer - Stage  Benign cell lines (HMEC)(8)INXF1</v>
      </c>
      <c r="K750" t="str">
        <f t="shared" si="45"/>
        <v>Breast cancer - HER2+(8)INXF1</v>
      </c>
      <c r="L750" t="str">
        <f t="shared" si="46"/>
        <v>downregulation</v>
      </c>
      <c r="M750" t="str">
        <f t="shared" si="47"/>
        <v>regulation not significant</v>
      </c>
    </row>
    <row r="751" spans="1:13" x14ac:dyDescent="0.2">
      <c r="A751" t="s">
        <v>319</v>
      </c>
      <c r="B751" t="s">
        <v>231</v>
      </c>
      <c r="C751" t="s">
        <v>232</v>
      </c>
      <c r="D751" t="s">
        <v>512</v>
      </c>
      <c r="E751" t="s">
        <v>43</v>
      </c>
      <c r="F751">
        <v>20.664354761904701</v>
      </c>
      <c r="G751">
        <v>6.3954818214285698</v>
      </c>
      <c r="H751">
        <v>1.71902600932754E-6</v>
      </c>
      <c r="I751" t="s">
        <v>321</v>
      </c>
      <c r="J751" t="str">
        <f t="shared" si="44"/>
        <v>Breast cancer - TNBC(42)INXF1</v>
      </c>
      <c r="K751" t="str">
        <f t="shared" si="45"/>
        <v>Breast cancer - Cell Line(28)INXF1</v>
      </c>
      <c r="L751" t="str">
        <f t="shared" si="46"/>
        <v>upregulation</v>
      </c>
      <c r="M751" t="str">
        <f t="shared" si="47"/>
        <v>significant regulation</v>
      </c>
    </row>
    <row r="752" spans="1:13" x14ac:dyDescent="0.2">
      <c r="A752" t="s">
        <v>319</v>
      </c>
      <c r="B752" t="s">
        <v>231</v>
      </c>
      <c r="C752" t="s">
        <v>232</v>
      </c>
      <c r="D752" t="s">
        <v>523</v>
      </c>
      <c r="E752" t="s">
        <v>43</v>
      </c>
      <c r="F752">
        <v>0.24538016666666601</v>
      </c>
      <c r="G752">
        <v>1.06419139285714</v>
      </c>
      <c r="H752">
        <v>6.74306233524479E-4</v>
      </c>
      <c r="I752" t="s">
        <v>321</v>
      </c>
      <c r="J752" t="str">
        <f t="shared" si="44"/>
        <v>Breast cancer - TNBC(42)INXF1</v>
      </c>
      <c r="K752" t="str">
        <f t="shared" si="45"/>
        <v>Breast cancer - Cell Line(28)INXF1</v>
      </c>
      <c r="L752" t="str">
        <f t="shared" si="46"/>
        <v>downregulation</v>
      </c>
      <c r="M752" t="str">
        <f t="shared" si="47"/>
        <v>significant regulation</v>
      </c>
    </row>
    <row r="753" spans="1:13" x14ac:dyDescent="0.2">
      <c r="A753" t="s">
        <v>319</v>
      </c>
      <c r="B753" t="s">
        <v>231</v>
      </c>
      <c r="C753" t="s">
        <v>232</v>
      </c>
      <c r="D753" t="s">
        <v>524</v>
      </c>
      <c r="E753" t="s">
        <v>43</v>
      </c>
      <c r="F753">
        <v>0.210268404761904</v>
      </c>
      <c r="G753">
        <v>0.68326439285714202</v>
      </c>
      <c r="H753">
        <v>6.3661661647210696E-3</v>
      </c>
      <c r="I753" t="s">
        <v>321</v>
      </c>
      <c r="J753" t="str">
        <f t="shared" si="44"/>
        <v>Breast cancer - TNBC(42)INXF1</v>
      </c>
      <c r="K753" t="str">
        <f t="shared" si="45"/>
        <v>Breast cancer - Cell Line(28)INXF1</v>
      </c>
      <c r="L753" t="str">
        <f t="shared" si="46"/>
        <v>downregulation</v>
      </c>
      <c r="M753" t="str">
        <f t="shared" si="47"/>
        <v>regulation not significant</v>
      </c>
    </row>
    <row r="754" spans="1:13" x14ac:dyDescent="0.2">
      <c r="A754" t="s">
        <v>319</v>
      </c>
      <c r="B754" t="s">
        <v>231</v>
      </c>
      <c r="C754" t="s">
        <v>230</v>
      </c>
      <c r="D754" t="s">
        <v>514</v>
      </c>
      <c r="E754" t="s">
        <v>43</v>
      </c>
      <c r="F754">
        <v>10.4095759523809</v>
      </c>
      <c r="G754">
        <v>23.144919999999999</v>
      </c>
      <c r="H754">
        <v>6.0473773755643701E-6</v>
      </c>
      <c r="I754" t="s">
        <v>321</v>
      </c>
      <c r="J754" t="str">
        <f t="shared" si="44"/>
        <v>Breast cancer - TNBC(42)INXF1</v>
      </c>
      <c r="K754" t="str">
        <f t="shared" si="45"/>
        <v>Breast cancer - ER+(42)INXF1</v>
      </c>
      <c r="L754" t="str">
        <f t="shared" si="46"/>
        <v>downregulation</v>
      </c>
      <c r="M754" t="str">
        <f t="shared" si="47"/>
        <v>significant regulation</v>
      </c>
    </row>
    <row r="755" spans="1:13" x14ac:dyDescent="0.2">
      <c r="A755" t="s">
        <v>319</v>
      </c>
      <c r="B755" t="s">
        <v>231</v>
      </c>
      <c r="C755" t="s">
        <v>242</v>
      </c>
      <c r="D755" t="s">
        <v>528</v>
      </c>
      <c r="E755" t="s">
        <v>43</v>
      </c>
      <c r="F755">
        <v>12.340938095238</v>
      </c>
      <c r="G755">
        <v>16.833400000000001</v>
      </c>
      <c r="H755">
        <v>3.0761283587036698E-4</v>
      </c>
      <c r="I755" t="s">
        <v>321</v>
      </c>
      <c r="J755" t="str">
        <f t="shared" si="44"/>
        <v>Breast cancer - TNBC(42)INXF1</v>
      </c>
      <c r="K755" t="str">
        <f t="shared" si="45"/>
        <v>Breast cancer - Normal TNBC(21)INXF1</v>
      </c>
      <c r="L755" t="str">
        <f t="shared" si="46"/>
        <v>downregulation</v>
      </c>
      <c r="M755" t="str">
        <f t="shared" si="47"/>
        <v>significant regulation</v>
      </c>
    </row>
    <row r="756" spans="1:13" x14ac:dyDescent="0.2">
      <c r="A756" t="s">
        <v>319</v>
      </c>
      <c r="B756" t="s">
        <v>231</v>
      </c>
      <c r="C756" t="s">
        <v>242</v>
      </c>
      <c r="D756" t="s">
        <v>512</v>
      </c>
      <c r="E756" t="s">
        <v>43</v>
      </c>
      <c r="F756">
        <v>20.664354761904701</v>
      </c>
      <c r="G756">
        <v>4.8902654761904696</v>
      </c>
      <c r="H756">
        <v>5.9585837024122101E-8</v>
      </c>
      <c r="I756" t="s">
        <v>321</v>
      </c>
      <c r="J756" t="str">
        <f t="shared" si="44"/>
        <v>Breast cancer - TNBC(42)INXF1</v>
      </c>
      <c r="K756" t="str">
        <f t="shared" si="45"/>
        <v>Breast cancer - Normal TNBC(21)INXF1</v>
      </c>
      <c r="L756" t="str">
        <f t="shared" si="46"/>
        <v>upregulation</v>
      </c>
      <c r="M756" t="str">
        <f t="shared" si="47"/>
        <v>significant regulation</v>
      </c>
    </row>
    <row r="757" spans="1:13" x14ac:dyDescent="0.2">
      <c r="A757" t="s">
        <v>319</v>
      </c>
      <c r="B757" t="s">
        <v>231</v>
      </c>
      <c r="C757" t="s">
        <v>242</v>
      </c>
      <c r="D757" t="s">
        <v>514</v>
      </c>
      <c r="E757" t="s">
        <v>43</v>
      </c>
      <c r="F757">
        <v>10.4095759523809</v>
      </c>
      <c r="G757">
        <v>13.6581328571428</v>
      </c>
      <c r="H757">
        <v>3.1741432312365099E-3</v>
      </c>
      <c r="I757" t="s">
        <v>321</v>
      </c>
      <c r="J757" t="str">
        <f t="shared" si="44"/>
        <v>Breast cancer - TNBC(42)INXF1</v>
      </c>
      <c r="K757" t="str">
        <f t="shared" si="45"/>
        <v>Breast cancer - Normal TNBC(21)INXF1</v>
      </c>
      <c r="L757" t="str">
        <f t="shared" si="46"/>
        <v>downregulation</v>
      </c>
      <c r="M757" t="str">
        <f t="shared" si="47"/>
        <v>regulation not significant</v>
      </c>
    </row>
    <row r="758" spans="1:13" x14ac:dyDescent="0.2">
      <c r="A758" t="s">
        <v>319</v>
      </c>
      <c r="B758" t="s">
        <v>250</v>
      </c>
      <c r="C758" t="s">
        <v>257</v>
      </c>
      <c r="D758" t="s">
        <v>514</v>
      </c>
      <c r="E758" t="s">
        <v>43</v>
      </c>
      <c r="F758">
        <v>3.24231333333333</v>
      </c>
      <c r="G758">
        <v>25.369866666666599</v>
      </c>
      <c r="H758">
        <v>4.0514401043815398E-3</v>
      </c>
      <c r="I758" t="s">
        <v>321</v>
      </c>
      <c r="J758" t="str">
        <f t="shared" si="44"/>
        <v>Breast cancer - TNBC(6)INXF1</v>
      </c>
      <c r="K758" t="str">
        <f t="shared" si="45"/>
        <v>Breast cancer - Normal(3)INXF1</v>
      </c>
      <c r="L758" t="str">
        <f t="shared" si="46"/>
        <v>downregulation</v>
      </c>
      <c r="M758" t="str">
        <f t="shared" si="47"/>
        <v>regulation not significant</v>
      </c>
    </row>
    <row r="759" spans="1:13" x14ac:dyDescent="0.2">
      <c r="A759" t="s">
        <v>319</v>
      </c>
      <c r="B759" t="s">
        <v>252</v>
      </c>
      <c r="C759" t="s">
        <v>257</v>
      </c>
      <c r="D759" t="s">
        <v>514</v>
      </c>
      <c r="E759" t="s">
        <v>43</v>
      </c>
      <c r="F759">
        <v>3.4680800000000001</v>
      </c>
      <c r="G759">
        <v>25.369866666666599</v>
      </c>
      <c r="H759">
        <v>3.43293358874268E-3</v>
      </c>
      <c r="I759" t="s">
        <v>321</v>
      </c>
      <c r="J759" t="str">
        <f t="shared" si="44"/>
        <v>Breast cancer - Non-TNBC(6)INXF1</v>
      </c>
      <c r="K759" t="str">
        <f t="shared" si="45"/>
        <v>Breast cancer - Normal(3)INXF1</v>
      </c>
      <c r="L759" t="str">
        <f t="shared" si="46"/>
        <v>downregulation</v>
      </c>
      <c r="M759" t="str">
        <f t="shared" si="47"/>
        <v>regulation not significant</v>
      </c>
    </row>
    <row r="760" spans="1:13" x14ac:dyDescent="0.2">
      <c r="A760" t="s">
        <v>319</v>
      </c>
      <c r="B760" t="s">
        <v>235</v>
      </c>
      <c r="C760" t="s">
        <v>220</v>
      </c>
      <c r="D760" t="s">
        <v>548</v>
      </c>
      <c r="E760" t="s">
        <v>43</v>
      </c>
      <c r="F760">
        <v>16.6301788112205</v>
      </c>
      <c r="G760">
        <v>19.4871580965291</v>
      </c>
      <c r="H760">
        <v>6.3434080411207501E-3</v>
      </c>
      <c r="I760" t="s">
        <v>382</v>
      </c>
      <c r="J760" t="str">
        <f t="shared" si="44"/>
        <v>Breast invasive carcinoma - Stage IIB(249)INXF1</v>
      </c>
      <c r="K760" t="str">
        <f t="shared" si="45"/>
        <v>Breast invasive carcinoma (adjacent normal)(111)INXF1</v>
      </c>
      <c r="L760" t="str">
        <f t="shared" si="46"/>
        <v>downregulation</v>
      </c>
      <c r="M760" t="str">
        <f t="shared" si="47"/>
        <v>regulation not significant</v>
      </c>
    </row>
    <row r="761" spans="1:13" x14ac:dyDescent="0.2">
      <c r="A761" t="s">
        <v>319</v>
      </c>
      <c r="B761" t="s">
        <v>235</v>
      </c>
      <c r="C761" t="s">
        <v>240</v>
      </c>
      <c r="D761" t="s">
        <v>550</v>
      </c>
      <c r="E761" t="s">
        <v>43</v>
      </c>
      <c r="F761">
        <v>7.8832074928163604E-2</v>
      </c>
      <c r="G761" s="155">
        <v>1.63458592891473E-91</v>
      </c>
      <c r="H761">
        <v>8.3132349528363002E-6</v>
      </c>
      <c r="I761" t="s">
        <v>382</v>
      </c>
      <c r="J761" t="str">
        <f t="shared" si="44"/>
        <v>Breast invasive carcinoma - Stage IIB(249)INXF1</v>
      </c>
      <c r="K761" t="str">
        <f t="shared" si="45"/>
        <v>Breast invasive carcinoma - Stage II(3)INXF1</v>
      </c>
      <c r="L761" t="str">
        <f t="shared" si="46"/>
        <v>upregulation</v>
      </c>
      <c r="M761" t="str">
        <f t="shared" si="47"/>
        <v>significant regulation</v>
      </c>
    </row>
    <row r="762" spans="1:13" x14ac:dyDescent="0.2">
      <c r="A762" t="s">
        <v>319</v>
      </c>
      <c r="B762" t="s">
        <v>236</v>
      </c>
      <c r="C762" t="s">
        <v>220</v>
      </c>
      <c r="D762" t="s">
        <v>548</v>
      </c>
      <c r="E762" t="s">
        <v>43</v>
      </c>
      <c r="F762">
        <v>12.427201610867</v>
      </c>
      <c r="G762">
        <v>19.4871580965291</v>
      </c>
      <c r="H762">
        <v>2.63678531342173E-3</v>
      </c>
      <c r="I762" t="s">
        <v>382</v>
      </c>
      <c r="J762" t="str">
        <f t="shared" si="44"/>
        <v>Breast invasive carcinoma - Stage IIIB(29)INXF1</v>
      </c>
      <c r="K762" t="str">
        <f t="shared" si="45"/>
        <v>Breast invasive carcinoma (adjacent normal)(111)INXF1</v>
      </c>
      <c r="L762" t="str">
        <f t="shared" si="46"/>
        <v>downregulation</v>
      </c>
      <c r="M762" t="str">
        <f t="shared" si="47"/>
        <v>regulation not significant</v>
      </c>
    </row>
    <row r="763" spans="1:13" x14ac:dyDescent="0.2">
      <c r="A763" t="s">
        <v>319</v>
      </c>
      <c r="B763" t="s">
        <v>237</v>
      </c>
      <c r="C763" t="s">
        <v>220</v>
      </c>
      <c r="D763" t="s">
        <v>548</v>
      </c>
      <c r="E763" t="s">
        <v>43</v>
      </c>
      <c r="F763">
        <v>15.539857321994299</v>
      </c>
      <c r="G763">
        <v>19.4871580965291</v>
      </c>
      <c r="H763">
        <v>6.9101767818779102E-4</v>
      </c>
      <c r="I763" t="s">
        <v>382</v>
      </c>
      <c r="J763" t="str">
        <f t="shared" si="44"/>
        <v>Breast invasive carcinoma - Stage IIIA(152)INXF1</v>
      </c>
      <c r="K763" t="str">
        <f t="shared" si="45"/>
        <v>Breast invasive carcinoma (adjacent normal)(111)INXF1</v>
      </c>
      <c r="L763" t="str">
        <f t="shared" si="46"/>
        <v>downregulation</v>
      </c>
      <c r="M763" t="str">
        <f t="shared" si="47"/>
        <v>significant regulation</v>
      </c>
    </row>
    <row r="764" spans="1:13" x14ac:dyDescent="0.2">
      <c r="A764" t="s">
        <v>319</v>
      </c>
      <c r="B764" t="s">
        <v>238</v>
      </c>
      <c r="C764" t="s">
        <v>220</v>
      </c>
      <c r="D764" t="s">
        <v>548</v>
      </c>
      <c r="E764" t="s">
        <v>43</v>
      </c>
      <c r="F764">
        <v>15.439595295599901</v>
      </c>
      <c r="G764">
        <v>19.4871580965291</v>
      </c>
      <c r="H764">
        <v>1.0607445449855699E-5</v>
      </c>
      <c r="I764" t="s">
        <v>382</v>
      </c>
      <c r="J764" t="str">
        <f t="shared" si="44"/>
        <v>Breast invasive carcinoma - Stage IIA(360)INXF1</v>
      </c>
      <c r="K764" t="str">
        <f t="shared" si="45"/>
        <v>Breast invasive carcinoma (adjacent normal)(111)INXF1</v>
      </c>
      <c r="L764" t="str">
        <f t="shared" si="46"/>
        <v>downregulation</v>
      </c>
      <c r="M764" t="str">
        <f t="shared" si="47"/>
        <v>significant regulation</v>
      </c>
    </row>
    <row r="765" spans="1:13" x14ac:dyDescent="0.2">
      <c r="A765" t="s">
        <v>319</v>
      </c>
      <c r="B765" t="s">
        <v>238</v>
      </c>
      <c r="C765" t="s">
        <v>240</v>
      </c>
      <c r="D765" t="s">
        <v>550</v>
      </c>
      <c r="E765" t="s">
        <v>43</v>
      </c>
      <c r="F765">
        <v>7.5566800724980093E-2</v>
      </c>
      <c r="G765" s="155">
        <v>1.63458592891473E-91</v>
      </c>
      <c r="H765">
        <v>1.3649228636241801E-7</v>
      </c>
      <c r="I765" t="s">
        <v>382</v>
      </c>
      <c r="J765" t="str">
        <f t="shared" si="44"/>
        <v>Breast invasive carcinoma - Stage IIA(360)INXF1</v>
      </c>
      <c r="K765" t="str">
        <f t="shared" si="45"/>
        <v>Breast invasive carcinoma - Stage II(3)INXF1</v>
      </c>
      <c r="L765" t="str">
        <f t="shared" si="46"/>
        <v>upregulation</v>
      </c>
      <c r="M765" t="str">
        <f t="shared" si="47"/>
        <v>significant regulation</v>
      </c>
    </row>
    <row r="766" spans="1:13" x14ac:dyDescent="0.2">
      <c r="A766" t="s">
        <v>319</v>
      </c>
      <c r="B766" t="s">
        <v>240</v>
      </c>
      <c r="C766" t="s">
        <v>220</v>
      </c>
      <c r="D766" t="s">
        <v>550</v>
      </c>
      <c r="E766" t="s">
        <v>43</v>
      </c>
      <c r="F766" s="155">
        <v>1.63458592891473E-91</v>
      </c>
      <c r="G766">
        <v>0.112800512050446</v>
      </c>
      <c r="H766">
        <v>5.1209486748068401E-4</v>
      </c>
      <c r="I766" t="s">
        <v>382</v>
      </c>
      <c r="J766" t="str">
        <f t="shared" si="44"/>
        <v>Breast invasive carcinoma - Stage II(3)INXF1</v>
      </c>
      <c r="K766" t="str">
        <f t="shared" si="45"/>
        <v>Breast invasive carcinoma (adjacent normal)(111)INXF1</v>
      </c>
      <c r="L766" t="str">
        <f t="shared" si="46"/>
        <v>downregulation</v>
      </c>
      <c r="M766" t="str">
        <f t="shared" si="47"/>
        <v>significant regulation</v>
      </c>
    </row>
    <row r="767" spans="1:13" x14ac:dyDescent="0.2">
      <c r="A767" t="s">
        <v>319</v>
      </c>
      <c r="B767" t="s">
        <v>232</v>
      </c>
      <c r="C767" t="s">
        <v>230</v>
      </c>
      <c r="D767" t="s">
        <v>507</v>
      </c>
      <c r="E767" t="s">
        <v>508</v>
      </c>
      <c r="F767">
        <v>6.5007403214285704</v>
      </c>
      <c r="G767">
        <v>1.6052856904761901</v>
      </c>
      <c r="H767">
        <v>6.4102233909139E-7</v>
      </c>
      <c r="I767" t="s">
        <v>321</v>
      </c>
      <c r="J767" t="str">
        <f t="shared" si="44"/>
        <v>Breast cancer - Cell Line(28)IEDEM3</v>
      </c>
      <c r="K767" t="str">
        <f t="shared" si="45"/>
        <v>Breast cancer - ER+(42)IEDEM3</v>
      </c>
      <c r="L767" t="str">
        <f t="shared" si="46"/>
        <v>upregulation</v>
      </c>
      <c r="M767" t="str">
        <f t="shared" si="47"/>
        <v>significant regulation</v>
      </c>
    </row>
    <row r="768" spans="1:13" x14ac:dyDescent="0.2">
      <c r="A768" t="s">
        <v>319</v>
      </c>
      <c r="B768" t="s">
        <v>232</v>
      </c>
      <c r="C768" t="s">
        <v>230</v>
      </c>
      <c r="D768" t="s">
        <v>509</v>
      </c>
      <c r="E768" t="s">
        <v>508</v>
      </c>
      <c r="F768">
        <v>7.0338097499999996</v>
      </c>
      <c r="G768">
        <v>1.99697083333333</v>
      </c>
      <c r="H768">
        <v>5.13767810982186E-6</v>
      </c>
      <c r="I768" t="s">
        <v>321</v>
      </c>
      <c r="J768" t="str">
        <f t="shared" si="44"/>
        <v>Breast cancer - Cell Line(28)IEDEM3</v>
      </c>
      <c r="K768" t="str">
        <f t="shared" si="45"/>
        <v>Breast cancer - ER+(42)IEDEM3</v>
      </c>
      <c r="L768" t="str">
        <f t="shared" si="46"/>
        <v>upregulation</v>
      </c>
      <c r="M768" t="str">
        <f t="shared" si="47"/>
        <v>significant regulation</v>
      </c>
    </row>
    <row r="769" spans="1:13" x14ac:dyDescent="0.2">
      <c r="A769" t="s">
        <v>319</v>
      </c>
      <c r="B769" t="s">
        <v>232</v>
      </c>
      <c r="C769" t="s">
        <v>242</v>
      </c>
      <c r="D769" t="s">
        <v>509</v>
      </c>
      <c r="E769" t="s">
        <v>508</v>
      </c>
      <c r="F769">
        <v>7.0338097499999996</v>
      </c>
      <c r="G769">
        <v>2.5617704761904698</v>
      </c>
      <c r="H769">
        <v>7.0832545931466399E-4</v>
      </c>
      <c r="I769" t="s">
        <v>321</v>
      </c>
      <c r="J769" t="str">
        <f t="shared" si="44"/>
        <v>Breast cancer - Cell Line(28)IEDEM3</v>
      </c>
      <c r="K769" t="str">
        <f t="shared" si="45"/>
        <v>Breast cancer - Normal TNBC(21)IEDEM3</v>
      </c>
      <c r="L769" t="str">
        <f t="shared" si="46"/>
        <v>upregulation</v>
      </c>
      <c r="M769" t="str">
        <f t="shared" si="47"/>
        <v>significant regulation</v>
      </c>
    </row>
    <row r="770" spans="1:13" x14ac:dyDescent="0.2">
      <c r="A770" t="s">
        <v>319</v>
      </c>
      <c r="B770" t="s">
        <v>230</v>
      </c>
      <c r="C770" t="s">
        <v>242</v>
      </c>
      <c r="D770" t="s">
        <v>507</v>
      </c>
      <c r="E770" t="s">
        <v>508</v>
      </c>
      <c r="F770">
        <v>1.6052856904761901</v>
      </c>
      <c r="G770">
        <v>4.2709354285714296</v>
      </c>
      <c r="H770">
        <v>9.8046977607061695E-7</v>
      </c>
      <c r="I770" t="s">
        <v>321</v>
      </c>
      <c r="J770" t="str">
        <f t="shared" si="44"/>
        <v>Breast cancer - ER+(42)IEDEM3</v>
      </c>
      <c r="K770" t="str">
        <f t="shared" si="45"/>
        <v>Breast cancer - Normal TNBC(21)IEDEM3</v>
      </c>
      <c r="L770" t="str">
        <f t="shared" si="46"/>
        <v>downregulation</v>
      </c>
      <c r="M770" t="str">
        <f t="shared" si="47"/>
        <v>significant regulation</v>
      </c>
    </row>
    <row r="771" spans="1:13" x14ac:dyDescent="0.2">
      <c r="A771" t="s">
        <v>319</v>
      </c>
      <c r="B771" t="s">
        <v>231</v>
      </c>
      <c r="C771" t="s">
        <v>232</v>
      </c>
      <c r="D771" t="s">
        <v>507</v>
      </c>
      <c r="E771" t="s">
        <v>508</v>
      </c>
      <c r="F771">
        <v>0.87940342857142795</v>
      </c>
      <c r="G771">
        <v>6.5007403214285704</v>
      </c>
      <c r="H771">
        <v>9.4141084216530397E-9</v>
      </c>
      <c r="I771" t="s">
        <v>321</v>
      </c>
      <c r="J771" t="str">
        <f t="shared" ref="J771:J834" si="48">B771&amp;"I"&amp;E771</f>
        <v>Breast cancer - TNBC(42)IEDEM3</v>
      </c>
      <c r="K771" t="str">
        <f t="shared" ref="K771:K834" si="49">C771&amp;"I"&amp;E771</f>
        <v>Breast cancer - Cell Line(28)IEDEM3</v>
      </c>
      <c r="L771" t="str">
        <f t="shared" ref="L771:L834" si="50">IF(F771&lt;G771,"downregulation","upregulation")</f>
        <v>downregulation</v>
      </c>
      <c r="M771" t="str">
        <f t="shared" ref="M771:M834" si="51">IF(H771&gt;0.001,"regulation not significant","significant regulation")</f>
        <v>significant regulation</v>
      </c>
    </row>
    <row r="772" spans="1:13" x14ac:dyDescent="0.2">
      <c r="A772" t="s">
        <v>319</v>
      </c>
      <c r="B772" t="s">
        <v>231</v>
      </c>
      <c r="C772" t="s">
        <v>232</v>
      </c>
      <c r="D772" t="s">
        <v>509</v>
      </c>
      <c r="E772" t="s">
        <v>508</v>
      </c>
      <c r="F772">
        <v>1.55427259523809</v>
      </c>
      <c r="G772">
        <v>7.0338097499999996</v>
      </c>
      <c r="H772">
        <v>4.0020877309121502E-7</v>
      </c>
      <c r="I772" t="s">
        <v>321</v>
      </c>
      <c r="J772" t="str">
        <f t="shared" si="48"/>
        <v>Breast cancer - TNBC(42)IEDEM3</v>
      </c>
      <c r="K772" t="str">
        <f t="shared" si="49"/>
        <v>Breast cancer - Cell Line(28)IEDEM3</v>
      </c>
      <c r="L772" t="str">
        <f t="shared" si="50"/>
        <v>downregulation</v>
      </c>
      <c r="M772" t="str">
        <f t="shared" si="51"/>
        <v>significant regulation</v>
      </c>
    </row>
    <row r="773" spans="1:13" x14ac:dyDescent="0.2">
      <c r="A773" t="s">
        <v>319</v>
      </c>
      <c r="B773" t="s">
        <v>231</v>
      </c>
      <c r="C773" t="s">
        <v>242</v>
      </c>
      <c r="D773" t="s">
        <v>507</v>
      </c>
      <c r="E773" t="s">
        <v>508</v>
      </c>
      <c r="F773">
        <v>0.87940342857142795</v>
      </c>
      <c r="G773">
        <v>4.2709354285714296</v>
      </c>
      <c r="H773">
        <v>3.3929830525303299E-9</v>
      </c>
      <c r="I773" t="s">
        <v>321</v>
      </c>
      <c r="J773" t="str">
        <f t="shared" si="48"/>
        <v>Breast cancer - TNBC(42)IEDEM3</v>
      </c>
      <c r="K773" t="str">
        <f t="shared" si="49"/>
        <v>Breast cancer - Normal TNBC(21)IEDEM3</v>
      </c>
      <c r="L773" t="str">
        <f t="shared" si="50"/>
        <v>downregulation</v>
      </c>
      <c r="M773" t="str">
        <f t="shared" si="51"/>
        <v>significant regulation</v>
      </c>
    </row>
    <row r="774" spans="1:13" x14ac:dyDescent="0.2">
      <c r="A774" t="s">
        <v>319</v>
      </c>
      <c r="B774" t="s">
        <v>231</v>
      </c>
      <c r="C774" t="s">
        <v>242</v>
      </c>
      <c r="D774" t="s">
        <v>509</v>
      </c>
      <c r="E774" t="s">
        <v>508</v>
      </c>
      <c r="F774">
        <v>1.55427259523809</v>
      </c>
      <c r="G774">
        <v>2.5617704761904698</v>
      </c>
      <c r="H774">
        <v>6.06769221893957E-3</v>
      </c>
      <c r="I774" t="s">
        <v>321</v>
      </c>
      <c r="J774" t="str">
        <f t="shared" si="48"/>
        <v>Breast cancer - TNBC(42)IEDEM3</v>
      </c>
      <c r="K774" t="str">
        <f t="shared" si="49"/>
        <v>Breast cancer - Normal TNBC(21)IEDEM3</v>
      </c>
      <c r="L774" t="str">
        <f t="shared" si="50"/>
        <v>downregulation</v>
      </c>
      <c r="M774" t="str">
        <f t="shared" si="51"/>
        <v>regulation not significant</v>
      </c>
    </row>
    <row r="775" spans="1:13" x14ac:dyDescent="0.2">
      <c r="A775" t="s">
        <v>319</v>
      </c>
      <c r="B775" t="s">
        <v>231</v>
      </c>
      <c r="C775" t="s">
        <v>242</v>
      </c>
      <c r="D775" t="s">
        <v>531</v>
      </c>
      <c r="E775" t="s">
        <v>508</v>
      </c>
      <c r="F775">
        <v>5.3971671428571399</v>
      </c>
      <c r="G775">
        <v>1.9857171428571401</v>
      </c>
      <c r="H775">
        <v>1.20049885868235E-4</v>
      </c>
      <c r="I775" t="s">
        <v>321</v>
      </c>
      <c r="J775" t="str">
        <f t="shared" si="48"/>
        <v>Breast cancer - TNBC(42)IEDEM3</v>
      </c>
      <c r="K775" t="str">
        <f t="shared" si="49"/>
        <v>Breast cancer - Normal TNBC(21)IEDEM3</v>
      </c>
      <c r="L775" t="str">
        <f t="shared" si="50"/>
        <v>upregulation</v>
      </c>
      <c r="M775" t="str">
        <f t="shared" si="51"/>
        <v>significant regulation</v>
      </c>
    </row>
    <row r="776" spans="1:13" x14ac:dyDescent="0.2">
      <c r="A776" t="s">
        <v>319</v>
      </c>
      <c r="B776" t="s">
        <v>234</v>
      </c>
      <c r="C776" t="s">
        <v>220</v>
      </c>
      <c r="D776" t="s">
        <v>534</v>
      </c>
      <c r="E776" t="s">
        <v>508</v>
      </c>
      <c r="F776">
        <v>27.7408188696349</v>
      </c>
      <c r="G776">
        <v>18.767976039090101</v>
      </c>
      <c r="H776">
        <v>5.6754285300071002E-5</v>
      </c>
      <c r="I776" t="s">
        <v>382</v>
      </c>
      <c r="J776" t="str">
        <f t="shared" si="48"/>
        <v>Breast invasive carcinoma - Stage I(90)IEDEM3</v>
      </c>
      <c r="K776" t="str">
        <f t="shared" si="49"/>
        <v>Breast invasive carcinoma (adjacent normal)(111)IEDEM3</v>
      </c>
      <c r="L776" t="str">
        <f t="shared" si="50"/>
        <v>upregulation</v>
      </c>
      <c r="M776" t="str">
        <f t="shared" si="51"/>
        <v>significant regulation</v>
      </c>
    </row>
    <row r="777" spans="1:13" x14ac:dyDescent="0.2">
      <c r="A777" t="s">
        <v>319</v>
      </c>
      <c r="B777" t="s">
        <v>235</v>
      </c>
      <c r="C777" t="s">
        <v>220</v>
      </c>
      <c r="D777" t="s">
        <v>534</v>
      </c>
      <c r="E777" t="s">
        <v>508</v>
      </c>
      <c r="F777">
        <v>25.447684242955201</v>
      </c>
      <c r="G777">
        <v>18.767976039090101</v>
      </c>
      <c r="H777">
        <v>5.3253131205735103E-3</v>
      </c>
      <c r="I777" t="s">
        <v>382</v>
      </c>
      <c r="J777" t="str">
        <f t="shared" si="48"/>
        <v>Breast invasive carcinoma - Stage IIB(249)IEDEM3</v>
      </c>
      <c r="K777" t="str">
        <f t="shared" si="49"/>
        <v>Breast invasive carcinoma (adjacent normal)(111)IEDEM3</v>
      </c>
      <c r="L777" t="str">
        <f t="shared" si="50"/>
        <v>upregulation</v>
      </c>
      <c r="M777" t="str">
        <f t="shared" si="51"/>
        <v>regulation not significant</v>
      </c>
    </row>
    <row r="778" spans="1:13" x14ac:dyDescent="0.2">
      <c r="A778" t="s">
        <v>319</v>
      </c>
      <c r="B778" t="s">
        <v>235</v>
      </c>
      <c r="C778" t="s">
        <v>220</v>
      </c>
      <c r="D778" t="s">
        <v>547</v>
      </c>
      <c r="E778" t="s">
        <v>508</v>
      </c>
      <c r="F778">
        <v>0.41466301256468902</v>
      </c>
      <c r="G778" s="155">
        <v>3.06967307842599E-34</v>
      </c>
      <c r="H778">
        <v>2.5133789072745898E-3</v>
      </c>
      <c r="I778" t="s">
        <v>382</v>
      </c>
      <c r="J778" t="str">
        <f t="shared" si="48"/>
        <v>Breast invasive carcinoma - Stage IIB(249)IEDEM3</v>
      </c>
      <c r="K778" t="str">
        <f t="shared" si="49"/>
        <v>Breast invasive carcinoma (adjacent normal)(111)IEDEM3</v>
      </c>
      <c r="L778" t="str">
        <f t="shared" si="50"/>
        <v>upregulation</v>
      </c>
      <c r="M778" t="str">
        <f t="shared" si="51"/>
        <v>regulation not significant</v>
      </c>
    </row>
    <row r="779" spans="1:13" x14ac:dyDescent="0.2">
      <c r="A779" t="s">
        <v>319</v>
      </c>
      <c r="B779" t="s">
        <v>237</v>
      </c>
      <c r="C779" t="s">
        <v>220</v>
      </c>
      <c r="D779" t="s">
        <v>534</v>
      </c>
      <c r="E779" t="s">
        <v>508</v>
      </c>
      <c r="F779">
        <v>28.3108287393617</v>
      </c>
      <c r="G779">
        <v>18.767976039090101</v>
      </c>
      <c r="H779">
        <v>7.3876469132860595E-4</v>
      </c>
      <c r="I779" t="s">
        <v>382</v>
      </c>
      <c r="J779" t="str">
        <f t="shared" si="48"/>
        <v>Breast invasive carcinoma - Stage IIIA(152)IEDEM3</v>
      </c>
      <c r="K779" t="str">
        <f t="shared" si="49"/>
        <v>Breast invasive carcinoma (adjacent normal)(111)IEDEM3</v>
      </c>
      <c r="L779" t="str">
        <f t="shared" si="50"/>
        <v>upregulation</v>
      </c>
      <c r="M779" t="str">
        <f t="shared" si="51"/>
        <v>significant regulation</v>
      </c>
    </row>
    <row r="780" spans="1:13" x14ac:dyDescent="0.2">
      <c r="A780" t="s">
        <v>319</v>
      </c>
      <c r="B780" t="s">
        <v>238</v>
      </c>
      <c r="C780" t="s">
        <v>220</v>
      </c>
      <c r="D780" t="s">
        <v>534</v>
      </c>
      <c r="E780" t="s">
        <v>508</v>
      </c>
      <c r="F780">
        <v>27.017426626679001</v>
      </c>
      <c r="G780">
        <v>18.767976039090101</v>
      </c>
      <c r="H780">
        <v>3.4635750242918398E-5</v>
      </c>
      <c r="I780" t="s">
        <v>382</v>
      </c>
      <c r="J780" t="str">
        <f t="shared" si="48"/>
        <v>Breast invasive carcinoma - Stage IIA(360)IEDEM3</v>
      </c>
      <c r="K780" t="str">
        <f t="shared" si="49"/>
        <v>Breast invasive carcinoma (adjacent normal)(111)IEDEM3</v>
      </c>
      <c r="L780" t="str">
        <f t="shared" si="50"/>
        <v>upregulation</v>
      </c>
      <c r="M780" t="str">
        <f t="shared" si="51"/>
        <v>significant regulation</v>
      </c>
    </row>
    <row r="781" spans="1:13" x14ac:dyDescent="0.2">
      <c r="A781" t="s">
        <v>319</v>
      </c>
      <c r="B781" t="s">
        <v>238</v>
      </c>
      <c r="C781" t="s">
        <v>220</v>
      </c>
      <c r="D781" t="s">
        <v>547</v>
      </c>
      <c r="E781" t="s">
        <v>508</v>
      </c>
      <c r="F781">
        <v>0.27229975453230398</v>
      </c>
      <c r="G781" s="155">
        <v>3.06967307842599E-34</v>
      </c>
      <c r="H781">
        <v>3.43011633740063E-3</v>
      </c>
      <c r="I781" t="s">
        <v>382</v>
      </c>
      <c r="J781" t="str">
        <f t="shared" si="48"/>
        <v>Breast invasive carcinoma - Stage IIA(360)IEDEM3</v>
      </c>
      <c r="K781" t="str">
        <f t="shared" si="49"/>
        <v>Breast invasive carcinoma (adjacent normal)(111)IEDEM3</v>
      </c>
      <c r="L781" t="str">
        <f t="shared" si="50"/>
        <v>upregulation</v>
      </c>
      <c r="M781" t="str">
        <f t="shared" si="51"/>
        <v>regulation not significant</v>
      </c>
    </row>
    <row r="782" spans="1:13" x14ac:dyDescent="0.2">
      <c r="A782" t="s">
        <v>319</v>
      </c>
      <c r="B782" t="s">
        <v>232</v>
      </c>
      <c r="C782" t="s">
        <v>230</v>
      </c>
      <c r="D782" t="s">
        <v>506</v>
      </c>
      <c r="E782" t="s">
        <v>36</v>
      </c>
      <c r="F782">
        <v>0.72524</v>
      </c>
      <c r="G782">
        <v>10.7944310238095</v>
      </c>
      <c r="H782">
        <v>5.255282375769E-13</v>
      </c>
      <c r="I782" t="s">
        <v>321</v>
      </c>
      <c r="J782" t="str">
        <f t="shared" si="48"/>
        <v>Breast cancer - Cell Line(28)ICCDC8</v>
      </c>
      <c r="K782" t="str">
        <f t="shared" si="49"/>
        <v>Breast cancer - ER+(42)ICCDC8</v>
      </c>
      <c r="L782" t="str">
        <f t="shared" si="50"/>
        <v>downregulation</v>
      </c>
      <c r="M782" t="str">
        <f t="shared" si="51"/>
        <v>significant regulation</v>
      </c>
    </row>
    <row r="783" spans="1:13" x14ac:dyDescent="0.2">
      <c r="A783" t="s">
        <v>319</v>
      </c>
      <c r="B783" t="s">
        <v>232</v>
      </c>
      <c r="C783" t="s">
        <v>242</v>
      </c>
      <c r="D783" t="s">
        <v>506</v>
      </c>
      <c r="E783" t="s">
        <v>36</v>
      </c>
      <c r="F783">
        <v>0.72524</v>
      </c>
      <c r="G783">
        <v>34.5439338095238</v>
      </c>
      <c r="H783">
        <v>2.3699094189824002E-15</v>
      </c>
      <c r="I783" t="s">
        <v>321</v>
      </c>
      <c r="J783" t="str">
        <f t="shared" si="48"/>
        <v>Breast cancer - Cell Line(28)ICCDC8</v>
      </c>
      <c r="K783" t="str">
        <f t="shared" si="49"/>
        <v>Breast cancer - Normal TNBC(21)ICCDC8</v>
      </c>
      <c r="L783" t="str">
        <f t="shared" si="50"/>
        <v>downregulation</v>
      </c>
      <c r="M783" t="str">
        <f t="shared" si="51"/>
        <v>significant regulation</v>
      </c>
    </row>
    <row r="784" spans="1:13" x14ac:dyDescent="0.2">
      <c r="A784" t="s">
        <v>319</v>
      </c>
      <c r="B784" t="s">
        <v>230</v>
      </c>
      <c r="C784" t="s">
        <v>242</v>
      </c>
      <c r="D784" t="s">
        <v>506</v>
      </c>
      <c r="E784" t="s">
        <v>36</v>
      </c>
      <c r="F784">
        <v>10.7944310238095</v>
      </c>
      <c r="G784">
        <v>34.5439338095238</v>
      </c>
      <c r="H784">
        <v>3.8657760517290302E-6</v>
      </c>
      <c r="I784" t="s">
        <v>321</v>
      </c>
      <c r="J784" t="str">
        <f t="shared" si="48"/>
        <v>Breast cancer - ER+(42)ICCDC8</v>
      </c>
      <c r="K784" t="str">
        <f t="shared" si="49"/>
        <v>Breast cancer - Normal TNBC(21)ICCDC8</v>
      </c>
      <c r="L784" t="str">
        <f t="shared" si="50"/>
        <v>downregulation</v>
      </c>
      <c r="M784" t="str">
        <f t="shared" si="51"/>
        <v>significant regulation</v>
      </c>
    </row>
    <row r="785" spans="1:13" x14ac:dyDescent="0.2">
      <c r="A785" t="s">
        <v>319</v>
      </c>
      <c r="B785" t="s">
        <v>233</v>
      </c>
      <c r="C785" t="s">
        <v>243</v>
      </c>
      <c r="D785" t="s">
        <v>506</v>
      </c>
      <c r="E785" t="s">
        <v>36</v>
      </c>
      <c r="F785">
        <v>34.649540000000002</v>
      </c>
      <c r="G785">
        <v>4.8761393750000002</v>
      </c>
      <c r="H785">
        <v>2.1364154788733698E-3</v>
      </c>
      <c r="I785" t="s">
        <v>321</v>
      </c>
      <c r="J785" t="str">
        <f t="shared" si="48"/>
        <v>Breast cancer - Stage  Benign cell lines (HMEC)(8)ICCDC8</v>
      </c>
      <c r="K785" t="str">
        <f t="shared" si="49"/>
        <v>Breast cancer - ER+(8)ICCDC8</v>
      </c>
      <c r="L785" t="str">
        <f t="shared" si="50"/>
        <v>upregulation</v>
      </c>
      <c r="M785" t="str">
        <f t="shared" si="51"/>
        <v>regulation not significant</v>
      </c>
    </row>
    <row r="786" spans="1:13" x14ac:dyDescent="0.2">
      <c r="A786" t="s">
        <v>319</v>
      </c>
      <c r="B786" t="s">
        <v>233</v>
      </c>
      <c r="C786" t="s">
        <v>246</v>
      </c>
      <c r="D786" t="s">
        <v>506</v>
      </c>
      <c r="E786" t="s">
        <v>36</v>
      </c>
      <c r="F786">
        <v>34.649540000000002</v>
      </c>
      <c r="G786">
        <v>1.7931165</v>
      </c>
      <c r="H786">
        <v>2.5991377569592201E-4</v>
      </c>
      <c r="I786" t="s">
        <v>321</v>
      </c>
      <c r="J786" t="str">
        <f t="shared" si="48"/>
        <v>Breast cancer - Stage  Benign cell lines (HMEC)(8)ICCDC8</v>
      </c>
      <c r="K786" t="str">
        <f t="shared" si="49"/>
        <v>Breast cancer - TNBC(8)ICCDC8</v>
      </c>
      <c r="L786" t="str">
        <f t="shared" si="50"/>
        <v>upregulation</v>
      </c>
      <c r="M786" t="str">
        <f t="shared" si="51"/>
        <v>significant regulation</v>
      </c>
    </row>
    <row r="787" spans="1:13" x14ac:dyDescent="0.2">
      <c r="A787" t="s">
        <v>319</v>
      </c>
      <c r="B787" t="s">
        <v>233</v>
      </c>
      <c r="C787" t="s">
        <v>244</v>
      </c>
      <c r="D787" t="s">
        <v>506</v>
      </c>
      <c r="E787" t="s">
        <v>36</v>
      </c>
      <c r="F787">
        <v>34.649540000000002</v>
      </c>
      <c r="G787">
        <v>2.559604625</v>
      </c>
      <c r="H787">
        <v>2.47660000265616E-4</v>
      </c>
      <c r="I787" t="s">
        <v>321</v>
      </c>
      <c r="J787" t="str">
        <f t="shared" si="48"/>
        <v>Breast cancer - Stage  Benign cell lines (HMEC)(8)ICCDC8</v>
      </c>
      <c r="K787" t="str">
        <f t="shared" si="49"/>
        <v>Breast cancer - HER2+(8)ICCDC8</v>
      </c>
      <c r="L787" t="str">
        <f t="shared" si="50"/>
        <v>upregulation</v>
      </c>
      <c r="M787" t="str">
        <f t="shared" si="51"/>
        <v>significant regulation</v>
      </c>
    </row>
    <row r="788" spans="1:13" x14ac:dyDescent="0.2">
      <c r="A788" t="s">
        <v>319</v>
      </c>
      <c r="B788" t="s">
        <v>231</v>
      </c>
      <c r="C788" t="s">
        <v>232</v>
      </c>
      <c r="D788" t="s">
        <v>506</v>
      </c>
      <c r="E788" t="s">
        <v>36</v>
      </c>
      <c r="F788">
        <v>7.3630467619047604</v>
      </c>
      <c r="G788">
        <v>0.72524</v>
      </c>
      <c r="H788">
        <v>6.0092853146906199E-10</v>
      </c>
      <c r="I788" t="s">
        <v>321</v>
      </c>
      <c r="J788" t="str">
        <f t="shared" si="48"/>
        <v>Breast cancer - TNBC(42)ICCDC8</v>
      </c>
      <c r="K788" t="str">
        <f t="shared" si="49"/>
        <v>Breast cancer - Cell Line(28)ICCDC8</v>
      </c>
      <c r="L788" t="str">
        <f t="shared" si="50"/>
        <v>upregulation</v>
      </c>
      <c r="M788" t="str">
        <f t="shared" si="51"/>
        <v>significant regulation</v>
      </c>
    </row>
    <row r="789" spans="1:13" x14ac:dyDescent="0.2">
      <c r="A789" t="s">
        <v>319</v>
      </c>
      <c r="B789" t="s">
        <v>231</v>
      </c>
      <c r="C789" t="s">
        <v>242</v>
      </c>
      <c r="D789" t="s">
        <v>506</v>
      </c>
      <c r="E789" t="s">
        <v>36</v>
      </c>
      <c r="F789">
        <v>7.3630467619047604</v>
      </c>
      <c r="G789">
        <v>34.5439338095238</v>
      </c>
      <c r="H789">
        <v>3.2759761860520997E-8</v>
      </c>
      <c r="I789" t="s">
        <v>321</v>
      </c>
      <c r="J789" t="str">
        <f t="shared" si="48"/>
        <v>Breast cancer - TNBC(42)ICCDC8</v>
      </c>
      <c r="K789" t="str">
        <f t="shared" si="49"/>
        <v>Breast cancer - Normal TNBC(21)ICCDC8</v>
      </c>
      <c r="L789" t="str">
        <f t="shared" si="50"/>
        <v>downregulation</v>
      </c>
      <c r="M789" t="str">
        <f t="shared" si="51"/>
        <v>significant regulation</v>
      </c>
    </row>
    <row r="790" spans="1:13" x14ac:dyDescent="0.2">
      <c r="A790" t="s">
        <v>319</v>
      </c>
      <c r="B790" t="s">
        <v>234</v>
      </c>
      <c r="C790" t="s">
        <v>220</v>
      </c>
      <c r="D790" t="s">
        <v>533</v>
      </c>
      <c r="E790" t="s">
        <v>36</v>
      </c>
      <c r="F790">
        <v>9.2635844295466896</v>
      </c>
      <c r="G790">
        <v>30.021253096341599</v>
      </c>
      <c r="H790" s="155">
        <v>3.9713017854308199E-17</v>
      </c>
      <c r="I790" t="s">
        <v>382</v>
      </c>
      <c r="J790" t="str">
        <f t="shared" si="48"/>
        <v>Breast invasive carcinoma - Stage I(90)ICCDC8</v>
      </c>
      <c r="K790" t="str">
        <f t="shared" si="49"/>
        <v>Breast invasive carcinoma (adjacent normal)(111)ICCDC8</v>
      </c>
      <c r="L790" t="str">
        <f t="shared" si="50"/>
        <v>downregulation</v>
      </c>
      <c r="M790" t="str">
        <f t="shared" si="51"/>
        <v>significant regulation</v>
      </c>
    </row>
    <row r="791" spans="1:13" x14ac:dyDescent="0.2">
      <c r="A791" t="s">
        <v>319</v>
      </c>
      <c r="B791" t="s">
        <v>235</v>
      </c>
      <c r="C791" t="s">
        <v>220</v>
      </c>
      <c r="D791" t="s">
        <v>533</v>
      </c>
      <c r="E791" t="s">
        <v>36</v>
      </c>
      <c r="F791">
        <v>8.5682820865289901</v>
      </c>
      <c r="G791">
        <v>30.021253096341599</v>
      </c>
      <c r="H791" s="155">
        <v>1.25623391381353E-24</v>
      </c>
      <c r="I791" t="s">
        <v>382</v>
      </c>
      <c r="J791" t="str">
        <f t="shared" si="48"/>
        <v>Breast invasive carcinoma - Stage IIB(249)ICCDC8</v>
      </c>
      <c r="K791" t="str">
        <f t="shared" si="49"/>
        <v>Breast invasive carcinoma (adjacent normal)(111)ICCDC8</v>
      </c>
      <c r="L791" t="str">
        <f t="shared" si="50"/>
        <v>downregulation</v>
      </c>
      <c r="M791" t="str">
        <f t="shared" si="51"/>
        <v>significant regulation</v>
      </c>
    </row>
    <row r="792" spans="1:13" x14ac:dyDescent="0.2">
      <c r="A792" t="s">
        <v>319</v>
      </c>
      <c r="B792" t="s">
        <v>236</v>
      </c>
      <c r="C792" t="s">
        <v>220</v>
      </c>
      <c r="D792" t="s">
        <v>533</v>
      </c>
      <c r="E792" t="s">
        <v>36</v>
      </c>
      <c r="F792">
        <v>5.3907315596696499</v>
      </c>
      <c r="G792">
        <v>30.021253096341599</v>
      </c>
      <c r="H792">
        <v>1.9187882600976901E-12</v>
      </c>
      <c r="I792" t="s">
        <v>382</v>
      </c>
      <c r="J792" t="str">
        <f t="shared" si="48"/>
        <v>Breast invasive carcinoma - Stage IIIB(29)ICCDC8</v>
      </c>
      <c r="K792" t="str">
        <f t="shared" si="49"/>
        <v>Breast invasive carcinoma (adjacent normal)(111)ICCDC8</v>
      </c>
      <c r="L792" t="str">
        <f t="shared" si="50"/>
        <v>downregulation</v>
      </c>
      <c r="M792" t="str">
        <f t="shared" si="51"/>
        <v>significant regulation</v>
      </c>
    </row>
    <row r="793" spans="1:13" x14ac:dyDescent="0.2">
      <c r="A793" t="s">
        <v>319</v>
      </c>
      <c r="B793" t="s">
        <v>237</v>
      </c>
      <c r="C793" t="s">
        <v>220</v>
      </c>
      <c r="D793" t="s">
        <v>533</v>
      </c>
      <c r="E793" t="s">
        <v>36</v>
      </c>
      <c r="F793">
        <v>7.64360031157692</v>
      </c>
      <c r="G793">
        <v>30.021253096341599</v>
      </c>
      <c r="H793" s="155">
        <v>5.1550006620141601E-25</v>
      </c>
      <c r="I793" t="s">
        <v>382</v>
      </c>
      <c r="J793" t="str">
        <f t="shared" si="48"/>
        <v>Breast invasive carcinoma - Stage IIIA(152)ICCDC8</v>
      </c>
      <c r="K793" t="str">
        <f t="shared" si="49"/>
        <v>Breast invasive carcinoma (adjacent normal)(111)ICCDC8</v>
      </c>
      <c r="L793" t="str">
        <f t="shared" si="50"/>
        <v>downregulation</v>
      </c>
      <c r="M793" t="str">
        <f t="shared" si="51"/>
        <v>significant regulation</v>
      </c>
    </row>
    <row r="794" spans="1:13" x14ac:dyDescent="0.2">
      <c r="A794" t="s">
        <v>319</v>
      </c>
      <c r="B794" t="s">
        <v>238</v>
      </c>
      <c r="C794" t="s">
        <v>220</v>
      </c>
      <c r="D794" t="s">
        <v>533</v>
      </c>
      <c r="E794" t="s">
        <v>36</v>
      </c>
      <c r="F794">
        <v>7.3521713258234502</v>
      </c>
      <c r="G794">
        <v>30.021253096341599</v>
      </c>
      <c r="H794" s="155">
        <v>3.18165757219473E-31</v>
      </c>
      <c r="I794" t="s">
        <v>382</v>
      </c>
      <c r="J794" t="str">
        <f t="shared" si="48"/>
        <v>Breast invasive carcinoma - Stage IIA(360)ICCDC8</v>
      </c>
      <c r="K794" t="str">
        <f t="shared" si="49"/>
        <v>Breast invasive carcinoma (adjacent normal)(111)ICCDC8</v>
      </c>
      <c r="L794" t="str">
        <f t="shared" si="50"/>
        <v>downregulation</v>
      </c>
      <c r="M794" t="str">
        <f t="shared" si="51"/>
        <v>significant regulation</v>
      </c>
    </row>
    <row r="795" spans="1:13" x14ac:dyDescent="0.2">
      <c r="A795" t="s">
        <v>319</v>
      </c>
      <c r="B795" t="s">
        <v>214</v>
      </c>
      <c r="C795" t="s">
        <v>220</v>
      </c>
      <c r="D795" t="s">
        <v>533</v>
      </c>
      <c r="E795" t="s">
        <v>36</v>
      </c>
      <c r="F795">
        <v>8.2694184537928095</v>
      </c>
      <c r="G795">
        <v>30.021253096341599</v>
      </c>
      <c r="H795" s="155">
        <v>7.71552084574605E-18</v>
      </c>
      <c r="I795" t="s">
        <v>382</v>
      </c>
      <c r="J795" t="str">
        <f t="shared" si="48"/>
        <v>Breast invasive carcinoma - Stage IA(84)ICCDC8</v>
      </c>
      <c r="K795" t="str">
        <f t="shared" si="49"/>
        <v>Breast invasive carcinoma (adjacent normal)(111)ICCDC8</v>
      </c>
      <c r="L795" t="str">
        <f t="shared" si="50"/>
        <v>downregulation</v>
      </c>
      <c r="M795" t="str">
        <f t="shared" si="51"/>
        <v>significant regulation</v>
      </c>
    </row>
    <row r="796" spans="1:13" x14ac:dyDescent="0.2">
      <c r="A796" t="s">
        <v>319</v>
      </c>
      <c r="B796" t="s">
        <v>239</v>
      </c>
      <c r="C796" t="s">
        <v>220</v>
      </c>
      <c r="D796" t="s">
        <v>533</v>
      </c>
      <c r="E796" t="s">
        <v>36</v>
      </c>
      <c r="F796">
        <v>12.674984340980799</v>
      </c>
      <c r="G796">
        <v>30.021253096341599</v>
      </c>
      <c r="H796">
        <v>1.71734900346127E-9</v>
      </c>
      <c r="I796" t="s">
        <v>382</v>
      </c>
      <c r="J796" t="str">
        <f t="shared" si="48"/>
        <v>Breast invasive carcinoma - Stage IIIC(65)ICCDC8</v>
      </c>
      <c r="K796" t="str">
        <f t="shared" si="49"/>
        <v>Breast invasive carcinoma (adjacent normal)(111)ICCDC8</v>
      </c>
      <c r="L796" t="str">
        <f t="shared" si="50"/>
        <v>downregulation</v>
      </c>
      <c r="M796" t="str">
        <f t="shared" si="51"/>
        <v>significant regulation</v>
      </c>
    </row>
    <row r="797" spans="1:13" x14ac:dyDescent="0.2">
      <c r="A797" t="s">
        <v>319</v>
      </c>
      <c r="B797" t="s">
        <v>254</v>
      </c>
      <c r="C797" t="s">
        <v>220</v>
      </c>
      <c r="D797" t="s">
        <v>533</v>
      </c>
      <c r="E797" t="s">
        <v>36</v>
      </c>
      <c r="F797">
        <v>11.860437325051301</v>
      </c>
      <c r="G797">
        <v>30.021253096341599</v>
      </c>
      <c r="H797">
        <v>4.8516456613616101E-4</v>
      </c>
      <c r="I797" t="s">
        <v>382</v>
      </c>
      <c r="J797" t="str">
        <f t="shared" si="48"/>
        <v>Breast invasive carcinoma - Stage IV(22)ICCDC8</v>
      </c>
      <c r="K797" t="str">
        <f t="shared" si="49"/>
        <v>Breast invasive carcinoma (adjacent normal)(111)ICCDC8</v>
      </c>
      <c r="L797" t="str">
        <f t="shared" si="50"/>
        <v>downregulation</v>
      </c>
      <c r="M797" t="str">
        <f t="shared" si="51"/>
        <v>significant regulation</v>
      </c>
    </row>
    <row r="798" spans="1:13" x14ac:dyDescent="0.2">
      <c r="A798" t="s">
        <v>319</v>
      </c>
      <c r="B798" t="s">
        <v>255</v>
      </c>
      <c r="C798" t="s">
        <v>220</v>
      </c>
      <c r="D798" t="s">
        <v>533</v>
      </c>
      <c r="E798" t="s">
        <v>36</v>
      </c>
      <c r="F798">
        <v>5.8992641289917103</v>
      </c>
      <c r="G798">
        <v>30.021253096341599</v>
      </c>
      <c r="H798">
        <v>1.8250534826657099E-5</v>
      </c>
      <c r="I798" t="s">
        <v>382</v>
      </c>
      <c r="J798" t="str">
        <f t="shared" si="48"/>
        <v>Breast invasive carcinoma - Stage X(14)ICCDC8</v>
      </c>
      <c r="K798" t="str">
        <f t="shared" si="49"/>
        <v>Breast invasive carcinoma (adjacent normal)(111)ICCDC8</v>
      </c>
      <c r="L798" t="str">
        <f t="shared" si="50"/>
        <v>downregulation</v>
      </c>
      <c r="M798" t="str">
        <f t="shared" si="51"/>
        <v>significant regulation</v>
      </c>
    </row>
    <row r="799" spans="1:13" x14ac:dyDescent="0.2">
      <c r="A799" t="s">
        <v>319</v>
      </c>
      <c r="B799" t="s">
        <v>232</v>
      </c>
      <c r="C799" t="s">
        <v>230</v>
      </c>
      <c r="D799" t="s">
        <v>515</v>
      </c>
      <c r="E799" t="s">
        <v>47</v>
      </c>
      <c r="F799">
        <v>6.1052736785714297</v>
      </c>
      <c r="G799">
        <v>3.4646455476190399</v>
      </c>
      <c r="H799">
        <v>1.6681699330971999E-3</v>
      </c>
      <c r="I799" t="s">
        <v>321</v>
      </c>
      <c r="J799" t="str">
        <f t="shared" si="48"/>
        <v>Breast cancer - Cell Line(28)ISTAU1</v>
      </c>
      <c r="K799" t="str">
        <f t="shared" si="49"/>
        <v>Breast cancer - ER+(42)ISTAU1</v>
      </c>
      <c r="L799" t="str">
        <f t="shared" si="50"/>
        <v>upregulation</v>
      </c>
      <c r="M799" t="str">
        <f t="shared" si="51"/>
        <v>regulation not significant</v>
      </c>
    </row>
    <row r="800" spans="1:13" x14ac:dyDescent="0.2">
      <c r="A800" t="s">
        <v>319</v>
      </c>
      <c r="B800" t="s">
        <v>232</v>
      </c>
      <c r="C800" t="s">
        <v>230</v>
      </c>
      <c r="D800" t="s">
        <v>516</v>
      </c>
      <c r="E800" t="s">
        <v>47</v>
      </c>
      <c r="F800">
        <v>15.064437857142799</v>
      </c>
      <c r="G800">
        <v>5.9552469523809499</v>
      </c>
      <c r="H800">
        <v>3.8321435761414801E-5</v>
      </c>
      <c r="I800" t="s">
        <v>321</v>
      </c>
      <c r="J800" t="str">
        <f t="shared" si="48"/>
        <v>Breast cancer - Cell Line(28)ISTAU1</v>
      </c>
      <c r="K800" t="str">
        <f t="shared" si="49"/>
        <v>Breast cancer - ER+(42)ISTAU1</v>
      </c>
      <c r="L800" t="str">
        <f t="shared" si="50"/>
        <v>upregulation</v>
      </c>
      <c r="M800" t="str">
        <f t="shared" si="51"/>
        <v>significant regulation</v>
      </c>
    </row>
    <row r="801" spans="1:13" x14ac:dyDescent="0.2">
      <c r="A801" t="s">
        <v>319</v>
      </c>
      <c r="B801" t="s">
        <v>232</v>
      </c>
      <c r="C801" t="s">
        <v>230</v>
      </c>
      <c r="D801" t="s">
        <v>517</v>
      </c>
      <c r="E801" t="s">
        <v>47</v>
      </c>
      <c r="F801">
        <v>2.3550096785714199</v>
      </c>
      <c r="G801">
        <v>0.74164142857142801</v>
      </c>
      <c r="H801">
        <v>2.8337861661667703E-4</v>
      </c>
      <c r="I801" t="s">
        <v>321</v>
      </c>
      <c r="J801" t="str">
        <f t="shared" si="48"/>
        <v>Breast cancer - Cell Line(28)ISTAU1</v>
      </c>
      <c r="K801" t="str">
        <f t="shared" si="49"/>
        <v>Breast cancer - ER+(42)ISTAU1</v>
      </c>
      <c r="L801" t="str">
        <f t="shared" si="50"/>
        <v>upregulation</v>
      </c>
      <c r="M801" t="str">
        <f t="shared" si="51"/>
        <v>significant regulation</v>
      </c>
    </row>
    <row r="802" spans="1:13" x14ac:dyDescent="0.2">
      <c r="A802" t="s">
        <v>319</v>
      </c>
      <c r="B802" t="s">
        <v>232</v>
      </c>
      <c r="C802" t="s">
        <v>230</v>
      </c>
      <c r="D802" t="s">
        <v>518</v>
      </c>
      <c r="E802" t="s">
        <v>47</v>
      </c>
      <c r="F802">
        <v>16.223866428571402</v>
      </c>
      <c r="G802">
        <v>6.0102317380952304</v>
      </c>
      <c r="H802">
        <v>5.68961514363808E-9</v>
      </c>
      <c r="I802" t="s">
        <v>321</v>
      </c>
      <c r="J802" t="str">
        <f t="shared" si="48"/>
        <v>Breast cancer - Cell Line(28)ISTAU1</v>
      </c>
      <c r="K802" t="str">
        <f t="shared" si="49"/>
        <v>Breast cancer - ER+(42)ISTAU1</v>
      </c>
      <c r="L802" t="str">
        <f t="shared" si="50"/>
        <v>upregulation</v>
      </c>
      <c r="M802" t="str">
        <f t="shared" si="51"/>
        <v>significant regulation</v>
      </c>
    </row>
    <row r="803" spans="1:13" x14ac:dyDescent="0.2">
      <c r="A803" t="s">
        <v>319</v>
      </c>
      <c r="B803" t="s">
        <v>232</v>
      </c>
      <c r="C803" t="s">
        <v>230</v>
      </c>
      <c r="D803" t="s">
        <v>519</v>
      </c>
      <c r="E803" t="s">
        <v>47</v>
      </c>
      <c r="F803">
        <v>5.41548428571428</v>
      </c>
      <c r="G803">
        <v>1.7180806904761901</v>
      </c>
      <c r="H803">
        <v>3.9772819270664799E-8</v>
      </c>
      <c r="I803" t="s">
        <v>321</v>
      </c>
      <c r="J803" t="str">
        <f t="shared" si="48"/>
        <v>Breast cancer - Cell Line(28)ISTAU1</v>
      </c>
      <c r="K803" t="str">
        <f t="shared" si="49"/>
        <v>Breast cancer - ER+(42)ISTAU1</v>
      </c>
      <c r="L803" t="str">
        <f t="shared" si="50"/>
        <v>upregulation</v>
      </c>
      <c r="M803" t="str">
        <f t="shared" si="51"/>
        <v>significant regulation</v>
      </c>
    </row>
    <row r="804" spans="1:13" x14ac:dyDescent="0.2">
      <c r="A804" t="s">
        <v>319</v>
      </c>
      <c r="B804" t="s">
        <v>232</v>
      </c>
      <c r="C804" t="s">
        <v>242</v>
      </c>
      <c r="D804" t="s">
        <v>517</v>
      </c>
      <c r="E804" t="s">
        <v>47</v>
      </c>
      <c r="F804">
        <v>2.3550096785714199</v>
      </c>
      <c r="G804">
        <v>0.66196328571428498</v>
      </c>
      <c r="H804">
        <v>4.4848967983280203E-4</v>
      </c>
      <c r="I804" t="s">
        <v>321</v>
      </c>
      <c r="J804" t="str">
        <f t="shared" si="48"/>
        <v>Breast cancer - Cell Line(28)ISTAU1</v>
      </c>
      <c r="K804" t="str">
        <f t="shared" si="49"/>
        <v>Breast cancer - Normal TNBC(21)ISTAU1</v>
      </c>
      <c r="L804" t="str">
        <f t="shared" si="50"/>
        <v>upregulation</v>
      </c>
      <c r="M804" t="str">
        <f t="shared" si="51"/>
        <v>significant regulation</v>
      </c>
    </row>
    <row r="805" spans="1:13" x14ac:dyDescent="0.2">
      <c r="A805" t="s">
        <v>319</v>
      </c>
      <c r="B805" t="s">
        <v>232</v>
      </c>
      <c r="C805" t="s">
        <v>242</v>
      </c>
      <c r="D805" t="s">
        <v>518</v>
      </c>
      <c r="E805" t="s">
        <v>47</v>
      </c>
      <c r="F805">
        <v>16.223866428571402</v>
      </c>
      <c r="G805">
        <v>10.305835238095201</v>
      </c>
      <c r="H805">
        <v>4.9993002418119601E-3</v>
      </c>
      <c r="I805" t="s">
        <v>321</v>
      </c>
      <c r="J805" t="str">
        <f t="shared" si="48"/>
        <v>Breast cancer - Cell Line(28)ISTAU1</v>
      </c>
      <c r="K805" t="str">
        <f t="shared" si="49"/>
        <v>Breast cancer - Normal TNBC(21)ISTAU1</v>
      </c>
      <c r="L805" t="str">
        <f t="shared" si="50"/>
        <v>upregulation</v>
      </c>
      <c r="M805" t="str">
        <f t="shared" si="51"/>
        <v>regulation not significant</v>
      </c>
    </row>
    <row r="806" spans="1:13" x14ac:dyDescent="0.2">
      <c r="A806" t="s">
        <v>319</v>
      </c>
      <c r="B806" t="s">
        <v>232</v>
      </c>
      <c r="C806" t="s">
        <v>242</v>
      </c>
      <c r="D806" t="s">
        <v>519</v>
      </c>
      <c r="E806" t="s">
        <v>47</v>
      </c>
      <c r="F806">
        <v>5.41548428571428</v>
      </c>
      <c r="G806">
        <v>1.93924619047619</v>
      </c>
      <c r="H806">
        <v>9.2711862109580301E-7</v>
      </c>
      <c r="I806" t="s">
        <v>321</v>
      </c>
      <c r="J806" t="str">
        <f t="shared" si="48"/>
        <v>Breast cancer - Cell Line(28)ISTAU1</v>
      </c>
      <c r="K806" t="str">
        <f t="shared" si="49"/>
        <v>Breast cancer - Normal TNBC(21)ISTAU1</v>
      </c>
      <c r="L806" t="str">
        <f t="shared" si="50"/>
        <v>upregulation</v>
      </c>
      <c r="M806" t="str">
        <f t="shared" si="51"/>
        <v>significant regulation</v>
      </c>
    </row>
    <row r="807" spans="1:13" x14ac:dyDescent="0.2">
      <c r="A807" t="s">
        <v>319</v>
      </c>
      <c r="B807" t="s">
        <v>232</v>
      </c>
      <c r="C807" t="s">
        <v>242</v>
      </c>
      <c r="D807" t="s">
        <v>525</v>
      </c>
      <c r="E807" t="s">
        <v>47</v>
      </c>
      <c r="F807">
        <v>4.9145741428571403</v>
      </c>
      <c r="G807">
        <v>1.3171649047619001</v>
      </c>
      <c r="H807">
        <v>5.4126800867596104E-3</v>
      </c>
      <c r="I807" t="s">
        <v>321</v>
      </c>
      <c r="J807" t="str">
        <f t="shared" si="48"/>
        <v>Breast cancer - Cell Line(28)ISTAU1</v>
      </c>
      <c r="K807" t="str">
        <f t="shared" si="49"/>
        <v>Breast cancer - Normal TNBC(21)ISTAU1</v>
      </c>
      <c r="L807" t="str">
        <f t="shared" si="50"/>
        <v>upregulation</v>
      </c>
      <c r="M807" t="str">
        <f t="shared" si="51"/>
        <v>regulation not significant</v>
      </c>
    </row>
    <row r="808" spans="1:13" x14ac:dyDescent="0.2">
      <c r="A808" t="s">
        <v>319</v>
      </c>
      <c r="B808" t="s">
        <v>230</v>
      </c>
      <c r="C808" t="s">
        <v>242</v>
      </c>
      <c r="D808" t="s">
        <v>516</v>
      </c>
      <c r="E808" t="s">
        <v>47</v>
      </c>
      <c r="F808">
        <v>5.9552469523809499</v>
      </c>
      <c r="G808">
        <v>12.0875133333333</v>
      </c>
      <c r="H808">
        <v>3.4186537925916098E-6</v>
      </c>
      <c r="I808" t="s">
        <v>321</v>
      </c>
      <c r="J808" t="str">
        <f t="shared" si="48"/>
        <v>Breast cancer - ER+(42)ISTAU1</v>
      </c>
      <c r="K808" t="str">
        <f t="shared" si="49"/>
        <v>Breast cancer - Normal TNBC(21)ISTAU1</v>
      </c>
      <c r="L808" t="str">
        <f t="shared" si="50"/>
        <v>downregulation</v>
      </c>
      <c r="M808" t="str">
        <f t="shared" si="51"/>
        <v>significant regulation</v>
      </c>
    </row>
    <row r="809" spans="1:13" x14ac:dyDescent="0.2">
      <c r="A809" t="s">
        <v>319</v>
      </c>
      <c r="B809" t="s">
        <v>230</v>
      </c>
      <c r="C809" t="s">
        <v>242</v>
      </c>
      <c r="D809" t="s">
        <v>518</v>
      </c>
      <c r="E809" t="s">
        <v>47</v>
      </c>
      <c r="F809">
        <v>6.0102317380952304</v>
      </c>
      <c r="G809">
        <v>10.305835238095201</v>
      </c>
      <c r="H809">
        <v>9.6011508854783107E-7</v>
      </c>
      <c r="I809" t="s">
        <v>321</v>
      </c>
      <c r="J809" t="str">
        <f t="shared" si="48"/>
        <v>Breast cancer - ER+(42)ISTAU1</v>
      </c>
      <c r="K809" t="str">
        <f t="shared" si="49"/>
        <v>Breast cancer - Normal TNBC(21)ISTAU1</v>
      </c>
      <c r="L809" t="str">
        <f t="shared" si="50"/>
        <v>downregulation</v>
      </c>
      <c r="M809" t="str">
        <f t="shared" si="51"/>
        <v>significant regulation</v>
      </c>
    </row>
    <row r="810" spans="1:13" x14ac:dyDescent="0.2">
      <c r="A810" t="s">
        <v>319</v>
      </c>
      <c r="B810" t="s">
        <v>231</v>
      </c>
      <c r="C810" t="s">
        <v>232</v>
      </c>
      <c r="D810" t="s">
        <v>515</v>
      </c>
      <c r="E810" t="s">
        <v>47</v>
      </c>
      <c r="F810">
        <v>2.8485846904761898</v>
      </c>
      <c r="G810">
        <v>6.1052736785714297</v>
      </c>
      <c r="H810">
        <v>4.72972329340492E-4</v>
      </c>
      <c r="I810" t="s">
        <v>321</v>
      </c>
      <c r="J810" t="str">
        <f t="shared" si="48"/>
        <v>Breast cancer - TNBC(42)ISTAU1</v>
      </c>
      <c r="K810" t="str">
        <f t="shared" si="49"/>
        <v>Breast cancer - Cell Line(28)ISTAU1</v>
      </c>
      <c r="L810" t="str">
        <f t="shared" si="50"/>
        <v>downregulation</v>
      </c>
      <c r="M810" t="str">
        <f t="shared" si="51"/>
        <v>significant regulation</v>
      </c>
    </row>
    <row r="811" spans="1:13" x14ac:dyDescent="0.2">
      <c r="A811" t="s">
        <v>319</v>
      </c>
      <c r="B811" t="s">
        <v>231</v>
      </c>
      <c r="C811" t="s">
        <v>232</v>
      </c>
      <c r="D811" t="s">
        <v>516</v>
      </c>
      <c r="E811" t="s">
        <v>47</v>
      </c>
      <c r="F811">
        <v>3.9489495952380902</v>
      </c>
      <c r="G811">
        <v>15.064437857142799</v>
      </c>
      <c r="H811">
        <v>5.3461991781332397E-7</v>
      </c>
      <c r="I811" t="s">
        <v>321</v>
      </c>
      <c r="J811" t="str">
        <f t="shared" si="48"/>
        <v>Breast cancer - TNBC(42)ISTAU1</v>
      </c>
      <c r="K811" t="str">
        <f t="shared" si="49"/>
        <v>Breast cancer - Cell Line(28)ISTAU1</v>
      </c>
      <c r="L811" t="str">
        <f t="shared" si="50"/>
        <v>downregulation</v>
      </c>
      <c r="M811" t="str">
        <f t="shared" si="51"/>
        <v>significant regulation</v>
      </c>
    </row>
    <row r="812" spans="1:13" x14ac:dyDescent="0.2">
      <c r="A812" t="s">
        <v>319</v>
      </c>
      <c r="B812" t="s">
        <v>231</v>
      </c>
      <c r="C812" t="s">
        <v>232</v>
      </c>
      <c r="D812" t="s">
        <v>517</v>
      </c>
      <c r="E812" t="s">
        <v>47</v>
      </c>
      <c r="F812">
        <v>0.583201309523809</v>
      </c>
      <c r="G812">
        <v>2.3550096785714199</v>
      </c>
      <c r="H812">
        <v>4.63730393044814E-5</v>
      </c>
      <c r="I812" t="s">
        <v>321</v>
      </c>
      <c r="J812" t="str">
        <f t="shared" si="48"/>
        <v>Breast cancer - TNBC(42)ISTAU1</v>
      </c>
      <c r="K812" t="str">
        <f t="shared" si="49"/>
        <v>Breast cancer - Cell Line(28)ISTAU1</v>
      </c>
      <c r="L812" t="str">
        <f t="shared" si="50"/>
        <v>downregulation</v>
      </c>
      <c r="M812" t="str">
        <f t="shared" si="51"/>
        <v>significant regulation</v>
      </c>
    </row>
    <row r="813" spans="1:13" x14ac:dyDescent="0.2">
      <c r="A813" t="s">
        <v>319</v>
      </c>
      <c r="B813" t="s">
        <v>231</v>
      </c>
      <c r="C813" t="s">
        <v>232</v>
      </c>
      <c r="D813" t="s">
        <v>530</v>
      </c>
      <c r="E813" t="s">
        <v>47</v>
      </c>
      <c r="F813">
        <v>1.05732288095238</v>
      </c>
      <c r="G813">
        <v>2.2136572499999998</v>
      </c>
      <c r="H813">
        <v>8.3551834420698603E-3</v>
      </c>
      <c r="I813" t="s">
        <v>321</v>
      </c>
      <c r="J813" t="str">
        <f t="shared" si="48"/>
        <v>Breast cancer - TNBC(42)ISTAU1</v>
      </c>
      <c r="K813" t="str">
        <f t="shared" si="49"/>
        <v>Breast cancer - Cell Line(28)ISTAU1</v>
      </c>
      <c r="L813" t="str">
        <f t="shared" si="50"/>
        <v>downregulation</v>
      </c>
      <c r="M813" t="str">
        <f t="shared" si="51"/>
        <v>regulation not significant</v>
      </c>
    </row>
    <row r="814" spans="1:13" x14ac:dyDescent="0.2">
      <c r="A814" t="s">
        <v>319</v>
      </c>
      <c r="B814" t="s">
        <v>231</v>
      </c>
      <c r="C814" t="s">
        <v>232</v>
      </c>
      <c r="D814" t="s">
        <v>518</v>
      </c>
      <c r="E814" t="s">
        <v>47</v>
      </c>
      <c r="F814">
        <v>8.8608009523809503</v>
      </c>
      <c r="G814">
        <v>16.223866428571402</v>
      </c>
      <c r="H814">
        <v>5.1891468403428202E-5</v>
      </c>
      <c r="I814" t="s">
        <v>321</v>
      </c>
      <c r="J814" t="str">
        <f t="shared" si="48"/>
        <v>Breast cancer - TNBC(42)ISTAU1</v>
      </c>
      <c r="K814" t="str">
        <f t="shared" si="49"/>
        <v>Breast cancer - Cell Line(28)ISTAU1</v>
      </c>
      <c r="L814" t="str">
        <f t="shared" si="50"/>
        <v>downregulation</v>
      </c>
      <c r="M814" t="str">
        <f t="shared" si="51"/>
        <v>significant regulation</v>
      </c>
    </row>
    <row r="815" spans="1:13" x14ac:dyDescent="0.2">
      <c r="A815" t="s">
        <v>319</v>
      </c>
      <c r="B815" t="s">
        <v>231</v>
      </c>
      <c r="C815" t="s">
        <v>232</v>
      </c>
      <c r="D815" t="s">
        <v>519</v>
      </c>
      <c r="E815" t="s">
        <v>47</v>
      </c>
      <c r="F815">
        <v>3.29870954761904</v>
      </c>
      <c r="G815">
        <v>5.41548428571428</v>
      </c>
      <c r="H815">
        <v>6.8141891434984796E-3</v>
      </c>
      <c r="I815" t="s">
        <v>321</v>
      </c>
      <c r="J815" t="str">
        <f t="shared" si="48"/>
        <v>Breast cancer - TNBC(42)ISTAU1</v>
      </c>
      <c r="K815" t="str">
        <f t="shared" si="49"/>
        <v>Breast cancer - Cell Line(28)ISTAU1</v>
      </c>
      <c r="L815" t="str">
        <f t="shared" si="50"/>
        <v>downregulation</v>
      </c>
      <c r="M815" t="str">
        <f t="shared" si="51"/>
        <v>regulation not significant</v>
      </c>
    </row>
    <row r="816" spans="1:13" x14ac:dyDescent="0.2">
      <c r="A816" t="s">
        <v>319</v>
      </c>
      <c r="B816" t="s">
        <v>231</v>
      </c>
      <c r="C816" t="s">
        <v>230</v>
      </c>
      <c r="D816" t="s">
        <v>519</v>
      </c>
      <c r="E816" t="s">
        <v>47</v>
      </c>
      <c r="F816">
        <v>3.29870954761904</v>
      </c>
      <c r="G816">
        <v>1.7180806904761901</v>
      </c>
      <c r="H816">
        <v>3.58890193336662E-5</v>
      </c>
      <c r="I816" t="s">
        <v>321</v>
      </c>
      <c r="J816" t="str">
        <f t="shared" si="48"/>
        <v>Breast cancer - TNBC(42)ISTAU1</v>
      </c>
      <c r="K816" t="str">
        <f t="shared" si="49"/>
        <v>Breast cancer - ER+(42)ISTAU1</v>
      </c>
      <c r="L816" t="str">
        <f t="shared" si="50"/>
        <v>upregulation</v>
      </c>
      <c r="M816" t="str">
        <f t="shared" si="51"/>
        <v>significant regulation</v>
      </c>
    </row>
    <row r="817" spans="1:13" x14ac:dyDescent="0.2">
      <c r="A817" t="s">
        <v>319</v>
      </c>
      <c r="B817" t="s">
        <v>231</v>
      </c>
      <c r="C817" t="s">
        <v>242</v>
      </c>
      <c r="D817" t="s">
        <v>516</v>
      </c>
      <c r="E817" t="s">
        <v>47</v>
      </c>
      <c r="F817">
        <v>3.9489495952380902</v>
      </c>
      <c r="G817">
        <v>12.0875133333333</v>
      </c>
      <c r="H817">
        <v>5.2071341554169598E-9</v>
      </c>
      <c r="I817" t="s">
        <v>321</v>
      </c>
      <c r="J817" t="str">
        <f t="shared" si="48"/>
        <v>Breast cancer - TNBC(42)ISTAU1</v>
      </c>
      <c r="K817" t="str">
        <f t="shared" si="49"/>
        <v>Breast cancer - Normal TNBC(21)ISTAU1</v>
      </c>
      <c r="L817" t="str">
        <f t="shared" si="50"/>
        <v>downregulation</v>
      </c>
      <c r="M817" t="str">
        <f t="shared" si="51"/>
        <v>significant regulation</v>
      </c>
    </row>
    <row r="818" spans="1:13" x14ac:dyDescent="0.2">
      <c r="A818" t="s">
        <v>319</v>
      </c>
      <c r="B818" t="s">
        <v>231</v>
      </c>
      <c r="C818" t="s">
        <v>242</v>
      </c>
      <c r="D818" t="s">
        <v>518</v>
      </c>
      <c r="E818" t="s">
        <v>47</v>
      </c>
      <c r="F818">
        <v>8.8608009523809503</v>
      </c>
      <c r="G818">
        <v>10.305835238095201</v>
      </c>
      <c r="H818">
        <v>7.3790631788808198E-3</v>
      </c>
      <c r="I818" t="s">
        <v>321</v>
      </c>
      <c r="J818" t="str">
        <f t="shared" si="48"/>
        <v>Breast cancer - TNBC(42)ISTAU1</v>
      </c>
      <c r="K818" t="str">
        <f t="shared" si="49"/>
        <v>Breast cancer - Normal TNBC(21)ISTAU1</v>
      </c>
      <c r="L818" t="str">
        <f t="shared" si="50"/>
        <v>downregulation</v>
      </c>
      <c r="M818" t="str">
        <f t="shared" si="51"/>
        <v>regulation not significant</v>
      </c>
    </row>
    <row r="819" spans="1:13" x14ac:dyDescent="0.2">
      <c r="A819" t="s">
        <v>319</v>
      </c>
      <c r="B819" t="s">
        <v>231</v>
      </c>
      <c r="C819" t="s">
        <v>242</v>
      </c>
      <c r="D819" t="s">
        <v>519</v>
      </c>
      <c r="E819" t="s">
        <v>47</v>
      </c>
      <c r="F819">
        <v>3.29870954761904</v>
      </c>
      <c r="G819">
        <v>1.93924619047619</v>
      </c>
      <c r="H819">
        <v>5.2950556612788003E-4</v>
      </c>
      <c r="I819" t="s">
        <v>321</v>
      </c>
      <c r="J819" t="str">
        <f t="shared" si="48"/>
        <v>Breast cancer - TNBC(42)ISTAU1</v>
      </c>
      <c r="K819" t="str">
        <f t="shared" si="49"/>
        <v>Breast cancer - Normal TNBC(21)ISTAU1</v>
      </c>
      <c r="L819" t="str">
        <f t="shared" si="50"/>
        <v>upregulation</v>
      </c>
      <c r="M819" t="str">
        <f t="shared" si="51"/>
        <v>significant regulation</v>
      </c>
    </row>
    <row r="820" spans="1:13" x14ac:dyDescent="0.2">
      <c r="A820" t="s">
        <v>319</v>
      </c>
      <c r="B820" t="s">
        <v>231</v>
      </c>
      <c r="C820" t="s">
        <v>242</v>
      </c>
      <c r="D820" t="s">
        <v>525</v>
      </c>
      <c r="E820" t="s">
        <v>47</v>
      </c>
      <c r="F820">
        <v>3.9349070952380898</v>
      </c>
      <c r="G820">
        <v>1.3171649047619001</v>
      </c>
      <c r="H820">
        <v>1.90134103141447E-4</v>
      </c>
      <c r="I820" t="s">
        <v>321</v>
      </c>
      <c r="J820" t="str">
        <f t="shared" si="48"/>
        <v>Breast cancer - TNBC(42)ISTAU1</v>
      </c>
      <c r="K820" t="str">
        <f t="shared" si="49"/>
        <v>Breast cancer - Normal TNBC(21)ISTAU1</v>
      </c>
      <c r="L820" t="str">
        <f t="shared" si="50"/>
        <v>upregulation</v>
      </c>
      <c r="M820" t="str">
        <f t="shared" si="51"/>
        <v>significant regulation</v>
      </c>
    </row>
    <row r="821" spans="1:13" x14ac:dyDescent="0.2">
      <c r="A821" t="s">
        <v>319</v>
      </c>
      <c r="B821" t="s">
        <v>234</v>
      </c>
      <c r="C821" t="s">
        <v>220</v>
      </c>
      <c r="D821" t="s">
        <v>541</v>
      </c>
      <c r="E821" t="s">
        <v>47</v>
      </c>
      <c r="F821">
        <v>61.670681477199899</v>
      </c>
      <c r="G821">
        <v>45.871060469705498</v>
      </c>
      <c r="H821">
        <v>1.1761018017436901E-5</v>
      </c>
      <c r="I821" t="s">
        <v>382</v>
      </c>
      <c r="J821" t="str">
        <f t="shared" si="48"/>
        <v>Breast invasive carcinoma - Stage I(90)ISTAU1</v>
      </c>
      <c r="K821" t="str">
        <f t="shared" si="49"/>
        <v>Breast invasive carcinoma (adjacent normal)(111)ISTAU1</v>
      </c>
      <c r="L821" t="str">
        <f t="shared" si="50"/>
        <v>upregulation</v>
      </c>
      <c r="M821" t="str">
        <f t="shared" si="51"/>
        <v>significant regulation</v>
      </c>
    </row>
    <row r="822" spans="1:13" x14ac:dyDescent="0.2">
      <c r="A822" t="s">
        <v>319</v>
      </c>
      <c r="B822" t="s">
        <v>234</v>
      </c>
      <c r="C822" t="s">
        <v>220</v>
      </c>
      <c r="D822" t="s">
        <v>542</v>
      </c>
      <c r="E822" t="s">
        <v>47</v>
      </c>
      <c r="F822">
        <v>10.170244128456501</v>
      </c>
      <c r="G822">
        <v>5.2853677088952598</v>
      </c>
      <c r="H822">
        <v>1.15016510588384E-9</v>
      </c>
      <c r="I822" t="s">
        <v>382</v>
      </c>
      <c r="J822" t="str">
        <f t="shared" si="48"/>
        <v>Breast invasive carcinoma - Stage I(90)ISTAU1</v>
      </c>
      <c r="K822" t="str">
        <f t="shared" si="49"/>
        <v>Breast invasive carcinoma (adjacent normal)(111)ISTAU1</v>
      </c>
      <c r="L822" t="str">
        <f t="shared" si="50"/>
        <v>upregulation</v>
      </c>
      <c r="M822" t="str">
        <f t="shared" si="51"/>
        <v>significant regulation</v>
      </c>
    </row>
    <row r="823" spans="1:13" x14ac:dyDescent="0.2">
      <c r="A823" t="s">
        <v>319</v>
      </c>
      <c r="B823" t="s">
        <v>234</v>
      </c>
      <c r="C823" t="s">
        <v>220</v>
      </c>
      <c r="D823" t="s">
        <v>543</v>
      </c>
      <c r="E823" t="s">
        <v>47</v>
      </c>
      <c r="F823">
        <v>11.081093970338801</v>
      </c>
      <c r="G823">
        <v>7.3388122761280696</v>
      </c>
      <c r="H823">
        <v>1.89572917077778E-4</v>
      </c>
      <c r="I823" t="s">
        <v>382</v>
      </c>
      <c r="J823" t="str">
        <f t="shared" si="48"/>
        <v>Breast invasive carcinoma - Stage I(90)ISTAU1</v>
      </c>
      <c r="K823" t="str">
        <f t="shared" si="49"/>
        <v>Breast invasive carcinoma (adjacent normal)(111)ISTAU1</v>
      </c>
      <c r="L823" t="str">
        <f t="shared" si="50"/>
        <v>upregulation</v>
      </c>
      <c r="M823" t="str">
        <f t="shared" si="51"/>
        <v>significant regulation</v>
      </c>
    </row>
    <row r="824" spans="1:13" x14ac:dyDescent="0.2">
      <c r="A824" t="s">
        <v>319</v>
      </c>
      <c r="B824" t="s">
        <v>234</v>
      </c>
      <c r="C824" t="s">
        <v>240</v>
      </c>
      <c r="D824" t="s">
        <v>545</v>
      </c>
      <c r="E824" t="s">
        <v>47</v>
      </c>
      <c r="F824">
        <v>7.8897600176550702</v>
      </c>
      <c r="G824">
        <v>10.996696180770201</v>
      </c>
      <c r="H824">
        <v>3.0483276852858701E-3</v>
      </c>
      <c r="I824" t="s">
        <v>382</v>
      </c>
      <c r="J824" t="str">
        <f t="shared" si="48"/>
        <v>Breast invasive carcinoma - Stage I(90)ISTAU1</v>
      </c>
      <c r="K824" t="str">
        <f t="shared" si="49"/>
        <v>Breast invasive carcinoma - Stage II(3)ISTAU1</v>
      </c>
      <c r="L824" t="str">
        <f t="shared" si="50"/>
        <v>downregulation</v>
      </c>
      <c r="M824" t="str">
        <f t="shared" si="51"/>
        <v>regulation not significant</v>
      </c>
    </row>
    <row r="825" spans="1:13" x14ac:dyDescent="0.2">
      <c r="A825" t="s">
        <v>319</v>
      </c>
      <c r="B825" t="s">
        <v>235</v>
      </c>
      <c r="C825" t="s">
        <v>220</v>
      </c>
      <c r="D825" t="s">
        <v>549</v>
      </c>
      <c r="E825" t="s">
        <v>47</v>
      </c>
      <c r="F825">
        <v>3.4107865675211899</v>
      </c>
      <c r="G825">
        <v>1.9701167621834399</v>
      </c>
      <c r="H825">
        <v>9.8393825402828599E-4</v>
      </c>
      <c r="I825" t="s">
        <v>382</v>
      </c>
      <c r="J825" t="str">
        <f t="shared" si="48"/>
        <v>Breast invasive carcinoma - Stage IIB(249)ISTAU1</v>
      </c>
      <c r="K825" t="str">
        <f t="shared" si="49"/>
        <v>Breast invasive carcinoma (adjacent normal)(111)ISTAU1</v>
      </c>
      <c r="L825" t="str">
        <f t="shared" si="50"/>
        <v>upregulation</v>
      </c>
      <c r="M825" t="str">
        <f t="shared" si="51"/>
        <v>significant regulation</v>
      </c>
    </row>
    <row r="826" spans="1:13" x14ac:dyDescent="0.2">
      <c r="A826" t="s">
        <v>319</v>
      </c>
      <c r="B826" t="s">
        <v>235</v>
      </c>
      <c r="C826" t="s">
        <v>220</v>
      </c>
      <c r="D826" t="s">
        <v>542</v>
      </c>
      <c r="E826" t="s">
        <v>47</v>
      </c>
      <c r="F826">
        <v>11.3587237024904</v>
      </c>
      <c r="G826">
        <v>5.2853677088952598</v>
      </c>
      <c r="H826" s="155">
        <v>2.4944116907564501E-21</v>
      </c>
      <c r="I826" t="s">
        <v>382</v>
      </c>
      <c r="J826" t="str">
        <f t="shared" si="48"/>
        <v>Breast invasive carcinoma - Stage IIB(249)ISTAU1</v>
      </c>
      <c r="K826" t="str">
        <f t="shared" si="49"/>
        <v>Breast invasive carcinoma (adjacent normal)(111)ISTAU1</v>
      </c>
      <c r="L826" t="str">
        <f t="shared" si="50"/>
        <v>upregulation</v>
      </c>
      <c r="M826" t="str">
        <f t="shared" si="51"/>
        <v>significant regulation</v>
      </c>
    </row>
    <row r="827" spans="1:13" x14ac:dyDescent="0.2">
      <c r="A827" t="s">
        <v>319</v>
      </c>
      <c r="B827" t="s">
        <v>235</v>
      </c>
      <c r="C827" t="s">
        <v>220</v>
      </c>
      <c r="D827" t="s">
        <v>543</v>
      </c>
      <c r="E827" t="s">
        <v>47</v>
      </c>
      <c r="F827">
        <v>10.3081955244977</v>
      </c>
      <c r="G827">
        <v>7.3388122761280696</v>
      </c>
      <c r="H827">
        <v>7.4988897456817498E-3</v>
      </c>
      <c r="I827" t="s">
        <v>382</v>
      </c>
      <c r="J827" t="str">
        <f t="shared" si="48"/>
        <v>Breast invasive carcinoma - Stage IIB(249)ISTAU1</v>
      </c>
      <c r="K827" t="str">
        <f t="shared" si="49"/>
        <v>Breast invasive carcinoma (adjacent normal)(111)ISTAU1</v>
      </c>
      <c r="L827" t="str">
        <f t="shared" si="50"/>
        <v>upregulation</v>
      </c>
      <c r="M827" t="str">
        <f t="shared" si="51"/>
        <v>regulation not significant</v>
      </c>
    </row>
    <row r="828" spans="1:13" x14ac:dyDescent="0.2">
      <c r="A828" t="s">
        <v>319</v>
      </c>
      <c r="B828" t="s">
        <v>235</v>
      </c>
      <c r="C828" t="s">
        <v>240</v>
      </c>
      <c r="D828" t="s">
        <v>545</v>
      </c>
      <c r="E828" t="s">
        <v>47</v>
      </c>
      <c r="F828">
        <v>6.99550063917978</v>
      </c>
      <c r="G828">
        <v>10.996696180770201</v>
      </c>
      <c r="H828">
        <v>4.37251646296311E-4</v>
      </c>
      <c r="I828" t="s">
        <v>382</v>
      </c>
      <c r="J828" t="str">
        <f t="shared" si="48"/>
        <v>Breast invasive carcinoma - Stage IIB(249)ISTAU1</v>
      </c>
      <c r="K828" t="str">
        <f t="shared" si="49"/>
        <v>Breast invasive carcinoma - Stage II(3)ISTAU1</v>
      </c>
      <c r="L828" t="str">
        <f t="shared" si="50"/>
        <v>downregulation</v>
      </c>
      <c r="M828" t="str">
        <f t="shared" si="51"/>
        <v>significant regulation</v>
      </c>
    </row>
    <row r="829" spans="1:13" x14ac:dyDescent="0.2">
      <c r="A829" t="s">
        <v>319</v>
      </c>
      <c r="B829" t="s">
        <v>236</v>
      </c>
      <c r="C829" t="s">
        <v>220</v>
      </c>
      <c r="D829" t="s">
        <v>542</v>
      </c>
      <c r="E829" t="s">
        <v>47</v>
      </c>
      <c r="F829">
        <v>9.8706494923946497</v>
      </c>
      <c r="G829">
        <v>5.2853677088952598</v>
      </c>
      <c r="H829">
        <v>2.2769955754599801E-7</v>
      </c>
      <c r="I829" t="s">
        <v>382</v>
      </c>
      <c r="J829" t="str">
        <f t="shared" si="48"/>
        <v>Breast invasive carcinoma - Stage IIIB(29)ISTAU1</v>
      </c>
      <c r="K829" t="str">
        <f t="shared" si="49"/>
        <v>Breast invasive carcinoma (adjacent normal)(111)ISTAU1</v>
      </c>
      <c r="L829" t="str">
        <f t="shared" si="50"/>
        <v>upregulation</v>
      </c>
      <c r="M829" t="str">
        <f t="shared" si="51"/>
        <v>significant regulation</v>
      </c>
    </row>
    <row r="830" spans="1:13" x14ac:dyDescent="0.2">
      <c r="A830" t="s">
        <v>319</v>
      </c>
      <c r="B830" t="s">
        <v>237</v>
      </c>
      <c r="C830" t="s">
        <v>220</v>
      </c>
      <c r="D830" t="s">
        <v>551</v>
      </c>
      <c r="E830" t="s">
        <v>47</v>
      </c>
      <c r="F830">
        <v>3.3176776707520301</v>
      </c>
      <c r="G830">
        <v>2.3553373687489398</v>
      </c>
      <c r="H830">
        <v>9.6848224972787399E-3</v>
      </c>
      <c r="I830" t="s">
        <v>382</v>
      </c>
      <c r="J830" t="str">
        <f t="shared" si="48"/>
        <v>Breast invasive carcinoma - Stage IIIA(152)ISTAU1</v>
      </c>
      <c r="K830" t="str">
        <f t="shared" si="49"/>
        <v>Breast invasive carcinoma (adjacent normal)(111)ISTAU1</v>
      </c>
      <c r="L830" t="str">
        <f t="shared" si="50"/>
        <v>upregulation</v>
      </c>
      <c r="M830" t="str">
        <f t="shared" si="51"/>
        <v>regulation not significant</v>
      </c>
    </row>
    <row r="831" spans="1:13" x14ac:dyDescent="0.2">
      <c r="A831" t="s">
        <v>319</v>
      </c>
      <c r="B831" t="s">
        <v>237</v>
      </c>
      <c r="C831" t="s">
        <v>220</v>
      </c>
      <c r="D831" t="s">
        <v>541</v>
      </c>
      <c r="E831" t="s">
        <v>47</v>
      </c>
      <c r="F831">
        <v>65.246630114322201</v>
      </c>
      <c r="G831">
        <v>45.871060469705498</v>
      </c>
      <c r="H831">
        <v>3.2118670149410499E-3</v>
      </c>
      <c r="I831" t="s">
        <v>382</v>
      </c>
      <c r="J831" t="str">
        <f t="shared" si="48"/>
        <v>Breast invasive carcinoma - Stage IIIA(152)ISTAU1</v>
      </c>
      <c r="K831" t="str">
        <f t="shared" si="49"/>
        <v>Breast invasive carcinoma (adjacent normal)(111)ISTAU1</v>
      </c>
      <c r="L831" t="str">
        <f t="shared" si="50"/>
        <v>upregulation</v>
      </c>
      <c r="M831" t="str">
        <f t="shared" si="51"/>
        <v>regulation not significant</v>
      </c>
    </row>
    <row r="832" spans="1:13" x14ac:dyDescent="0.2">
      <c r="A832" t="s">
        <v>319</v>
      </c>
      <c r="B832" t="s">
        <v>237</v>
      </c>
      <c r="C832" t="s">
        <v>220</v>
      </c>
      <c r="D832" t="s">
        <v>549</v>
      </c>
      <c r="E832" t="s">
        <v>47</v>
      </c>
      <c r="F832">
        <v>3.6234471210757002</v>
      </c>
      <c r="G832">
        <v>1.9701167621834399</v>
      </c>
      <c r="H832">
        <v>5.2015801109109397E-5</v>
      </c>
      <c r="I832" t="s">
        <v>382</v>
      </c>
      <c r="J832" t="str">
        <f t="shared" si="48"/>
        <v>Breast invasive carcinoma - Stage IIIA(152)ISTAU1</v>
      </c>
      <c r="K832" t="str">
        <f t="shared" si="49"/>
        <v>Breast invasive carcinoma (adjacent normal)(111)ISTAU1</v>
      </c>
      <c r="L832" t="str">
        <f t="shared" si="50"/>
        <v>upregulation</v>
      </c>
      <c r="M832" t="str">
        <f t="shared" si="51"/>
        <v>significant regulation</v>
      </c>
    </row>
    <row r="833" spans="1:13" x14ac:dyDescent="0.2">
      <c r="A833" t="s">
        <v>319</v>
      </c>
      <c r="B833" t="s">
        <v>237</v>
      </c>
      <c r="C833" t="s">
        <v>220</v>
      </c>
      <c r="D833" t="s">
        <v>542</v>
      </c>
      <c r="E833" t="s">
        <v>47</v>
      </c>
      <c r="F833">
        <v>10.984973509983201</v>
      </c>
      <c r="G833">
        <v>5.2853677088952598</v>
      </c>
      <c r="H833" s="155">
        <v>4.21000380799656E-19</v>
      </c>
      <c r="I833" t="s">
        <v>382</v>
      </c>
      <c r="J833" t="str">
        <f t="shared" si="48"/>
        <v>Breast invasive carcinoma - Stage IIIA(152)ISTAU1</v>
      </c>
      <c r="K833" t="str">
        <f t="shared" si="49"/>
        <v>Breast invasive carcinoma (adjacent normal)(111)ISTAU1</v>
      </c>
      <c r="L833" t="str">
        <f t="shared" si="50"/>
        <v>upregulation</v>
      </c>
      <c r="M833" t="str">
        <f t="shared" si="51"/>
        <v>significant regulation</v>
      </c>
    </row>
    <row r="834" spans="1:13" x14ac:dyDescent="0.2">
      <c r="A834" t="s">
        <v>319</v>
      </c>
      <c r="B834" t="s">
        <v>237</v>
      </c>
      <c r="C834" t="s">
        <v>220</v>
      </c>
      <c r="D834" t="s">
        <v>543</v>
      </c>
      <c r="E834" t="s">
        <v>47</v>
      </c>
      <c r="F834">
        <v>10.818533591341801</v>
      </c>
      <c r="G834">
        <v>7.3388122761280696</v>
      </c>
      <c r="H834">
        <v>2.46371135456573E-3</v>
      </c>
      <c r="I834" t="s">
        <v>382</v>
      </c>
      <c r="J834" t="str">
        <f t="shared" si="48"/>
        <v>Breast invasive carcinoma - Stage IIIA(152)ISTAU1</v>
      </c>
      <c r="K834" t="str">
        <f t="shared" si="49"/>
        <v>Breast invasive carcinoma (adjacent normal)(111)ISTAU1</v>
      </c>
      <c r="L834" t="str">
        <f t="shared" si="50"/>
        <v>upregulation</v>
      </c>
      <c r="M834" t="str">
        <f t="shared" si="51"/>
        <v>regulation not significant</v>
      </c>
    </row>
    <row r="835" spans="1:13" x14ac:dyDescent="0.2">
      <c r="A835" t="s">
        <v>319</v>
      </c>
      <c r="B835" t="s">
        <v>237</v>
      </c>
      <c r="C835" t="s">
        <v>240</v>
      </c>
      <c r="D835" t="s">
        <v>545</v>
      </c>
      <c r="E835" t="s">
        <v>47</v>
      </c>
      <c r="F835">
        <v>7.4897415736928901</v>
      </c>
      <c r="G835">
        <v>10.996696180770201</v>
      </c>
      <c r="H835">
        <v>6.2331961564992503E-4</v>
      </c>
      <c r="I835" t="s">
        <v>382</v>
      </c>
      <c r="J835" t="str">
        <f t="shared" ref="J835:J898" si="52">B835&amp;"I"&amp;E835</f>
        <v>Breast invasive carcinoma - Stage IIIA(152)ISTAU1</v>
      </c>
      <c r="K835" t="str">
        <f t="shared" ref="K835:K898" si="53">C835&amp;"I"&amp;E835</f>
        <v>Breast invasive carcinoma - Stage II(3)ISTAU1</v>
      </c>
      <c r="L835" t="str">
        <f t="shared" ref="L835:L898" si="54">IF(F835&lt;G835,"downregulation","upregulation")</f>
        <v>downregulation</v>
      </c>
      <c r="M835" t="str">
        <f t="shared" ref="M835:M898" si="55">IF(H835&gt;0.001,"regulation not significant","significant regulation")</f>
        <v>significant regulation</v>
      </c>
    </row>
    <row r="836" spans="1:13" x14ac:dyDescent="0.2">
      <c r="A836" t="s">
        <v>319</v>
      </c>
      <c r="B836" t="s">
        <v>238</v>
      </c>
      <c r="C836" t="s">
        <v>220</v>
      </c>
      <c r="D836" t="s">
        <v>541</v>
      </c>
      <c r="E836" t="s">
        <v>47</v>
      </c>
      <c r="F836">
        <v>61.253363606869897</v>
      </c>
      <c r="G836">
        <v>45.871060469705498</v>
      </c>
      <c r="H836">
        <v>5.9752550669611602E-3</v>
      </c>
      <c r="I836" t="s">
        <v>382</v>
      </c>
      <c r="J836" t="str">
        <f t="shared" si="52"/>
        <v>Breast invasive carcinoma - Stage IIA(360)ISTAU1</v>
      </c>
      <c r="K836" t="str">
        <f t="shared" si="53"/>
        <v>Breast invasive carcinoma (adjacent normal)(111)ISTAU1</v>
      </c>
      <c r="L836" t="str">
        <f t="shared" si="54"/>
        <v>upregulation</v>
      </c>
      <c r="M836" t="str">
        <f t="shared" si="55"/>
        <v>regulation not significant</v>
      </c>
    </row>
    <row r="837" spans="1:13" x14ac:dyDescent="0.2">
      <c r="A837" t="s">
        <v>319</v>
      </c>
      <c r="B837" t="s">
        <v>238</v>
      </c>
      <c r="C837" t="s">
        <v>220</v>
      </c>
      <c r="D837" t="s">
        <v>549</v>
      </c>
      <c r="E837" t="s">
        <v>47</v>
      </c>
      <c r="F837">
        <v>3.5252056927762698</v>
      </c>
      <c r="G837">
        <v>1.9701167621834399</v>
      </c>
      <c r="H837">
        <v>9.9494098054794603E-6</v>
      </c>
      <c r="I837" t="s">
        <v>382</v>
      </c>
      <c r="J837" t="str">
        <f t="shared" si="52"/>
        <v>Breast invasive carcinoma - Stage IIA(360)ISTAU1</v>
      </c>
      <c r="K837" t="str">
        <f t="shared" si="53"/>
        <v>Breast invasive carcinoma (adjacent normal)(111)ISTAU1</v>
      </c>
      <c r="L837" t="str">
        <f t="shared" si="54"/>
        <v>upregulation</v>
      </c>
      <c r="M837" t="str">
        <f t="shared" si="55"/>
        <v>significant regulation</v>
      </c>
    </row>
    <row r="838" spans="1:13" x14ac:dyDescent="0.2">
      <c r="A838" t="s">
        <v>319</v>
      </c>
      <c r="B838" t="s">
        <v>238</v>
      </c>
      <c r="C838" t="s">
        <v>220</v>
      </c>
      <c r="D838" t="s">
        <v>542</v>
      </c>
      <c r="E838" t="s">
        <v>47</v>
      </c>
      <c r="F838">
        <v>11.911627045216299</v>
      </c>
      <c r="G838">
        <v>5.2853677088952598</v>
      </c>
      <c r="H838" s="155">
        <v>5.3116197196558897E-24</v>
      </c>
      <c r="I838" t="s">
        <v>382</v>
      </c>
      <c r="J838" t="str">
        <f t="shared" si="52"/>
        <v>Breast invasive carcinoma - Stage IIA(360)ISTAU1</v>
      </c>
      <c r="K838" t="str">
        <f t="shared" si="53"/>
        <v>Breast invasive carcinoma (adjacent normal)(111)ISTAU1</v>
      </c>
      <c r="L838" t="str">
        <f t="shared" si="54"/>
        <v>upregulation</v>
      </c>
      <c r="M838" t="str">
        <f t="shared" si="55"/>
        <v>significant regulation</v>
      </c>
    </row>
    <row r="839" spans="1:13" x14ac:dyDescent="0.2">
      <c r="A839" t="s">
        <v>319</v>
      </c>
      <c r="B839" t="s">
        <v>238</v>
      </c>
      <c r="C839" t="s">
        <v>220</v>
      </c>
      <c r="D839" t="s">
        <v>543</v>
      </c>
      <c r="E839" t="s">
        <v>47</v>
      </c>
      <c r="F839">
        <v>10.308436323284299</v>
      </c>
      <c r="G839">
        <v>7.3388122761280696</v>
      </c>
      <c r="H839">
        <v>1.1019888467490801E-3</v>
      </c>
      <c r="I839" t="s">
        <v>382</v>
      </c>
      <c r="J839" t="str">
        <f t="shared" si="52"/>
        <v>Breast invasive carcinoma - Stage IIA(360)ISTAU1</v>
      </c>
      <c r="K839" t="str">
        <f t="shared" si="53"/>
        <v>Breast invasive carcinoma (adjacent normal)(111)ISTAU1</v>
      </c>
      <c r="L839" t="str">
        <f t="shared" si="54"/>
        <v>upregulation</v>
      </c>
      <c r="M839" t="str">
        <f t="shared" si="55"/>
        <v>regulation not significant</v>
      </c>
    </row>
    <row r="840" spans="1:13" x14ac:dyDescent="0.2">
      <c r="A840" t="s">
        <v>319</v>
      </c>
      <c r="B840" t="s">
        <v>238</v>
      </c>
      <c r="C840" t="s">
        <v>240</v>
      </c>
      <c r="D840" t="s">
        <v>545</v>
      </c>
      <c r="E840" t="s">
        <v>47</v>
      </c>
      <c r="F840">
        <v>6.7042405699574799</v>
      </c>
      <c r="G840">
        <v>10.996696180770201</v>
      </c>
      <c r="H840">
        <v>2.92347495696381E-3</v>
      </c>
      <c r="I840" t="s">
        <v>382</v>
      </c>
      <c r="J840" t="str">
        <f t="shared" si="52"/>
        <v>Breast invasive carcinoma - Stage IIA(360)ISTAU1</v>
      </c>
      <c r="K840" t="str">
        <f t="shared" si="53"/>
        <v>Breast invasive carcinoma - Stage II(3)ISTAU1</v>
      </c>
      <c r="L840" t="str">
        <f t="shared" si="54"/>
        <v>downregulation</v>
      </c>
      <c r="M840" t="str">
        <f t="shared" si="55"/>
        <v>regulation not significant</v>
      </c>
    </row>
    <row r="841" spans="1:13" x14ac:dyDescent="0.2">
      <c r="A841" t="s">
        <v>319</v>
      </c>
      <c r="B841" t="s">
        <v>214</v>
      </c>
      <c r="C841" t="s">
        <v>220</v>
      </c>
      <c r="D841" t="s">
        <v>542</v>
      </c>
      <c r="E841" t="s">
        <v>47</v>
      </c>
      <c r="F841">
        <v>12.425333813167599</v>
      </c>
      <c r="G841">
        <v>5.2853677088952598</v>
      </c>
      <c r="H841">
        <v>1.05024093085312E-14</v>
      </c>
      <c r="I841" t="s">
        <v>382</v>
      </c>
      <c r="J841" t="str">
        <f t="shared" si="52"/>
        <v>Breast invasive carcinoma - Stage IA(84)ISTAU1</v>
      </c>
      <c r="K841" t="str">
        <f t="shared" si="53"/>
        <v>Breast invasive carcinoma (adjacent normal)(111)ISTAU1</v>
      </c>
      <c r="L841" t="str">
        <f t="shared" si="54"/>
        <v>upregulation</v>
      </c>
      <c r="M841" t="str">
        <f t="shared" si="55"/>
        <v>significant regulation</v>
      </c>
    </row>
    <row r="842" spans="1:13" x14ac:dyDescent="0.2">
      <c r="A842" t="s">
        <v>319</v>
      </c>
      <c r="B842" t="s">
        <v>214</v>
      </c>
      <c r="C842" t="s">
        <v>240</v>
      </c>
      <c r="D842" t="s">
        <v>545</v>
      </c>
      <c r="E842" t="s">
        <v>47</v>
      </c>
      <c r="F842">
        <v>5.7335890378360403</v>
      </c>
      <c r="G842">
        <v>10.996696180770201</v>
      </c>
      <c r="H842">
        <v>9.0927911954577001E-6</v>
      </c>
      <c r="I842" t="s">
        <v>382</v>
      </c>
      <c r="J842" t="str">
        <f t="shared" si="52"/>
        <v>Breast invasive carcinoma - Stage IA(84)ISTAU1</v>
      </c>
      <c r="K842" t="str">
        <f t="shared" si="53"/>
        <v>Breast invasive carcinoma - Stage II(3)ISTAU1</v>
      </c>
      <c r="L842" t="str">
        <f t="shared" si="54"/>
        <v>downregulation</v>
      </c>
      <c r="M842" t="str">
        <f t="shared" si="55"/>
        <v>significant regulation</v>
      </c>
    </row>
    <row r="843" spans="1:13" x14ac:dyDescent="0.2">
      <c r="A843" t="s">
        <v>319</v>
      </c>
      <c r="B843" t="s">
        <v>239</v>
      </c>
      <c r="C843" t="s">
        <v>220</v>
      </c>
      <c r="D843" t="s">
        <v>542</v>
      </c>
      <c r="E843" t="s">
        <v>47</v>
      </c>
      <c r="F843">
        <v>11.1978803861745</v>
      </c>
      <c r="G843">
        <v>5.2853677088952598</v>
      </c>
      <c r="H843">
        <v>5.5891502496267002E-7</v>
      </c>
      <c r="I843" t="s">
        <v>382</v>
      </c>
      <c r="J843" t="str">
        <f t="shared" si="52"/>
        <v>Breast invasive carcinoma - Stage IIIC(65)ISTAU1</v>
      </c>
      <c r="K843" t="str">
        <f t="shared" si="53"/>
        <v>Breast invasive carcinoma (adjacent normal)(111)ISTAU1</v>
      </c>
      <c r="L843" t="str">
        <f t="shared" si="54"/>
        <v>upregulation</v>
      </c>
      <c r="M843" t="str">
        <f t="shared" si="55"/>
        <v>significant regulation</v>
      </c>
    </row>
    <row r="844" spans="1:13" x14ac:dyDescent="0.2">
      <c r="A844" t="s">
        <v>319</v>
      </c>
      <c r="B844" t="s">
        <v>239</v>
      </c>
      <c r="C844" t="s">
        <v>240</v>
      </c>
      <c r="D844" t="s">
        <v>545</v>
      </c>
      <c r="E844" t="s">
        <v>47</v>
      </c>
      <c r="F844">
        <v>6.4112124827248103</v>
      </c>
      <c r="G844">
        <v>10.996696180770201</v>
      </c>
      <c r="H844">
        <v>6.2556532311730301E-5</v>
      </c>
      <c r="I844" t="s">
        <v>382</v>
      </c>
      <c r="J844" t="str">
        <f t="shared" si="52"/>
        <v>Breast invasive carcinoma - Stage IIIC(65)ISTAU1</v>
      </c>
      <c r="K844" t="str">
        <f t="shared" si="53"/>
        <v>Breast invasive carcinoma - Stage II(3)ISTAU1</v>
      </c>
      <c r="L844" t="str">
        <f t="shared" si="54"/>
        <v>downregulation</v>
      </c>
      <c r="M844" t="str">
        <f t="shared" si="55"/>
        <v>significant regulation</v>
      </c>
    </row>
    <row r="845" spans="1:13" x14ac:dyDescent="0.2">
      <c r="A845" t="s">
        <v>319</v>
      </c>
      <c r="B845" t="s">
        <v>240</v>
      </c>
      <c r="C845" t="s">
        <v>220</v>
      </c>
      <c r="D845" t="s">
        <v>545</v>
      </c>
      <c r="E845" t="s">
        <v>47</v>
      </c>
      <c r="F845">
        <v>10.996696180770201</v>
      </c>
      <c r="G845">
        <v>6.4773489742747898</v>
      </c>
      <c r="H845">
        <v>1.9694010969052E-3</v>
      </c>
      <c r="I845" t="s">
        <v>382</v>
      </c>
      <c r="J845" t="str">
        <f t="shared" si="52"/>
        <v>Breast invasive carcinoma - Stage II(3)ISTAU1</v>
      </c>
      <c r="K845" t="str">
        <f t="shared" si="53"/>
        <v>Breast invasive carcinoma (adjacent normal)(111)ISTAU1</v>
      </c>
      <c r="L845" t="str">
        <f t="shared" si="54"/>
        <v>upregulation</v>
      </c>
      <c r="M845" t="str">
        <f t="shared" si="55"/>
        <v>regulation not significant</v>
      </c>
    </row>
    <row r="846" spans="1:13" x14ac:dyDescent="0.2">
      <c r="A846" t="s">
        <v>319</v>
      </c>
      <c r="B846" t="s">
        <v>255</v>
      </c>
      <c r="C846" t="s">
        <v>220</v>
      </c>
      <c r="D846" t="s">
        <v>542</v>
      </c>
      <c r="E846" t="s">
        <v>47</v>
      </c>
      <c r="F846">
        <v>10.289170846038999</v>
      </c>
      <c r="G846">
        <v>5.2853677088952598</v>
      </c>
      <c r="H846">
        <v>1.9940677790659101E-4</v>
      </c>
      <c r="I846" t="s">
        <v>382</v>
      </c>
      <c r="J846" t="str">
        <f t="shared" si="52"/>
        <v>Breast invasive carcinoma - Stage X(14)ISTAU1</v>
      </c>
      <c r="K846" t="str">
        <f t="shared" si="53"/>
        <v>Breast invasive carcinoma (adjacent normal)(111)ISTAU1</v>
      </c>
      <c r="L846" t="str">
        <f t="shared" si="54"/>
        <v>upregulation</v>
      </c>
      <c r="M846" t="str">
        <f t="shared" si="55"/>
        <v>significant regulation</v>
      </c>
    </row>
    <row r="847" spans="1:13" x14ac:dyDescent="0.2">
      <c r="A847" t="s">
        <v>319</v>
      </c>
      <c r="B847" t="s">
        <v>232</v>
      </c>
      <c r="C847" t="s">
        <v>230</v>
      </c>
      <c r="D847" t="s">
        <v>501</v>
      </c>
      <c r="E847" t="s">
        <v>4</v>
      </c>
      <c r="F847">
        <v>17.695186785714199</v>
      </c>
      <c r="G847">
        <v>7.4204604523809499</v>
      </c>
      <c r="H847">
        <v>1.06751882423469E-3</v>
      </c>
      <c r="I847" t="s">
        <v>321</v>
      </c>
      <c r="J847" t="str">
        <f t="shared" si="52"/>
        <v>Breast cancer - Cell Line(28)IAPP</v>
      </c>
      <c r="K847" t="str">
        <f t="shared" si="53"/>
        <v>Breast cancer - ER+(42)IAPP</v>
      </c>
      <c r="L847" t="str">
        <f t="shared" si="54"/>
        <v>upregulation</v>
      </c>
      <c r="M847" t="str">
        <f t="shared" si="55"/>
        <v>regulation not significant</v>
      </c>
    </row>
    <row r="848" spans="1:13" x14ac:dyDescent="0.2">
      <c r="A848" t="s">
        <v>319</v>
      </c>
      <c r="B848" t="s">
        <v>232</v>
      </c>
      <c r="C848" t="s">
        <v>230</v>
      </c>
      <c r="D848" t="s">
        <v>502</v>
      </c>
      <c r="E848" t="s">
        <v>4</v>
      </c>
      <c r="F848">
        <v>218.55843214285699</v>
      </c>
      <c r="G848">
        <v>117.83092499999999</v>
      </c>
      <c r="H848">
        <v>1.46470733199786E-3</v>
      </c>
      <c r="I848" t="s">
        <v>321</v>
      </c>
      <c r="J848" t="str">
        <f t="shared" si="52"/>
        <v>Breast cancer - Cell Line(28)IAPP</v>
      </c>
      <c r="K848" t="str">
        <f t="shared" si="53"/>
        <v>Breast cancer - ER+(42)IAPP</v>
      </c>
      <c r="L848" t="str">
        <f t="shared" si="54"/>
        <v>upregulation</v>
      </c>
      <c r="M848" t="str">
        <f t="shared" si="55"/>
        <v>regulation not significant</v>
      </c>
    </row>
    <row r="849" spans="1:13" x14ac:dyDescent="0.2">
      <c r="A849" t="s">
        <v>319</v>
      </c>
      <c r="B849" t="s">
        <v>232</v>
      </c>
      <c r="C849" t="s">
        <v>230</v>
      </c>
      <c r="D849" t="s">
        <v>503</v>
      </c>
      <c r="E849" t="s">
        <v>4</v>
      </c>
      <c r="F849">
        <v>69.256199321428497</v>
      </c>
      <c r="G849">
        <v>9.8075858571428505</v>
      </c>
      <c r="H849">
        <v>6.2702157149260195E-5</v>
      </c>
      <c r="I849" t="s">
        <v>321</v>
      </c>
      <c r="J849" t="str">
        <f t="shared" si="52"/>
        <v>Breast cancer - Cell Line(28)IAPP</v>
      </c>
      <c r="K849" t="str">
        <f t="shared" si="53"/>
        <v>Breast cancer - ER+(42)IAPP</v>
      </c>
      <c r="L849" t="str">
        <f t="shared" si="54"/>
        <v>upregulation</v>
      </c>
      <c r="M849" t="str">
        <f t="shared" si="55"/>
        <v>significant regulation</v>
      </c>
    </row>
    <row r="850" spans="1:13" x14ac:dyDescent="0.2">
      <c r="A850" t="s">
        <v>319</v>
      </c>
      <c r="B850" t="s">
        <v>232</v>
      </c>
      <c r="C850" t="s">
        <v>230</v>
      </c>
      <c r="D850" t="s">
        <v>504</v>
      </c>
      <c r="E850" t="s">
        <v>4</v>
      </c>
      <c r="F850">
        <v>1.0018305000000001</v>
      </c>
      <c r="G850">
        <v>57.403947928571398</v>
      </c>
      <c r="H850">
        <v>3.2402902002684498E-5</v>
      </c>
      <c r="I850" t="s">
        <v>321</v>
      </c>
      <c r="J850" t="str">
        <f t="shared" si="52"/>
        <v>Breast cancer - Cell Line(28)IAPP</v>
      </c>
      <c r="K850" t="str">
        <f t="shared" si="53"/>
        <v>Breast cancer - ER+(42)IAPP</v>
      </c>
      <c r="L850" t="str">
        <f t="shared" si="54"/>
        <v>downregulation</v>
      </c>
      <c r="M850" t="str">
        <f t="shared" si="55"/>
        <v>significant regulation</v>
      </c>
    </row>
    <row r="851" spans="1:13" x14ac:dyDescent="0.2">
      <c r="A851" t="s">
        <v>319</v>
      </c>
      <c r="B851" t="s">
        <v>232</v>
      </c>
      <c r="C851" t="s">
        <v>230</v>
      </c>
      <c r="D851" t="s">
        <v>505</v>
      </c>
      <c r="E851" t="s">
        <v>4</v>
      </c>
      <c r="F851">
        <v>68.2527903571428</v>
      </c>
      <c r="G851">
        <v>21.789927619047599</v>
      </c>
      <c r="H851">
        <v>3.7756137439909901E-3</v>
      </c>
      <c r="I851" t="s">
        <v>321</v>
      </c>
      <c r="J851" t="str">
        <f t="shared" si="52"/>
        <v>Breast cancer - Cell Line(28)IAPP</v>
      </c>
      <c r="K851" t="str">
        <f t="shared" si="53"/>
        <v>Breast cancer - ER+(42)IAPP</v>
      </c>
      <c r="L851" t="str">
        <f t="shared" si="54"/>
        <v>upregulation</v>
      </c>
      <c r="M851" t="str">
        <f t="shared" si="55"/>
        <v>regulation not significant</v>
      </c>
    </row>
    <row r="852" spans="1:13" x14ac:dyDescent="0.2">
      <c r="A852" t="s">
        <v>319</v>
      </c>
      <c r="B852" t="s">
        <v>232</v>
      </c>
      <c r="C852" t="s">
        <v>242</v>
      </c>
      <c r="D852" t="s">
        <v>520</v>
      </c>
      <c r="E852" t="s">
        <v>4</v>
      </c>
      <c r="F852">
        <v>48.842815714285699</v>
      </c>
      <c r="G852">
        <v>154.03339523809501</v>
      </c>
      <c r="H852">
        <v>1.7242150027634801E-6</v>
      </c>
      <c r="I852" t="s">
        <v>321</v>
      </c>
      <c r="J852" t="str">
        <f t="shared" si="52"/>
        <v>Breast cancer - Cell Line(28)IAPP</v>
      </c>
      <c r="K852" t="str">
        <f t="shared" si="53"/>
        <v>Breast cancer - Normal TNBC(21)IAPP</v>
      </c>
      <c r="L852" t="str">
        <f t="shared" si="54"/>
        <v>downregulation</v>
      </c>
      <c r="M852" t="str">
        <f t="shared" si="55"/>
        <v>significant regulation</v>
      </c>
    </row>
    <row r="853" spans="1:13" x14ac:dyDescent="0.2">
      <c r="A853" t="s">
        <v>319</v>
      </c>
      <c r="B853" t="s">
        <v>232</v>
      </c>
      <c r="C853" t="s">
        <v>242</v>
      </c>
      <c r="D853" t="s">
        <v>521</v>
      </c>
      <c r="E853" t="s">
        <v>4</v>
      </c>
      <c r="F853">
        <v>5.76821753571428</v>
      </c>
      <c r="G853">
        <v>1.73262495238095</v>
      </c>
      <c r="H853">
        <v>8.6533499615832395E-3</v>
      </c>
      <c r="I853" t="s">
        <v>321</v>
      </c>
      <c r="J853" t="str">
        <f t="shared" si="52"/>
        <v>Breast cancer - Cell Line(28)IAPP</v>
      </c>
      <c r="K853" t="str">
        <f t="shared" si="53"/>
        <v>Breast cancer - Normal TNBC(21)IAPP</v>
      </c>
      <c r="L853" t="str">
        <f t="shared" si="54"/>
        <v>upregulation</v>
      </c>
      <c r="M853" t="str">
        <f t="shared" si="55"/>
        <v>regulation not significant</v>
      </c>
    </row>
    <row r="854" spans="1:13" x14ac:dyDescent="0.2">
      <c r="A854" t="s">
        <v>319</v>
      </c>
      <c r="B854" t="s">
        <v>232</v>
      </c>
      <c r="C854" t="s">
        <v>242</v>
      </c>
      <c r="D854" t="s">
        <v>504</v>
      </c>
      <c r="E854" t="s">
        <v>4</v>
      </c>
      <c r="F854">
        <v>1.0018305000000001</v>
      </c>
      <c r="G854">
        <v>7.05817714285714</v>
      </c>
      <c r="H854">
        <v>2.2828332669196001E-7</v>
      </c>
      <c r="I854" t="s">
        <v>321</v>
      </c>
      <c r="J854" t="str">
        <f t="shared" si="52"/>
        <v>Breast cancer - Cell Line(28)IAPP</v>
      </c>
      <c r="K854" t="str">
        <f t="shared" si="53"/>
        <v>Breast cancer - Normal TNBC(21)IAPP</v>
      </c>
      <c r="L854" t="str">
        <f t="shared" si="54"/>
        <v>downregulation</v>
      </c>
      <c r="M854" t="str">
        <f t="shared" si="55"/>
        <v>significant regulation</v>
      </c>
    </row>
    <row r="855" spans="1:13" x14ac:dyDescent="0.2">
      <c r="A855" t="s">
        <v>319</v>
      </c>
      <c r="B855" t="s">
        <v>232</v>
      </c>
      <c r="C855" t="s">
        <v>242</v>
      </c>
      <c r="D855" t="s">
        <v>522</v>
      </c>
      <c r="E855" t="s">
        <v>4</v>
      </c>
      <c r="F855">
        <v>0.89932771428571401</v>
      </c>
      <c r="G855">
        <v>4.7381476190476099E-2</v>
      </c>
      <c r="H855">
        <v>5.3983072932079698E-3</v>
      </c>
      <c r="I855" t="s">
        <v>321</v>
      </c>
      <c r="J855" t="str">
        <f t="shared" si="52"/>
        <v>Breast cancer - Cell Line(28)IAPP</v>
      </c>
      <c r="K855" t="str">
        <f t="shared" si="53"/>
        <v>Breast cancer - Normal TNBC(21)IAPP</v>
      </c>
      <c r="L855" t="str">
        <f t="shared" si="54"/>
        <v>upregulation</v>
      </c>
      <c r="M855" t="str">
        <f t="shared" si="55"/>
        <v>regulation not significant</v>
      </c>
    </row>
    <row r="856" spans="1:13" x14ac:dyDescent="0.2">
      <c r="A856" t="s">
        <v>319</v>
      </c>
      <c r="B856" t="s">
        <v>230</v>
      </c>
      <c r="C856" t="s">
        <v>242</v>
      </c>
      <c r="D856" t="s">
        <v>520</v>
      </c>
      <c r="E856" t="s">
        <v>4</v>
      </c>
      <c r="F856">
        <v>50.294365714285703</v>
      </c>
      <c r="G856">
        <v>154.03339523809501</v>
      </c>
      <c r="H856">
        <v>7.1090025403825705E-10</v>
      </c>
      <c r="I856" t="s">
        <v>321</v>
      </c>
      <c r="J856" t="str">
        <f t="shared" si="52"/>
        <v>Breast cancer - ER+(42)IAPP</v>
      </c>
      <c r="K856" t="str">
        <f t="shared" si="53"/>
        <v>Breast cancer - Normal TNBC(21)IAPP</v>
      </c>
      <c r="L856" t="str">
        <f t="shared" si="54"/>
        <v>downregulation</v>
      </c>
      <c r="M856" t="str">
        <f t="shared" si="55"/>
        <v>significant regulation</v>
      </c>
    </row>
    <row r="857" spans="1:13" x14ac:dyDescent="0.2">
      <c r="A857" t="s">
        <v>319</v>
      </c>
      <c r="B857" t="s">
        <v>230</v>
      </c>
      <c r="C857" t="s">
        <v>242</v>
      </c>
      <c r="D857" t="s">
        <v>521</v>
      </c>
      <c r="E857" t="s">
        <v>4</v>
      </c>
      <c r="F857">
        <v>5.7821546428571402</v>
      </c>
      <c r="G857">
        <v>1.73262495238095</v>
      </c>
      <c r="H857">
        <v>6.6987766531613896E-3</v>
      </c>
      <c r="I857" t="s">
        <v>321</v>
      </c>
      <c r="J857" t="str">
        <f t="shared" si="52"/>
        <v>Breast cancer - ER+(42)IAPP</v>
      </c>
      <c r="K857" t="str">
        <f t="shared" si="53"/>
        <v>Breast cancer - Normal TNBC(21)IAPP</v>
      </c>
      <c r="L857" t="str">
        <f t="shared" si="54"/>
        <v>upregulation</v>
      </c>
      <c r="M857" t="str">
        <f t="shared" si="55"/>
        <v>regulation not significant</v>
      </c>
    </row>
    <row r="858" spans="1:13" x14ac:dyDescent="0.2">
      <c r="A858" t="s">
        <v>319</v>
      </c>
      <c r="B858" t="s">
        <v>230</v>
      </c>
      <c r="C858" t="s">
        <v>242</v>
      </c>
      <c r="D858" t="s">
        <v>502</v>
      </c>
      <c r="E858" t="s">
        <v>4</v>
      </c>
      <c r="F858">
        <v>117.83092499999999</v>
      </c>
      <c r="G858">
        <v>215.587866666666</v>
      </c>
      <c r="H858">
        <v>7.0427227480990295E-4</v>
      </c>
      <c r="I858" t="s">
        <v>321</v>
      </c>
      <c r="J858" t="str">
        <f t="shared" si="52"/>
        <v>Breast cancer - ER+(42)IAPP</v>
      </c>
      <c r="K858" t="str">
        <f t="shared" si="53"/>
        <v>Breast cancer - Normal TNBC(21)IAPP</v>
      </c>
      <c r="L858" t="str">
        <f t="shared" si="54"/>
        <v>downregulation</v>
      </c>
      <c r="M858" t="str">
        <f t="shared" si="55"/>
        <v>significant regulation</v>
      </c>
    </row>
    <row r="859" spans="1:13" x14ac:dyDescent="0.2">
      <c r="A859" t="s">
        <v>319</v>
      </c>
      <c r="B859" t="s">
        <v>230</v>
      </c>
      <c r="C859" t="s">
        <v>242</v>
      </c>
      <c r="D859" t="s">
        <v>503</v>
      </c>
      <c r="E859" t="s">
        <v>4</v>
      </c>
      <c r="F859">
        <v>9.8075858571428505</v>
      </c>
      <c r="G859">
        <v>46.786474285714199</v>
      </c>
      <c r="H859">
        <v>2.1852013845038299E-10</v>
      </c>
      <c r="I859" t="s">
        <v>321</v>
      </c>
      <c r="J859" t="str">
        <f t="shared" si="52"/>
        <v>Breast cancer - ER+(42)IAPP</v>
      </c>
      <c r="K859" t="str">
        <f t="shared" si="53"/>
        <v>Breast cancer - Normal TNBC(21)IAPP</v>
      </c>
      <c r="L859" t="str">
        <f t="shared" si="54"/>
        <v>downregulation</v>
      </c>
      <c r="M859" t="str">
        <f t="shared" si="55"/>
        <v>significant regulation</v>
      </c>
    </row>
    <row r="860" spans="1:13" x14ac:dyDescent="0.2">
      <c r="A860" t="s">
        <v>319</v>
      </c>
      <c r="B860" t="s">
        <v>230</v>
      </c>
      <c r="C860" t="s">
        <v>242</v>
      </c>
      <c r="D860" t="s">
        <v>526</v>
      </c>
      <c r="E860" t="s">
        <v>4</v>
      </c>
      <c r="F860">
        <v>0.44246030952380899</v>
      </c>
      <c r="G860">
        <v>0.17929766666666599</v>
      </c>
      <c r="H860">
        <v>2.1108334654997099E-3</v>
      </c>
      <c r="I860" t="s">
        <v>321</v>
      </c>
      <c r="J860" t="str">
        <f t="shared" si="52"/>
        <v>Breast cancer - ER+(42)IAPP</v>
      </c>
      <c r="K860" t="str">
        <f t="shared" si="53"/>
        <v>Breast cancer - Normal TNBC(21)IAPP</v>
      </c>
      <c r="L860" t="str">
        <f t="shared" si="54"/>
        <v>upregulation</v>
      </c>
      <c r="M860" t="str">
        <f t="shared" si="55"/>
        <v>regulation not significant</v>
      </c>
    </row>
    <row r="861" spans="1:13" x14ac:dyDescent="0.2">
      <c r="A861" t="s">
        <v>319</v>
      </c>
      <c r="B861" t="s">
        <v>231</v>
      </c>
      <c r="C861" t="s">
        <v>232</v>
      </c>
      <c r="D861" t="s">
        <v>521</v>
      </c>
      <c r="E861" t="s">
        <v>4</v>
      </c>
      <c r="F861">
        <v>19.985792833333299</v>
      </c>
      <c r="G861">
        <v>5.76821753571428</v>
      </c>
      <c r="H861">
        <v>6.1181508177087802E-3</v>
      </c>
      <c r="I861" t="s">
        <v>321</v>
      </c>
      <c r="J861" t="str">
        <f t="shared" si="52"/>
        <v>Breast cancer - TNBC(42)IAPP</v>
      </c>
      <c r="K861" t="str">
        <f t="shared" si="53"/>
        <v>Breast cancer - Cell Line(28)IAPP</v>
      </c>
      <c r="L861" t="str">
        <f t="shared" si="54"/>
        <v>upregulation</v>
      </c>
      <c r="M861" t="str">
        <f t="shared" si="55"/>
        <v>regulation not significant</v>
      </c>
    </row>
    <row r="862" spans="1:13" x14ac:dyDescent="0.2">
      <c r="A862" t="s">
        <v>319</v>
      </c>
      <c r="B862" t="s">
        <v>231</v>
      </c>
      <c r="C862" t="s">
        <v>232</v>
      </c>
      <c r="D862" t="s">
        <v>502</v>
      </c>
      <c r="E862" t="s">
        <v>4</v>
      </c>
      <c r="F862">
        <v>152.52296190476099</v>
      </c>
      <c r="G862">
        <v>218.55843214285699</v>
      </c>
      <c r="H862">
        <v>8.71123459467695E-3</v>
      </c>
      <c r="I862" t="s">
        <v>321</v>
      </c>
      <c r="J862" t="str">
        <f t="shared" si="52"/>
        <v>Breast cancer - TNBC(42)IAPP</v>
      </c>
      <c r="K862" t="str">
        <f t="shared" si="53"/>
        <v>Breast cancer - Cell Line(28)IAPP</v>
      </c>
      <c r="L862" t="str">
        <f t="shared" si="54"/>
        <v>downregulation</v>
      </c>
      <c r="M862" t="str">
        <f t="shared" si="55"/>
        <v>regulation not significant</v>
      </c>
    </row>
    <row r="863" spans="1:13" x14ac:dyDescent="0.2">
      <c r="A863" t="s">
        <v>319</v>
      </c>
      <c r="B863" t="s">
        <v>231</v>
      </c>
      <c r="C863" t="s">
        <v>232</v>
      </c>
      <c r="D863" t="s">
        <v>503</v>
      </c>
      <c r="E863" t="s">
        <v>4</v>
      </c>
      <c r="F863">
        <v>13.4126777380952</v>
      </c>
      <c r="G863">
        <v>69.256199321428497</v>
      </c>
      <c r="H863">
        <v>6.9514182150043899E-6</v>
      </c>
      <c r="I863" t="s">
        <v>321</v>
      </c>
      <c r="J863" t="str">
        <f t="shared" si="52"/>
        <v>Breast cancer - TNBC(42)IAPP</v>
      </c>
      <c r="K863" t="str">
        <f t="shared" si="53"/>
        <v>Breast cancer - Cell Line(28)IAPP</v>
      </c>
      <c r="L863" t="str">
        <f t="shared" si="54"/>
        <v>downregulation</v>
      </c>
      <c r="M863" t="str">
        <f t="shared" si="55"/>
        <v>significant regulation</v>
      </c>
    </row>
    <row r="864" spans="1:13" x14ac:dyDescent="0.2">
      <c r="A864" t="s">
        <v>319</v>
      </c>
      <c r="B864" t="s">
        <v>231</v>
      </c>
      <c r="C864" t="s">
        <v>232</v>
      </c>
      <c r="D864" t="s">
        <v>505</v>
      </c>
      <c r="E864" t="s">
        <v>4</v>
      </c>
      <c r="F864">
        <v>5.91039088095238</v>
      </c>
      <c r="G864">
        <v>68.2527903571428</v>
      </c>
      <c r="H864">
        <v>7.7596209807379E-8</v>
      </c>
      <c r="I864" t="s">
        <v>321</v>
      </c>
      <c r="J864" t="str">
        <f t="shared" si="52"/>
        <v>Breast cancer - TNBC(42)IAPP</v>
      </c>
      <c r="K864" t="str">
        <f t="shared" si="53"/>
        <v>Breast cancer - Cell Line(28)IAPP</v>
      </c>
      <c r="L864" t="str">
        <f t="shared" si="54"/>
        <v>downregulation</v>
      </c>
      <c r="M864" t="str">
        <f t="shared" si="55"/>
        <v>significant regulation</v>
      </c>
    </row>
    <row r="865" spans="1:13" x14ac:dyDescent="0.2">
      <c r="A865" t="s">
        <v>319</v>
      </c>
      <c r="B865" t="s">
        <v>231</v>
      </c>
      <c r="C865" t="s">
        <v>232</v>
      </c>
      <c r="D865" t="s">
        <v>522</v>
      </c>
      <c r="E865" t="s">
        <v>4</v>
      </c>
      <c r="F865">
        <v>7.09630952380952E-2</v>
      </c>
      <c r="G865">
        <v>0.89932771428571401</v>
      </c>
      <c r="H865">
        <v>7.1985192502786403E-3</v>
      </c>
      <c r="I865" t="s">
        <v>321</v>
      </c>
      <c r="J865" t="str">
        <f t="shared" si="52"/>
        <v>Breast cancer - TNBC(42)IAPP</v>
      </c>
      <c r="K865" t="str">
        <f t="shared" si="53"/>
        <v>Breast cancer - Cell Line(28)IAPP</v>
      </c>
      <c r="L865" t="str">
        <f t="shared" si="54"/>
        <v>downregulation</v>
      </c>
      <c r="M865" t="str">
        <f t="shared" si="55"/>
        <v>regulation not significant</v>
      </c>
    </row>
    <row r="866" spans="1:13" x14ac:dyDescent="0.2">
      <c r="A866" t="s">
        <v>319</v>
      </c>
      <c r="B866" t="s">
        <v>231</v>
      </c>
      <c r="C866" t="s">
        <v>232</v>
      </c>
      <c r="D866" t="s">
        <v>529</v>
      </c>
      <c r="E866" t="s">
        <v>4</v>
      </c>
      <c r="F866">
        <v>2.1590729523809502</v>
      </c>
      <c r="G866">
        <v>1.1163497142857099</v>
      </c>
      <c r="H866">
        <v>4.91598191646521E-3</v>
      </c>
      <c r="I866" t="s">
        <v>321</v>
      </c>
      <c r="J866" t="str">
        <f t="shared" si="52"/>
        <v>Breast cancer - TNBC(42)IAPP</v>
      </c>
      <c r="K866" t="str">
        <f t="shared" si="53"/>
        <v>Breast cancer - Cell Line(28)IAPP</v>
      </c>
      <c r="L866" t="str">
        <f t="shared" si="54"/>
        <v>upregulation</v>
      </c>
      <c r="M866" t="str">
        <f t="shared" si="55"/>
        <v>regulation not significant</v>
      </c>
    </row>
    <row r="867" spans="1:13" x14ac:dyDescent="0.2">
      <c r="A867" t="s">
        <v>319</v>
      </c>
      <c r="B867" t="s">
        <v>231</v>
      </c>
      <c r="C867" t="s">
        <v>230</v>
      </c>
      <c r="D867" t="s">
        <v>521</v>
      </c>
      <c r="E867" t="s">
        <v>4</v>
      </c>
      <c r="F867">
        <v>19.985792833333299</v>
      </c>
      <c r="G867">
        <v>5.7821546428571402</v>
      </c>
      <c r="H867">
        <v>2.0147366815495599E-3</v>
      </c>
      <c r="I867" t="s">
        <v>321</v>
      </c>
      <c r="J867" t="str">
        <f t="shared" si="52"/>
        <v>Breast cancer - TNBC(42)IAPP</v>
      </c>
      <c r="K867" t="str">
        <f t="shared" si="53"/>
        <v>Breast cancer - ER+(42)IAPP</v>
      </c>
      <c r="L867" t="str">
        <f t="shared" si="54"/>
        <v>upregulation</v>
      </c>
      <c r="M867" t="str">
        <f t="shared" si="55"/>
        <v>regulation not significant</v>
      </c>
    </row>
    <row r="868" spans="1:13" x14ac:dyDescent="0.2">
      <c r="A868" t="s">
        <v>319</v>
      </c>
      <c r="B868" t="s">
        <v>231</v>
      </c>
      <c r="C868" t="s">
        <v>230</v>
      </c>
      <c r="D868" t="s">
        <v>505</v>
      </c>
      <c r="E868" t="s">
        <v>4</v>
      </c>
      <c r="F868">
        <v>5.91039088095238</v>
      </c>
      <c r="G868">
        <v>21.789927619047599</v>
      </c>
      <c r="H868">
        <v>1.4584137152225101E-3</v>
      </c>
      <c r="I868" t="s">
        <v>321</v>
      </c>
      <c r="J868" t="str">
        <f t="shared" si="52"/>
        <v>Breast cancer - TNBC(42)IAPP</v>
      </c>
      <c r="K868" t="str">
        <f t="shared" si="53"/>
        <v>Breast cancer - ER+(42)IAPP</v>
      </c>
      <c r="L868" t="str">
        <f t="shared" si="54"/>
        <v>downregulation</v>
      </c>
      <c r="M868" t="str">
        <f t="shared" si="55"/>
        <v>regulation not significant</v>
      </c>
    </row>
    <row r="869" spans="1:13" x14ac:dyDescent="0.2">
      <c r="A869" t="s">
        <v>319</v>
      </c>
      <c r="B869" t="s">
        <v>231</v>
      </c>
      <c r="C869" t="s">
        <v>242</v>
      </c>
      <c r="D869" t="s">
        <v>520</v>
      </c>
      <c r="E869" t="s">
        <v>4</v>
      </c>
      <c r="F869">
        <v>83.015825714285697</v>
      </c>
      <c r="G869">
        <v>154.03339523809501</v>
      </c>
      <c r="H869">
        <v>1.4707605658296501E-6</v>
      </c>
      <c r="I869" t="s">
        <v>321</v>
      </c>
      <c r="J869" t="str">
        <f t="shared" si="52"/>
        <v>Breast cancer - TNBC(42)IAPP</v>
      </c>
      <c r="K869" t="str">
        <f t="shared" si="53"/>
        <v>Breast cancer - Normal TNBC(21)IAPP</v>
      </c>
      <c r="L869" t="str">
        <f t="shared" si="54"/>
        <v>downregulation</v>
      </c>
      <c r="M869" t="str">
        <f t="shared" si="55"/>
        <v>significant regulation</v>
      </c>
    </row>
    <row r="870" spans="1:13" x14ac:dyDescent="0.2">
      <c r="A870" t="s">
        <v>319</v>
      </c>
      <c r="B870" t="s">
        <v>231</v>
      </c>
      <c r="C870" t="s">
        <v>242</v>
      </c>
      <c r="D870" t="s">
        <v>521</v>
      </c>
      <c r="E870" t="s">
        <v>4</v>
      </c>
      <c r="F870">
        <v>19.985792833333299</v>
      </c>
      <c r="G870">
        <v>1.73262495238095</v>
      </c>
      <c r="H870">
        <v>4.46378729384305E-8</v>
      </c>
      <c r="I870" t="s">
        <v>321</v>
      </c>
      <c r="J870" t="str">
        <f t="shared" si="52"/>
        <v>Breast cancer - TNBC(42)IAPP</v>
      </c>
      <c r="K870" t="str">
        <f t="shared" si="53"/>
        <v>Breast cancer - Normal TNBC(21)IAPP</v>
      </c>
      <c r="L870" t="str">
        <f t="shared" si="54"/>
        <v>upregulation</v>
      </c>
      <c r="M870" t="str">
        <f t="shared" si="55"/>
        <v>significant regulation</v>
      </c>
    </row>
    <row r="871" spans="1:13" x14ac:dyDescent="0.2">
      <c r="A871" t="s">
        <v>319</v>
      </c>
      <c r="B871" t="s">
        <v>231</v>
      </c>
      <c r="C871" t="s">
        <v>242</v>
      </c>
      <c r="D871" t="s">
        <v>502</v>
      </c>
      <c r="E871" t="s">
        <v>4</v>
      </c>
      <c r="F871">
        <v>152.52296190476099</v>
      </c>
      <c r="G871">
        <v>215.587866666666</v>
      </c>
      <c r="H871">
        <v>3.9331017029447801E-3</v>
      </c>
      <c r="I871" t="s">
        <v>321</v>
      </c>
      <c r="J871" t="str">
        <f t="shared" si="52"/>
        <v>Breast cancer - TNBC(42)IAPP</v>
      </c>
      <c r="K871" t="str">
        <f t="shared" si="53"/>
        <v>Breast cancer - Normal TNBC(21)IAPP</v>
      </c>
      <c r="L871" t="str">
        <f t="shared" si="54"/>
        <v>downregulation</v>
      </c>
      <c r="M871" t="str">
        <f t="shared" si="55"/>
        <v>regulation not significant</v>
      </c>
    </row>
    <row r="872" spans="1:13" x14ac:dyDescent="0.2">
      <c r="A872" t="s">
        <v>319</v>
      </c>
      <c r="B872" t="s">
        <v>231</v>
      </c>
      <c r="C872" t="s">
        <v>242</v>
      </c>
      <c r="D872" t="s">
        <v>503</v>
      </c>
      <c r="E872" t="s">
        <v>4</v>
      </c>
      <c r="F872">
        <v>13.4126777380952</v>
      </c>
      <c r="G872">
        <v>46.786474285714199</v>
      </c>
      <c r="H872">
        <v>8.3106080126618103E-13</v>
      </c>
      <c r="I872" t="s">
        <v>321</v>
      </c>
      <c r="J872" t="str">
        <f t="shared" si="52"/>
        <v>Breast cancer - TNBC(42)IAPP</v>
      </c>
      <c r="K872" t="str">
        <f t="shared" si="53"/>
        <v>Breast cancer - Normal TNBC(21)IAPP</v>
      </c>
      <c r="L872" t="str">
        <f t="shared" si="54"/>
        <v>downregulation</v>
      </c>
      <c r="M872" t="str">
        <f t="shared" si="55"/>
        <v>significant regulation</v>
      </c>
    </row>
    <row r="873" spans="1:13" x14ac:dyDescent="0.2">
      <c r="A873" t="s">
        <v>319</v>
      </c>
      <c r="B873" t="s">
        <v>231</v>
      </c>
      <c r="C873" t="s">
        <v>242</v>
      </c>
      <c r="D873" t="s">
        <v>526</v>
      </c>
      <c r="E873" t="s">
        <v>4</v>
      </c>
      <c r="F873">
        <v>0.85692773809523803</v>
      </c>
      <c r="G873">
        <v>0.17929766666666599</v>
      </c>
      <c r="H873">
        <v>3.38111742830888E-5</v>
      </c>
      <c r="I873" t="s">
        <v>321</v>
      </c>
      <c r="J873" t="str">
        <f t="shared" si="52"/>
        <v>Breast cancer - TNBC(42)IAPP</v>
      </c>
      <c r="K873" t="str">
        <f t="shared" si="53"/>
        <v>Breast cancer - Normal TNBC(21)IAPP</v>
      </c>
      <c r="L873" t="str">
        <f t="shared" si="54"/>
        <v>upregulation</v>
      </c>
      <c r="M873" t="str">
        <f t="shared" si="55"/>
        <v>significant regulation</v>
      </c>
    </row>
    <row r="874" spans="1:13" x14ac:dyDescent="0.2">
      <c r="A874" t="s">
        <v>319</v>
      </c>
      <c r="B874" t="s">
        <v>231</v>
      </c>
      <c r="C874" t="s">
        <v>242</v>
      </c>
      <c r="D874" t="s">
        <v>505</v>
      </c>
      <c r="E874" t="s">
        <v>4</v>
      </c>
      <c r="F874">
        <v>5.91039088095238</v>
      </c>
      <c r="G874">
        <v>20.199189857142802</v>
      </c>
      <c r="H874">
        <v>1.4724639374710201E-8</v>
      </c>
      <c r="I874" t="s">
        <v>321</v>
      </c>
      <c r="J874" t="str">
        <f t="shared" si="52"/>
        <v>Breast cancer - TNBC(42)IAPP</v>
      </c>
      <c r="K874" t="str">
        <f t="shared" si="53"/>
        <v>Breast cancer - Normal TNBC(21)IAPP</v>
      </c>
      <c r="L874" t="str">
        <f t="shared" si="54"/>
        <v>downregulation</v>
      </c>
      <c r="M874" t="str">
        <f t="shared" si="55"/>
        <v>significant regulation</v>
      </c>
    </row>
    <row r="875" spans="1:13" x14ac:dyDescent="0.2">
      <c r="A875" t="s">
        <v>319</v>
      </c>
      <c r="B875" t="s">
        <v>231</v>
      </c>
      <c r="C875" t="s">
        <v>242</v>
      </c>
      <c r="D875" t="s">
        <v>529</v>
      </c>
      <c r="E875" t="s">
        <v>4</v>
      </c>
      <c r="F875">
        <v>2.1590729523809502</v>
      </c>
      <c r="G875">
        <v>1.0325889047618999</v>
      </c>
      <c r="H875">
        <v>2.4078539874514502E-3</v>
      </c>
      <c r="I875" t="s">
        <v>321</v>
      </c>
      <c r="J875" t="str">
        <f t="shared" si="52"/>
        <v>Breast cancer - TNBC(42)IAPP</v>
      </c>
      <c r="K875" t="str">
        <f t="shared" si="53"/>
        <v>Breast cancer - Normal TNBC(21)IAPP</v>
      </c>
      <c r="L875" t="str">
        <f t="shared" si="54"/>
        <v>upregulation</v>
      </c>
      <c r="M875" t="str">
        <f t="shared" si="55"/>
        <v>regulation not significant</v>
      </c>
    </row>
    <row r="876" spans="1:13" x14ac:dyDescent="0.2">
      <c r="A876" t="s">
        <v>319</v>
      </c>
      <c r="B876" t="s">
        <v>251</v>
      </c>
      <c r="C876" t="s">
        <v>256</v>
      </c>
      <c r="D876" t="s">
        <v>501</v>
      </c>
      <c r="E876" t="s">
        <v>4</v>
      </c>
      <c r="F876">
        <v>3.58809111111111</v>
      </c>
      <c r="G876">
        <v>15.9633672222222</v>
      </c>
      <c r="H876">
        <v>9.3091036153933899E-3</v>
      </c>
      <c r="I876" t="s">
        <v>321</v>
      </c>
      <c r="J876" t="str">
        <f t="shared" si="52"/>
        <v>Breast cancer - FFPE(9)IAPP</v>
      </c>
      <c r="K876" t="str">
        <f t="shared" si="53"/>
        <v>Breast cancer - Fresh-frozen(18)IAPP</v>
      </c>
      <c r="L876" t="str">
        <f t="shared" si="54"/>
        <v>downregulation</v>
      </c>
      <c r="M876" t="str">
        <f t="shared" si="55"/>
        <v>regulation not significant</v>
      </c>
    </row>
    <row r="877" spans="1:13" x14ac:dyDescent="0.2">
      <c r="A877" t="s">
        <v>319</v>
      </c>
      <c r="B877" t="s">
        <v>234</v>
      </c>
      <c r="C877" t="s">
        <v>220</v>
      </c>
      <c r="D877" t="s">
        <v>532</v>
      </c>
      <c r="E877" t="s">
        <v>4</v>
      </c>
      <c r="F877">
        <v>245.63910331485999</v>
      </c>
      <c r="G877">
        <v>400.77198033587598</v>
      </c>
      <c r="H877">
        <v>8.68651632976085E-9</v>
      </c>
      <c r="I877" t="s">
        <v>382</v>
      </c>
      <c r="J877" t="str">
        <f t="shared" si="52"/>
        <v>Breast invasive carcinoma - Stage I(90)IAPP</v>
      </c>
      <c r="K877" t="str">
        <f t="shared" si="53"/>
        <v>Breast invasive carcinoma (adjacent normal)(111)IAPP</v>
      </c>
      <c r="L877" t="str">
        <f t="shared" si="54"/>
        <v>downregulation</v>
      </c>
      <c r="M877" t="str">
        <f t="shared" si="55"/>
        <v>significant regulation</v>
      </c>
    </row>
    <row r="878" spans="1:13" x14ac:dyDescent="0.2">
      <c r="A878" t="s">
        <v>319</v>
      </c>
      <c r="B878" t="s">
        <v>234</v>
      </c>
      <c r="C878" t="s">
        <v>240</v>
      </c>
      <c r="D878" t="s">
        <v>544</v>
      </c>
      <c r="E878" t="s">
        <v>4</v>
      </c>
      <c r="F878">
        <v>3.37513000503019E-2</v>
      </c>
      <c r="G878">
        <v>0</v>
      </c>
      <c r="H878">
        <v>1.11565475877779E-5</v>
      </c>
      <c r="I878" t="s">
        <v>382</v>
      </c>
      <c r="J878" t="str">
        <f t="shared" si="52"/>
        <v>Breast invasive carcinoma - Stage I(90)IAPP</v>
      </c>
      <c r="K878" t="str">
        <f t="shared" si="53"/>
        <v>Breast invasive carcinoma - Stage II(3)IAPP</v>
      </c>
      <c r="L878" t="str">
        <f t="shared" si="54"/>
        <v>upregulation</v>
      </c>
      <c r="M878" t="str">
        <f t="shared" si="55"/>
        <v>significant regulation</v>
      </c>
    </row>
    <row r="879" spans="1:13" x14ac:dyDescent="0.2">
      <c r="A879" t="s">
        <v>319</v>
      </c>
      <c r="B879" t="s">
        <v>235</v>
      </c>
      <c r="C879" t="s">
        <v>220</v>
      </c>
      <c r="D879" t="s">
        <v>532</v>
      </c>
      <c r="E879" t="s">
        <v>4</v>
      </c>
      <c r="F879">
        <v>212.427715819437</v>
      </c>
      <c r="G879">
        <v>400.77198033587598</v>
      </c>
      <c r="H879" s="155">
        <v>1.02701008666296E-25</v>
      </c>
      <c r="I879" t="s">
        <v>382</v>
      </c>
      <c r="J879" t="str">
        <f t="shared" si="52"/>
        <v>Breast invasive carcinoma - Stage IIB(249)IAPP</v>
      </c>
      <c r="K879" t="str">
        <f t="shared" si="53"/>
        <v>Breast invasive carcinoma (adjacent normal)(111)IAPP</v>
      </c>
      <c r="L879" t="str">
        <f t="shared" si="54"/>
        <v>downregulation</v>
      </c>
      <c r="M879" t="str">
        <f t="shared" si="55"/>
        <v>significant regulation</v>
      </c>
    </row>
    <row r="880" spans="1:13" x14ac:dyDescent="0.2">
      <c r="A880" t="s">
        <v>319</v>
      </c>
      <c r="B880" t="s">
        <v>235</v>
      </c>
      <c r="C880" t="s">
        <v>220</v>
      </c>
      <c r="D880" t="s">
        <v>546</v>
      </c>
      <c r="E880" t="s">
        <v>4</v>
      </c>
      <c r="F880">
        <v>0.33127618020369998</v>
      </c>
      <c r="G880">
        <v>0.701952353699412</v>
      </c>
      <c r="H880">
        <v>7.5528253191611802E-6</v>
      </c>
      <c r="I880" t="s">
        <v>382</v>
      </c>
      <c r="J880" t="str">
        <f t="shared" si="52"/>
        <v>Breast invasive carcinoma - Stage IIB(249)IAPP</v>
      </c>
      <c r="K880" t="str">
        <f t="shared" si="53"/>
        <v>Breast invasive carcinoma (adjacent normal)(111)IAPP</v>
      </c>
      <c r="L880" t="str">
        <f t="shared" si="54"/>
        <v>downregulation</v>
      </c>
      <c r="M880" t="str">
        <f t="shared" si="55"/>
        <v>significant regulation</v>
      </c>
    </row>
    <row r="881" spans="1:13" x14ac:dyDescent="0.2">
      <c r="A881" t="s">
        <v>319</v>
      </c>
      <c r="B881" t="s">
        <v>235</v>
      </c>
      <c r="C881" t="s">
        <v>240</v>
      </c>
      <c r="D881" t="s">
        <v>544</v>
      </c>
      <c r="E881" t="s">
        <v>4</v>
      </c>
      <c r="F881">
        <v>2.9030460213381699E-2</v>
      </c>
      <c r="G881">
        <v>0</v>
      </c>
      <c r="H881">
        <v>2.3060049766611099E-7</v>
      </c>
      <c r="I881" t="s">
        <v>382</v>
      </c>
      <c r="J881" t="str">
        <f t="shared" si="52"/>
        <v>Breast invasive carcinoma - Stage IIB(249)IAPP</v>
      </c>
      <c r="K881" t="str">
        <f t="shared" si="53"/>
        <v>Breast invasive carcinoma - Stage II(3)IAPP</v>
      </c>
      <c r="L881" t="str">
        <f t="shared" si="54"/>
        <v>upregulation</v>
      </c>
      <c r="M881" t="str">
        <f t="shared" si="55"/>
        <v>significant regulation</v>
      </c>
    </row>
    <row r="882" spans="1:13" x14ac:dyDescent="0.2">
      <c r="A882" t="s">
        <v>319</v>
      </c>
      <c r="B882" t="s">
        <v>236</v>
      </c>
      <c r="C882" t="s">
        <v>220</v>
      </c>
      <c r="D882" t="s">
        <v>532</v>
      </c>
      <c r="E882" t="s">
        <v>4</v>
      </c>
      <c r="F882">
        <v>150.658123797174</v>
      </c>
      <c r="G882">
        <v>400.77198033587598</v>
      </c>
      <c r="H882">
        <v>9.5414067967926495E-6</v>
      </c>
      <c r="I882" t="s">
        <v>382</v>
      </c>
      <c r="J882" t="str">
        <f t="shared" si="52"/>
        <v>Breast invasive carcinoma - Stage IIIB(29)IAPP</v>
      </c>
      <c r="K882" t="str">
        <f t="shared" si="53"/>
        <v>Breast invasive carcinoma (adjacent normal)(111)IAPP</v>
      </c>
      <c r="L882" t="str">
        <f t="shared" si="54"/>
        <v>downregulation</v>
      </c>
      <c r="M882" t="str">
        <f t="shared" si="55"/>
        <v>significant regulation</v>
      </c>
    </row>
    <row r="883" spans="1:13" x14ac:dyDescent="0.2">
      <c r="A883" t="s">
        <v>319</v>
      </c>
      <c r="B883" t="s">
        <v>236</v>
      </c>
      <c r="C883" t="s">
        <v>220</v>
      </c>
      <c r="D883" t="s">
        <v>546</v>
      </c>
      <c r="E883" t="s">
        <v>4</v>
      </c>
      <c r="F883">
        <v>0.179877784936569</v>
      </c>
      <c r="G883">
        <v>0.701952353699412</v>
      </c>
      <c r="H883">
        <v>4.9879663412565498E-5</v>
      </c>
      <c r="I883" t="s">
        <v>382</v>
      </c>
      <c r="J883" t="str">
        <f t="shared" si="52"/>
        <v>Breast invasive carcinoma - Stage IIIB(29)IAPP</v>
      </c>
      <c r="K883" t="str">
        <f t="shared" si="53"/>
        <v>Breast invasive carcinoma (adjacent normal)(111)IAPP</v>
      </c>
      <c r="L883" t="str">
        <f t="shared" si="54"/>
        <v>downregulation</v>
      </c>
      <c r="M883" t="str">
        <f t="shared" si="55"/>
        <v>significant regulation</v>
      </c>
    </row>
    <row r="884" spans="1:13" x14ac:dyDescent="0.2">
      <c r="A884" t="s">
        <v>319</v>
      </c>
      <c r="B884" t="s">
        <v>237</v>
      </c>
      <c r="C884" t="s">
        <v>220</v>
      </c>
      <c r="D884" t="s">
        <v>532</v>
      </c>
      <c r="E884" t="s">
        <v>4</v>
      </c>
      <c r="F884">
        <v>203.60653809737099</v>
      </c>
      <c r="G884">
        <v>400.77198033587598</v>
      </c>
      <c r="H884" s="155">
        <v>3.98975459151485E-19</v>
      </c>
      <c r="I884" t="s">
        <v>382</v>
      </c>
      <c r="J884" t="str">
        <f t="shared" si="52"/>
        <v>Breast invasive carcinoma - Stage IIIA(152)IAPP</v>
      </c>
      <c r="K884" t="str">
        <f t="shared" si="53"/>
        <v>Breast invasive carcinoma (adjacent normal)(111)IAPP</v>
      </c>
      <c r="L884" t="str">
        <f t="shared" si="54"/>
        <v>downregulation</v>
      </c>
      <c r="M884" t="str">
        <f t="shared" si="55"/>
        <v>significant regulation</v>
      </c>
    </row>
    <row r="885" spans="1:13" x14ac:dyDescent="0.2">
      <c r="A885" t="s">
        <v>319</v>
      </c>
      <c r="B885" t="s">
        <v>237</v>
      </c>
      <c r="C885" t="s">
        <v>220</v>
      </c>
      <c r="D885" t="s">
        <v>546</v>
      </c>
      <c r="E885" t="s">
        <v>4</v>
      </c>
      <c r="F885">
        <v>0.300883702051708</v>
      </c>
      <c r="G885">
        <v>0.701952353699412</v>
      </c>
      <c r="H885">
        <v>3.6665575693702198E-5</v>
      </c>
      <c r="I885" t="s">
        <v>382</v>
      </c>
      <c r="J885" t="str">
        <f t="shared" si="52"/>
        <v>Breast invasive carcinoma - Stage IIIA(152)IAPP</v>
      </c>
      <c r="K885" t="str">
        <f t="shared" si="53"/>
        <v>Breast invasive carcinoma (adjacent normal)(111)IAPP</v>
      </c>
      <c r="L885" t="str">
        <f t="shared" si="54"/>
        <v>downregulation</v>
      </c>
      <c r="M885" t="str">
        <f t="shared" si="55"/>
        <v>significant regulation</v>
      </c>
    </row>
    <row r="886" spans="1:13" x14ac:dyDescent="0.2">
      <c r="A886" t="s">
        <v>319</v>
      </c>
      <c r="B886" t="s">
        <v>237</v>
      </c>
      <c r="C886" t="s">
        <v>240</v>
      </c>
      <c r="D886" t="s">
        <v>544</v>
      </c>
      <c r="E886" t="s">
        <v>4</v>
      </c>
      <c r="F886">
        <v>2.19458527446947E-2</v>
      </c>
      <c r="G886">
        <v>0</v>
      </c>
      <c r="H886">
        <v>5.6209147282795901E-5</v>
      </c>
      <c r="I886" t="s">
        <v>382</v>
      </c>
      <c r="J886" t="str">
        <f t="shared" si="52"/>
        <v>Breast invasive carcinoma - Stage IIIA(152)IAPP</v>
      </c>
      <c r="K886" t="str">
        <f t="shared" si="53"/>
        <v>Breast invasive carcinoma - Stage II(3)IAPP</v>
      </c>
      <c r="L886" t="str">
        <f t="shared" si="54"/>
        <v>upregulation</v>
      </c>
      <c r="M886" t="str">
        <f t="shared" si="55"/>
        <v>significant regulation</v>
      </c>
    </row>
    <row r="887" spans="1:13" x14ac:dyDescent="0.2">
      <c r="A887" t="s">
        <v>319</v>
      </c>
      <c r="B887" t="s">
        <v>237</v>
      </c>
      <c r="C887" t="s">
        <v>416</v>
      </c>
      <c r="D887" t="s">
        <v>552</v>
      </c>
      <c r="E887" t="s">
        <v>4</v>
      </c>
      <c r="F887">
        <v>29.7688203970636</v>
      </c>
      <c r="G887">
        <v>35.538857969120002</v>
      </c>
      <c r="H887">
        <v>4.9092115008718502E-3</v>
      </c>
      <c r="I887" t="s">
        <v>382</v>
      </c>
      <c r="J887" t="str">
        <f t="shared" si="52"/>
        <v>Breast invasive carcinoma - Stage IIIA(152)IAPP</v>
      </c>
      <c r="K887" t="str">
        <f t="shared" si="53"/>
        <v>Breast invasive carcinoma - Metastatic Stage IIB(3)IAPP</v>
      </c>
      <c r="L887" t="str">
        <f t="shared" si="54"/>
        <v>downregulation</v>
      </c>
      <c r="M887" t="str">
        <f t="shared" si="55"/>
        <v>regulation not significant</v>
      </c>
    </row>
    <row r="888" spans="1:13" x14ac:dyDescent="0.2">
      <c r="A888" t="s">
        <v>319</v>
      </c>
      <c r="B888" t="s">
        <v>238</v>
      </c>
      <c r="C888" t="s">
        <v>220</v>
      </c>
      <c r="D888" t="s">
        <v>532</v>
      </c>
      <c r="E888" t="s">
        <v>4</v>
      </c>
      <c r="F888">
        <v>214.564260002466</v>
      </c>
      <c r="G888">
        <v>400.77198033587598</v>
      </c>
      <c r="H888" s="155">
        <v>3.10440098187191E-29</v>
      </c>
      <c r="I888" t="s">
        <v>382</v>
      </c>
      <c r="J888" t="str">
        <f t="shared" si="52"/>
        <v>Breast invasive carcinoma - Stage IIA(360)IAPP</v>
      </c>
      <c r="K888" t="str">
        <f t="shared" si="53"/>
        <v>Breast invasive carcinoma (adjacent normal)(111)IAPP</v>
      </c>
      <c r="L888" t="str">
        <f t="shared" si="54"/>
        <v>downregulation</v>
      </c>
      <c r="M888" t="str">
        <f t="shared" si="55"/>
        <v>significant regulation</v>
      </c>
    </row>
    <row r="889" spans="1:13" x14ac:dyDescent="0.2">
      <c r="A889" t="s">
        <v>319</v>
      </c>
      <c r="B889" t="s">
        <v>238</v>
      </c>
      <c r="C889" t="s">
        <v>220</v>
      </c>
      <c r="D889" t="s">
        <v>546</v>
      </c>
      <c r="E889" t="s">
        <v>4</v>
      </c>
      <c r="F889">
        <v>0.45408867488188398</v>
      </c>
      <c r="G889">
        <v>0.701952353699412</v>
      </c>
      <c r="H889">
        <v>7.2918596591886497E-5</v>
      </c>
      <c r="I889" t="s">
        <v>382</v>
      </c>
      <c r="J889" t="str">
        <f t="shared" si="52"/>
        <v>Breast invasive carcinoma - Stage IIA(360)IAPP</v>
      </c>
      <c r="K889" t="str">
        <f t="shared" si="53"/>
        <v>Breast invasive carcinoma (adjacent normal)(111)IAPP</v>
      </c>
      <c r="L889" t="str">
        <f t="shared" si="54"/>
        <v>downregulation</v>
      </c>
      <c r="M889" t="str">
        <f t="shared" si="55"/>
        <v>significant regulation</v>
      </c>
    </row>
    <row r="890" spans="1:13" x14ac:dyDescent="0.2">
      <c r="A890" t="s">
        <v>319</v>
      </c>
      <c r="B890" t="s">
        <v>238</v>
      </c>
      <c r="C890" t="s">
        <v>240</v>
      </c>
      <c r="D890" t="s">
        <v>544</v>
      </c>
      <c r="E890" t="s">
        <v>4</v>
      </c>
      <c r="F890">
        <v>3.3177422354858897E-2</v>
      </c>
      <c r="G890">
        <v>0</v>
      </c>
      <c r="H890">
        <v>2.17381182476438E-11</v>
      </c>
      <c r="I890" t="s">
        <v>382</v>
      </c>
      <c r="J890" t="str">
        <f t="shared" si="52"/>
        <v>Breast invasive carcinoma - Stage IIA(360)IAPP</v>
      </c>
      <c r="K890" t="str">
        <f t="shared" si="53"/>
        <v>Breast invasive carcinoma - Stage II(3)IAPP</v>
      </c>
      <c r="L890" t="str">
        <f t="shared" si="54"/>
        <v>upregulation</v>
      </c>
      <c r="M890" t="str">
        <f t="shared" si="55"/>
        <v>significant regulation</v>
      </c>
    </row>
    <row r="891" spans="1:13" x14ac:dyDescent="0.2">
      <c r="A891" t="s">
        <v>319</v>
      </c>
      <c r="B891" t="s">
        <v>214</v>
      </c>
      <c r="C891" t="s">
        <v>220</v>
      </c>
      <c r="D891" t="s">
        <v>532</v>
      </c>
      <c r="E891" t="s">
        <v>4</v>
      </c>
      <c r="F891">
        <v>226.15479118385801</v>
      </c>
      <c r="G891">
        <v>400.77198033587598</v>
      </c>
      <c r="H891">
        <v>8.7349417158000797E-11</v>
      </c>
      <c r="I891" t="s">
        <v>382</v>
      </c>
      <c r="J891" t="str">
        <f t="shared" si="52"/>
        <v>Breast invasive carcinoma - Stage IA(84)IAPP</v>
      </c>
      <c r="K891" t="str">
        <f t="shared" si="53"/>
        <v>Breast invasive carcinoma (adjacent normal)(111)IAPP</v>
      </c>
      <c r="L891" t="str">
        <f t="shared" si="54"/>
        <v>downregulation</v>
      </c>
      <c r="M891" t="str">
        <f t="shared" si="55"/>
        <v>significant regulation</v>
      </c>
    </row>
    <row r="892" spans="1:13" x14ac:dyDescent="0.2">
      <c r="A892" t="s">
        <v>319</v>
      </c>
      <c r="B892" t="s">
        <v>214</v>
      </c>
      <c r="C892" t="s">
        <v>220</v>
      </c>
      <c r="D892" t="s">
        <v>546</v>
      </c>
      <c r="E892" t="s">
        <v>4</v>
      </c>
      <c r="F892">
        <v>0.328927425263281</v>
      </c>
      <c r="G892">
        <v>0.701952353699412</v>
      </c>
      <c r="H892">
        <v>4.9864136628234904E-4</v>
      </c>
      <c r="I892" t="s">
        <v>382</v>
      </c>
      <c r="J892" t="str">
        <f t="shared" si="52"/>
        <v>Breast invasive carcinoma - Stage IA(84)IAPP</v>
      </c>
      <c r="K892" t="str">
        <f t="shared" si="53"/>
        <v>Breast invasive carcinoma (adjacent normal)(111)IAPP</v>
      </c>
      <c r="L892" t="str">
        <f t="shared" si="54"/>
        <v>downregulation</v>
      </c>
      <c r="M892" t="str">
        <f t="shared" si="55"/>
        <v>significant regulation</v>
      </c>
    </row>
    <row r="893" spans="1:13" x14ac:dyDescent="0.2">
      <c r="A893" t="s">
        <v>319</v>
      </c>
      <c r="B893" t="s">
        <v>214</v>
      </c>
      <c r="C893" t="s">
        <v>240</v>
      </c>
      <c r="D893" t="s">
        <v>544</v>
      </c>
      <c r="E893" t="s">
        <v>4</v>
      </c>
      <c r="F893">
        <v>2.4261232180970201E-2</v>
      </c>
      <c r="G893">
        <v>0</v>
      </c>
      <c r="H893">
        <v>5.3418884722014097E-5</v>
      </c>
      <c r="I893" t="s">
        <v>382</v>
      </c>
      <c r="J893" t="str">
        <f t="shared" si="52"/>
        <v>Breast invasive carcinoma - Stage IA(84)IAPP</v>
      </c>
      <c r="K893" t="str">
        <f t="shared" si="53"/>
        <v>Breast invasive carcinoma - Stage II(3)IAPP</v>
      </c>
      <c r="L893" t="str">
        <f t="shared" si="54"/>
        <v>upregulation</v>
      </c>
      <c r="M893" t="str">
        <f t="shared" si="55"/>
        <v>significant regulation</v>
      </c>
    </row>
    <row r="894" spans="1:13" x14ac:dyDescent="0.2">
      <c r="A894" t="s">
        <v>319</v>
      </c>
      <c r="B894" t="s">
        <v>239</v>
      </c>
      <c r="C894" t="s">
        <v>220</v>
      </c>
      <c r="D894" t="s">
        <v>532</v>
      </c>
      <c r="E894" t="s">
        <v>4</v>
      </c>
      <c r="F894">
        <v>195.37011931453699</v>
      </c>
      <c r="G894">
        <v>400.77198033587598</v>
      </c>
      <c r="H894">
        <v>4.7235309534733204E-12</v>
      </c>
      <c r="I894" t="s">
        <v>382</v>
      </c>
      <c r="J894" t="str">
        <f t="shared" si="52"/>
        <v>Breast invasive carcinoma - Stage IIIC(65)IAPP</v>
      </c>
      <c r="K894" t="str">
        <f t="shared" si="53"/>
        <v>Breast invasive carcinoma (adjacent normal)(111)IAPP</v>
      </c>
      <c r="L894" t="str">
        <f t="shared" si="54"/>
        <v>downregulation</v>
      </c>
      <c r="M894" t="str">
        <f t="shared" si="55"/>
        <v>significant regulation</v>
      </c>
    </row>
    <row r="895" spans="1:13" x14ac:dyDescent="0.2">
      <c r="A895" t="s">
        <v>319</v>
      </c>
      <c r="B895" t="s">
        <v>239</v>
      </c>
      <c r="C895" t="s">
        <v>220</v>
      </c>
      <c r="D895" t="s">
        <v>546</v>
      </c>
      <c r="E895" t="s">
        <v>4</v>
      </c>
      <c r="F895">
        <v>0.34679079278305602</v>
      </c>
      <c r="G895">
        <v>0.701952353699412</v>
      </c>
      <c r="H895">
        <v>5.0322039225967003E-3</v>
      </c>
      <c r="I895" t="s">
        <v>382</v>
      </c>
      <c r="J895" t="str">
        <f t="shared" si="52"/>
        <v>Breast invasive carcinoma - Stage IIIC(65)IAPP</v>
      </c>
      <c r="K895" t="str">
        <f t="shared" si="53"/>
        <v>Breast invasive carcinoma (adjacent normal)(111)IAPP</v>
      </c>
      <c r="L895" t="str">
        <f t="shared" si="54"/>
        <v>downregulation</v>
      </c>
      <c r="M895" t="str">
        <f t="shared" si="55"/>
        <v>regulation not significant</v>
      </c>
    </row>
    <row r="896" spans="1:13" x14ac:dyDescent="0.2">
      <c r="A896" t="s">
        <v>319</v>
      </c>
      <c r="B896" t="s">
        <v>239</v>
      </c>
      <c r="C896" t="s">
        <v>240</v>
      </c>
      <c r="D896" t="s">
        <v>544</v>
      </c>
      <c r="E896" t="s">
        <v>4</v>
      </c>
      <c r="F896">
        <v>3.53984703249203E-2</v>
      </c>
      <c r="G896">
        <v>0</v>
      </c>
      <c r="H896">
        <v>7.6147025936524199E-3</v>
      </c>
      <c r="I896" t="s">
        <v>382</v>
      </c>
      <c r="J896" t="str">
        <f t="shared" si="52"/>
        <v>Breast invasive carcinoma - Stage IIIC(65)IAPP</v>
      </c>
      <c r="K896" t="str">
        <f t="shared" si="53"/>
        <v>Breast invasive carcinoma - Stage II(3)IAPP</v>
      </c>
      <c r="L896" t="str">
        <f t="shared" si="54"/>
        <v>upregulation</v>
      </c>
      <c r="M896" t="str">
        <f t="shared" si="55"/>
        <v>regulation not significant</v>
      </c>
    </row>
    <row r="897" spans="1:13" x14ac:dyDescent="0.2">
      <c r="A897" t="s">
        <v>319</v>
      </c>
      <c r="B897" t="s">
        <v>239</v>
      </c>
      <c r="C897" t="s">
        <v>416</v>
      </c>
      <c r="D897" t="s">
        <v>552</v>
      </c>
      <c r="E897" t="s">
        <v>4</v>
      </c>
      <c r="F897">
        <v>28.578544650238399</v>
      </c>
      <c r="G897">
        <v>35.538857969120002</v>
      </c>
      <c r="H897">
        <v>5.7734394237656797E-3</v>
      </c>
      <c r="I897" t="s">
        <v>382</v>
      </c>
      <c r="J897" t="str">
        <f t="shared" si="52"/>
        <v>Breast invasive carcinoma - Stage IIIC(65)IAPP</v>
      </c>
      <c r="K897" t="str">
        <f t="shared" si="53"/>
        <v>Breast invasive carcinoma - Metastatic Stage IIB(3)IAPP</v>
      </c>
      <c r="L897" t="str">
        <f t="shared" si="54"/>
        <v>downregulation</v>
      </c>
      <c r="M897" t="str">
        <f t="shared" si="55"/>
        <v>regulation not significant</v>
      </c>
    </row>
    <row r="898" spans="1:13" x14ac:dyDescent="0.2">
      <c r="A898" t="s">
        <v>319</v>
      </c>
      <c r="B898" t="s">
        <v>240</v>
      </c>
      <c r="C898" t="s">
        <v>220</v>
      </c>
      <c r="D898" t="s">
        <v>544</v>
      </c>
      <c r="E898" t="s">
        <v>4</v>
      </c>
      <c r="F898">
        <v>0</v>
      </c>
      <c r="G898">
        <v>4.4821680888689201E-2</v>
      </c>
      <c r="H898">
        <v>2.4848198878173701E-3</v>
      </c>
      <c r="I898" t="s">
        <v>382</v>
      </c>
      <c r="J898" t="str">
        <f t="shared" si="52"/>
        <v>Breast invasive carcinoma - Stage II(3)IAPP</v>
      </c>
      <c r="K898" t="str">
        <f t="shared" si="53"/>
        <v>Breast invasive carcinoma (adjacent normal)(111)IAPP</v>
      </c>
      <c r="L898" t="str">
        <f t="shared" si="54"/>
        <v>downregulation</v>
      </c>
      <c r="M898" t="str">
        <f t="shared" si="55"/>
        <v>regulation not significant</v>
      </c>
    </row>
    <row r="899" spans="1:13" x14ac:dyDescent="0.2">
      <c r="A899" t="s">
        <v>319</v>
      </c>
      <c r="B899" t="s">
        <v>254</v>
      </c>
      <c r="C899" t="s">
        <v>220</v>
      </c>
      <c r="D899" t="s">
        <v>532</v>
      </c>
      <c r="E899" t="s">
        <v>4</v>
      </c>
      <c r="F899">
        <v>214.73715626537</v>
      </c>
      <c r="G899">
        <v>400.77198033587598</v>
      </c>
      <c r="H899">
        <v>3.8129808572525499E-4</v>
      </c>
      <c r="I899" t="s">
        <v>382</v>
      </c>
      <c r="J899" t="str">
        <f t="shared" ref="J899:J962" si="56">B899&amp;"I"&amp;E899</f>
        <v>Breast invasive carcinoma - Stage IV(22)IAPP</v>
      </c>
      <c r="K899" t="str">
        <f t="shared" ref="K899:K962" si="57">C899&amp;"I"&amp;E899</f>
        <v>Breast invasive carcinoma (adjacent normal)(111)IAPP</v>
      </c>
      <c r="L899" t="str">
        <f t="shared" ref="L899:L962" si="58">IF(F899&lt;G899,"downregulation","upregulation")</f>
        <v>downregulation</v>
      </c>
      <c r="M899" t="str">
        <f t="shared" ref="M899:M962" si="59">IF(H899&gt;0.001,"regulation not significant","significant regulation")</f>
        <v>significant regulation</v>
      </c>
    </row>
    <row r="900" spans="1:13" x14ac:dyDescent="0.2">
      <c r="A900" t="s">
        <v>319</v>
      </c>
      <c r="B900" t="s">
        <v>255</v>
      </c>
      <c r="C900" t="s">
        <v>220</v>
      </c>
      <c r="D900" t="s">
        <v>532</v>
      </c>
      <c r="E900" t="s">
        <v>4</v>
      </c>
      <c r="F900">
        <v>203.93246663258401</v>
      </c>
      <c r="G900">
        <v>400.77198033587598</v>
      </c>
      <c r="H900">
        <v>9.8793689944479796E-4</v>
      </c>
      <c r="I900" t="s">
        <v>382</v>
      </c>
      <c r="J900" t="str">
        <f t="shared" si="56"/>
        <v>Breast invasive carcinoma - Stage X(14)IAPP</v>
      </c>
      <c r="K900" t="str">
        <f t="shared" si="57"/>
        <v>Breast invasive carcinoma (adjacent normal)(111)IAPP</v>
      </c>
      <c r="L900" t="str">
        <f t="shared" si="58"/>
        <v>downregulation</v>
      </c>
      <c r="M900" t="str">
        <f t="shared" si="59"/>
        <v>significant regulation</v>
      </c>
    </row>
    <row r="901" spans="1:13" x14ac:dyDescent="0.2">
      <c r="A901" t="s">
        <v>319</v>
      </c>
      <c r="B901" t="s">
        <v>416</v>
      </c>
      <c r="C901" t="s">
        <v>220</v>
      </c>
      <c r="D901" t="s">
        <v>552</v>
      </c>
      <c r="E901" t="s">
        <v>4</v>
      </c>
      <c r="F901">
        <v>35.538857969120002</v>
      </c>
      <c r="G901">
        <v>27.291127346020001</v>
      </c>
      <c r="H901">
        <v>5.0534847676957798E-3</v>
      </c>
      <c r="I901" t="s">
        <v>382</v>
      </c>
      <c r="J901" t="str">
        <f t="shared" si="56"/>
        <v>Breast invasive carcinoma - Metastatic Stage IIB(3)IAPP</v>
      </c>
      <c r="K901" t="str">
        <f t="shared" si="57"/>
        <v>Breast invasive carcinoma (adjacent normal)(111)IAPP</v>
      </c>
      <c r="L901" t="str">
        <f t="shared" si="58"/>
        <v>upregulation</v>
      </c>
      <c r="M901" t="str">
        <f t="shared" si="59"/>
        <v>regulation not significant</v>
      </c>
    </row>
    <row r="902" spans="1:13" x14ac:dyDescent="0.2">
      <c r="A902" t="s">
        <v>319</v>
      </c>
      <c r="B902" t="s">
        <v>232</v>
      </c>
      <c r="C902" t="s">
        <v>230</v>
      </c>
      <c r="D902" t="s">
        <v>510</v>
      </c>
      <c r="E902" t="s">
        <v>16</v>
      </c>
      <c r="F902">
        <v>51.643430142857099</v>
      </c>
      <c r="G902">
        <v>1.48907021428571</v>
      </c>
      <c r="H902">
        <v>2.74429763245036E-5</v>
      </c>
      <c r="I902" t="s">
        <v>321</v>
      </c>
      <c r="J902" t="str">
        <f t="shared" si="56"/>
        <v>Breast cancer - Cell Line(28)IEGFR</v>
      </c>
      <c r="K902" t="str">
        <f t="shared" si="57"/>
        <v>Breast cancer - ER+(42)IEGFR</v>
      </c>
      <c r="L902" t="str">
        <f t="shared" si="58"/>
        <v>upregulation</v>
      </c>
      <c r="M902" t="str">
        <f t="shared" si="59"/>
        <v>significant regulation</v>
      </c>
    </row>
    <row r="903" spans="1:13" x14ac:dyDescent="0.2">
      <c r="A903" t="s">
        <v>319</v>
      </c>
      <c r="B903" t="s">
        <v>232</v>
      </c>
      <c r="C903" t="s">
        <v>230</v>
      </c>
      <c r="D903" t="s">
        <v>511</v>
      </c>
      <c r="E903" t="s">
        <v>16</v>
      </c>
      <c r="F903">
        <v>4.3186353928571402</v>
      </c>
      <c r="G903">
        <v>5.19753095238095E-2</v>
      </c>
      <c r="H903">
        <v>1.0899019263039601E-3</v>
      </c>
      <c r="I903" t="s">
        <v>321</v>
      </c>
      <c r="J903" t="str">
        <f t="shared" si="56"/>
        <v>Breast cancer - Cell Line(28)IEGFR</v>
      </c>
      <c r="K903" t="str">
        <f t="shared" si="57"/>
        <v>Breast cancer - ER+(42)IEGFR</v>
      </c>
      <c r="L903" t="str">
        <f t="shared" si="58"/>
        <v>upregulation</v>
      </c>
      <c r="M903" t="str">
        <f t="shared" si="59"/>
        <v>regulation not significant</v>
      </c>
    </row>
    <row r="904" spans="1:13" x14ac:dyDescent="0.2">
      <c r="A904" t="s">
        <v>319</v>
      </c>
      <c r="B904" t="s">
        <v>230</v>
      </c>
      <c r="C904" t="s">
        <v>242</v>
      </c>
      <c r="D904" t="s">
        <v>510</v>
      </c>
      <c r="E904" t="s">
        <v>16</v>
      </c>
      <c r="F904">
        <v>1.48907021428571</v>
      </c>
      <c r="G904">
        <v>14.1348704761904</v>
      </c>
      <c r="H904" s="155">
        <v>3.2332918806159802E-20</v>
      </c>
      <c r="I904" t="s">
        <v>321</v>
      </c>
      <c r="J904" t="str">
        <f t="shared" si="56"/>
        <v>Breast cancer - ER+(42)IEGFR</v>
      </c>
      <c r="K904" t="str">
        <f t="shared" si="57"/>
        <v>Breast cancer - Normal TNBC(21)IEGFR</v>
      </c>
      <c r="L904" t="str">
        <f t="shared" si="58"/>
        <v>downregulation</v>
      </c>
      <c r="M904" t="str">
        <f t="shared" si="59"/>
        <v>significant regulation</v>
      </c>
    </row>
    <row r="905" spans="1:13" x14ac:dyDescent="0.2">
      <c r="A905" t="s">
        <v>319</v>
      </c>
      <c r="B905" t="s">
        <v>230</v>
      </c>
      <c r="C905" t="s">
        <v>242</v>
      </c>
      <c r="D905" t="s">
        <v>527</v>
      </c>
      <c r="E905" t="s">
        <v>16</v>
      </c>
      <c r="F905">
        <v>3.4513642857142798E-2</v>
      </c>
      <c r="G905">
        <v>1.2148626190476099</v>
      </c>
      <c r="H905">
        <v>1.05798545727757E-3</v>
      </c>
      <c r="I905" t="s">
        <v>321</v>
      </c>
      <c r="J905" t="str">
        <f t="shared" si="56"/>
        <v>Breast cancer - ER+(42)IEGFR</v>
      </c>
      <c r="K905" t="str">
        <f t="shared" si="57"/>
        <v>Breast cancer - Normal TNBC(21)IEGFR</v>
      </c>
      <c r="L905" t="str">
        <f t="shared" si="58"/>
        <v>downregulation</v>
      </c>
      <c r="M905" t="str">
        <f t="shared" si="59"/>
        <v>regulation not significant</v>
      </c>
    </row>
    <row r="906" spans="1:13" x14ac:dyDescent="0.2">
      <c r="A906" t="s">
        <v>319</v>
      </c>
      <c r="B906" t="s">
        <v>230</v>
      </c>
      <c r="C906" t="s">
        <v>242</v>
      </c>
      <c r="D906" t="s">
        <v>511</v>
      </c>
      <c r="E906" t="s">
        <v>16</v>
      </c>
      <c r="F906">
        <v>5.19753095238095E-2</v>
      </c>
      <c r="G906">
        <v>0.86760947619047601</v>
      </c>
      <c r="H906">
        <v>1.3348787488810499E-3</v>
      </c>
      <c r="I906" t="s">
        <v>321</v>
      </c>
      <c r="J906" t="str">
        <f t="shared" si="56"/>
        <v>Breast cancer - ER+(42)IEGFR</v>
      </c>
      <c r="K906" t="str">
        <f t="shared" si="57"/>
        <v>Breast cancer - Normal TNBC(21)IEGFR</v>
      </c>
      <c r="L906" t="str">
        <f t="shared" si="58"/>
        <v>downregulation</v>
      </c>
      <c r="M906" t="str">
        <f t="shared" si="59"/>
        <v>regulation not significant</v>
      </c>
    </row>
    <row r="907" spans="1:13" x14ac:dyDescent="0.2">
      <c r="A907" t="s">
        <v>319</v>
      </c>
      <c r="B907" t="s">
        <v>233</v>
      </c>
      <c r="C907" t="s">
        <v>243</v>
      </c>
      <c r="D907" t="s">
        <v>510</v>
      </c>
      <c r="E907" t="s">
        <v>16</v>
      </c>
      <c r="F907">
        <v>45.978324999999998</v>
      </c>
      <c r="G907">
        <v>5.6625946249999997</v>
      </c>
      <c r="H907">
        <v>1.4034427793992001E-3</v>
      </c>
      <c r="I907" t="s">
        <v>321</v>
      </c>
      <c r="J907" t="str">
        <f t="shared" si="56"/>
        <v>Breast cancer - Stage  Benign cell lines (HMEC)(8)IEGFR</v>
      </c>
      <c r="K907" t="str">
        <f t="shared" si="57"/>
        <v>Breast cancer - ER+(8)IEGFR</v>
      </c>
      <c r="L907" t="str">
        <f t="shared" si="58"/>
        <v>upregulation</v>
      </c>
      <c r="M907" t="str">
        <f t="shared" si="59"/>
        <v>regulation not significant</v>
      </c>
    </row>
    <row r="908" spans="1:13" x14ac:dyDescent="0.2">
      <c r="A908" t="s">
        <v>319</v>
      </c>
      <c r="B908" t="s">
        <v>233</v>
      </c>
      <c r="C908" t="s">
        <v>243</v>
      </c>
      <c r="D908" t="s">
        <v>511</v>
      </c>
      <c r="E908" t="s">
        <v>16</v>
      </c>
      <c r="F908">
        <v>1.4386645</v>
      </c>
      <c r="G908">
        <v>3.3530875000000002E-2</v>
      </c>
      <c r="H908">
        <v>2.78440951383569E-3</v>
      </c>
      <c r="I908" t="s">
        <v>321</v>
      </c>
      <c r="J908" t="str">
        <f t="shared" si="56"/>
        <v>Breast cancer - Stage  Benign cell lines (HMEC)(8)IEGFR</v>
      </c>
      <c r="K908" t="str">
        <f t="shared" si="57"/>
        <v>Breast cancer - ER+(8)IEGFR</v>
      </c>
      <c r="L908" t="str">
        <f t="shared" si="58"/>
        <v>upregulation</v>
      </c>
      <c r="M908" t="str">
        <f t="shared" si="59"/>
        <v>regulation not significant</v>
      </c>
    </row>
    <row r="909" spans="1:13" x14ac:dyDescent="0.2">
      <c r="A909" t="s">
        <v>319</v>
      </c>
      <c r="B909" t="s">
        <v>233</v>
      </c>
      <c r="C909" t="s">
        <v>246</v>
      </c>
      <c r="D909" t="s">
        <v>511</v>
      </c>
      <c r="E909" t="s">
        <v>16</v>
      </c>
      <c r="F909">
        <v>1.4386645</v>
      </c>
      <c r="G909">
        <v>3.1320124999999997E-2</v>
      </c>
      <c r="H909">
        <v>7.02188899981359E-3</v>
      </c>
      <c r="I909" t="s">
        <v>321</v>
      </c>
      <c r="J909" t="str">
        <f t="shared" si="56"/>
        <v>Breast cancer - Stage  Benign cell lines (HMEC)(8)IEGFR</v>
      </c>
      <c r="K909" t="str">
        <f t="shared" si="57"/>
        <v>Breast cancer - TNBC(8)IEGFR</v>
      </c>
      <c r="L909" t="str">
        <f t="shared" si="58"/>
        <v>upregulation</v>
      </c>
      <c r="M909" t="str">
        <f t="shared" si="59"/>
        <v>regulation not significant</v>
      </c>
    </row>
    <row r="910" spans="1:13" x14ac:dyDescent="0.2">
      <c r="A910" t="s">
        <v>319</v>
      </c>
      <c r="B910" t="s">
        <v>233</v>
      </c>
      <c r="C910" t="s">
        <v>244</v>
      </c>
      <c r="D910" t="s">
        <v>510</v>
      </c>
      <c r="E910" t="s">
        <v>16</v>
      </c>
      <c r="F910">
        <v>45.978324999999998</v>
      </c>
      <c r="G910">
        <v>3.0785762499999998</v>
      </c>
      <c r="H910">
        <v>2.0428218872976E-6</v>
      </c>
      <c r="I910" t="s">
        <v>321</v>
      </c>
      <c r="J910" t="str">
        <f t="shared" si="56"/>
        <v>Breast cancer - Stage  Benign cell lines (HMEC)(8)IEGFR</v>
      </c>
      <c r="K910" t="str">
        <f t="shared" si="57"/>
        <v>Breast cancer - HER2+(8)IEGFR</v>
      </c>
      <c r="L910" t="str">
        <f t="shared" si="58"/>
        <v>upregulation</v>
      </c>
      <c r="M910" t="str">
        <f t="shared" si="59"/>
        <v>significant regulation</v>
      </c>
    </row>
    <row r="911" spans="1:13" x14ac:dyDescent="0.2">
      <c r="A911" t="s">
        <v>319</v>
      </c>
      <c r="B911" t="s">
        <v>233</v>
      </c>
      <c r="C911" t="s">
        <v>244</v>
      </c>
      <c r="D911" t="s">
        <v>511</v>
      </c>
      <c r="E911" t="s">
        <v>16</v>
      </c>
      <c r="F911">
        <v>1.4386645</v>
      </c>
      <c r="G911">
        <v>1.8466750000000001E-2</v>
      </c>
      <c r="H911">
        <v>3.6753249614102299E-3</v>
      </c>
      <c r="I911" t="s">
        <v>321</v>
      </c>
      <c r="J911" t="str">
        <f t="shared" si="56"/>
        <v>Breast cancer - Stage  Benign cell lines (HMEC)(8)IEGFR</v>
      </c>
      <c r="K911" t="str">
        <f t="shared" si="57"/>
        <v>Breast cancer - HER2+(8)IEGFR</v>
      </c>
      <c r="L911" t="str">
        <f t="shared" si="58"/>
        <v>upregulation</v>
      </c>
      <c r="M911" t="str">
        <f t="shared" si="59"/>
        <v>regulation not significant</v>
      </c>
    </row>
    <row r="912" spans="1:13" x14ac:dyDescent="0.2">
      <c r="A912" t="s">
        <v>319</v>
      </c>
      <c r="B912" t="s">
        <v>231</v>
      </c>
      <c r="C912" t="s">
        <v>232</v>
      </c>
      <c r="D912" t="s">
        <v>510</v>
      </c>
      <c r="E912" t="s">
        <v>16</v>
      </c>
      <c r="F912">
        <v>3.8494282619047602</v>
      </c>
      <c r="G912">
        <v>51.643430142857099</v>
      </c>
      <c r="H912">
        <v>2.0618623083655499E-3</v>
      </c>
      <c r="I912" t="s">
        <v>321</v>
      </c>
      <c r="J912" t="str">
        <f t="shared" si="56"/>
        <v>Breast cancer - TNBC(42)IEGFR</v>
      </c>
      <c r="K912" t="str">
        <f t="shared" si="57"/>
        <v>Breast cancer - Cell Line(28)IEGFR</v>
      </c>
      <c r="L912" t="str">
        <f t="shared" si="58"/>
        <v>downregulation</v>
      </c>
      <c r="M912" t="str">
        <f t="shared" si="59"/>
        <v>regulation not significant</v>
      </c>
    </row>
    <row r="913" spans="1:13" x14ac:dyDescent="0.2">
      <c r="A913" t="s">
        <v>319</v>
      </c>
      <c r="B913" t="s">
        <v>231</v>
      </c>
      <c r="C913" t="s">
        <v>230</v>
      </c>
      <c r="D913" t="s">
        <v>510</v>
      </c>
      <c r="E913" t="s">
        <v>16</v>
      </c>
      <c r="F913">
        <v>3.8494282619047602</v>
      </c>
      <c r="G913">
        <v>1.48907021428571</v>
      </c>
      <c r="H913">
        <v>6.20179193590078E-4</v>
      </c>
      <c r="I913" t="s">
        <v>321</v>
      </c>
      <c r="J913" t="str">
        <f t="shared" si="56"/>
        <v>Breast cancer - TNBC(42)IEGFR</v>
      </c>
      <c r="K913" t="str">
        <f t="shared" si="57"/>
        <v>Breast cancer - ER+(42)IEGFR</v>
      </c>
      <c r="L913" t="str">
        <f t="shared" si="58"/>
        <v>upregulation</v>
      </c>
      <c r="M913" t="str">
        <f t="shared" si="59"/>
        <v>significant regulation</v>
      </c>
    </row>
    <row r="914" spans="1:13" x14ac:dyDescent="0.2">
      <c r="A914" t="s">
        <v>319</v>
      </c>
      <c r="B914" t="s">
        <v>231</v>
      </c>
      <c r="C914" t="s">
        <v>242</v>
      </c>
      <c r="D914" t="s">
        <v>510</v>
      </c>
      <c r="E914" t="s">
        <v>16</v>
      </c>
      <c r="F914">
        <v>3.8494282619047602</v>
      </c>
      <c r="G914">
        <v>14.1348704761904</v>
      </c>
      <c r="H914">
        <v>3.09603909947872E-13</v>
      </c>
      <c r="I914" t="s">
        <v>321</v>
      </c>
      <c r="J914" t="str">
        <f t="shared" si="56"/>
        <v>Breast cancer - TNBC(42)IEGFR</v>
      </c>
      <c r="K914" t="str">
        <f t="shared" si="57"/>
        <v>Breast cancer - Normal TNBC(21)IEGFR</v>
      </c>
      <c r="L914" t="str">
        <f t="shared" si="58"/>
        <v>downregulation</v>
      </c>
      <c r="M914" t="str">
        <f t="shared" si="59"/>
        <v>significant regulation</v>
      </c>
    </row>
    <row r="915" spans="1:13" x14ac:dyDescent="0.2">
      <c r="A915" t="s">
        <v>319</v>
      </c>
      <c r="B915" t="s">
        <v>231</v>
      </c>
      <c r="C915" t="s">
        <v>242</v>
      </c>
      <c r="D915" t="s">
        <v>527</v>
      </c>
      <c r="E915" t="s">
        <v>16</v>
      </c>
      <c r="F915">
        <v>7.6286833333333304E-2</v>
      </c>
      <c r="G915">
        <v>1.2148626190476099</v>
      </c>
      <c r="H915">
        <v>2.0776904385832202E-3</v>
      </c>
      <c r="I915" t="s">
        <v>321</v>
      </c>
      <c r="J915" t="str">
        <f t="shared" si="56"/>
        <v>Breast cancer - TNBC(42)IEGFR</v>
      </c>
      <c r="K915" t="str">
        <f t="shared" si="57"/>
        <v>Breast cancer - Normal TNBC(21)IEGFR</v>
      </c>
      <c r="L915" t="str">
        <f t="shared" si="58"/>
        <v>downregulation</v>
      </c>
      <c r="M915" t="str">
        <f t="shared" si="59"/>
        <v>regulation not significant</v>
      </c>
    </row>
    <row r="916" spans="1:13" x14ac:dyDescent="0.2">
      <c r="A916" t="s">
        <v>319</v>
      </c>
      <c r="B916" t="s">
        <v>470</v>
      </c>
      <c r="C916" t="s">
        <v>245</v>
      </c>
      <c r="D916" t="s">
        <v>510</v>
      </c>
      <c r="E916" t="s">
        <v>16</v>
      </c>
      <c r="F916">
        <v>28.358187333333301</v>
      </c>
      <c r="G916">
        <v>2.5753149375</v>
      </c>
      <c r="H916">
        <v>6.95429266185996E-4</v>
      </c>
      <c r="I916" t="s">
        <v>321</v>
      </c>
      <c r="J916" t="str">
        <f t="shared" si="56"/>
        <v>Breast cancer - Basal(14)IEGFR</v>
      </c>
      <c r="K916" t="str">
        <f t="shared" si="57"/>
        <v>Breast cancer - Luminal(27)IEGFR</v>
      </c>
      <c r="L916" t="str">
        <f t="shared" si="58"/>
        <v>upregulation</v>
      </c>
      <c r="M916" t="str">
        <f t="shared" si="59"/>
        <v>significant regulation</v>
      </c>
    </row>
    <row r="917" spans="1:13" x14ac:dyDescent="0.2">
      <c r="A917" t="s">
        <v>319</v>
      </c>
      <c r="B917" t="s">
        <v>245</v>
      </c>
      <c r="C917" t="s">
        <v>470</v>
      </c>
      <c r="D917" t="s">
        <v>510</v>
      </c>
      <c r="E917" t="s">
        <v>16</v>
      </c>
      <c r="F917">
        <v>2.5753149375</v>
      </c>
      <c r="G917">
        <v>28.358187333333301</v>
      </c>
      <c r="H917">
        <v>6.95429266185996E-4</v>
      </c>
      <c r="I917" t="s">
        <v>321</v>
      </c>
      <c r="J917" t="str">
        <f t="shared" si="56"/>
        <v>Breast cancer - Luminal(27)IEGFR</v>
      </c>
      <c r="K917" t="str">
        <f t="shared" si="57"/>
        <v>Breast cancer - Basal(14)IEGFR</v>
      </c>
      <c r="L917" t="str">
        <f t="shared" si="58"/>
        <v>downregulation</v>
      </c>
      <c r="M917" t="str">
        <f t="shared" si="59"/>
        <v>significant regulation</v>
      </c>
    </row>
    <row r="918" spans="1:13" x14ac:dyDescent="0.2">
      <c r="A918" t="s">
        <v>319</v>
      </c>
      <c r="B918" t="s">
        <v>234</v>
      </c>
      <c r="C918" t="s">
        <v>220</v>
      </c>
      <c r="D918" t="s">
        <v>535</v>
      </c>
      <c r="E918" t="s">
        <v>16</v>
      </c>
      <c r="F918">
        <v>6.1152055845054898E-2</v>
      </c>
      <c r="G918">
        <v>0.28195204949051</v>
      </c>
      <c r="H918" s="155">
        <v>2.6903975206503001E-18</v>
      </c>
      <c r="I918" t="s">
        <v>382</v>
      </c>
      <c r="J918" t="str">
        <f t="shared" si="56"/>
        <v>Breast invasive carcinoma - Stage I(90)IEGFR</v>
      </c>
      <c r="K918" t="str">
        <f t="shared" si="57"/>
        <v>Breast invasive carcinoma (adjacent normal)(111)IEGFR</v>
      </c>
      <c r="L918" t="str">
        <f t="shared" si="58"/>
        <v>downregulation</v>
      </c>
      <c r="M918" t="str">
        <f t="shared" si="59"/>
        <v>significant regulation</v>
      </c>
    </row>
    <row r="919" spans="1:13" x14ac:dyDescent="0.2">
      <c r="A919" t="s">
        <v>319</v>
      </c>
      <c r="B919" t="s">
        <v>234</v>
      </c>
      <c r="C919" t="s">
        <v>220</v>
      </c>
      <c r="D919" t="s">
        <v>536</v>
      </c>
      <c r="E919" t="s">
        <v>16</v>
      </c>
      <c r="F919">
        <v>1.46721846855928</v>
      </c>
      <c r="G919">
        <v>5.3434490946804898</v>
      </c>
      <c r="H919" s="155">
        <v>7.4209982161180995E-18</v>
      </c>
      <c r="I919" t="s">
        <v>382</v>
      </c>
      <c r="J919" t="str">
        <f t="shared" si="56"/>
        <v>Breast invasive carcinoma - Stage I(90)IEGFR</v>
      </c>
      <c r="K919" t="str">
        <f t="shared" si="57"/>
        <v>Breast invasive carcinoma (adjacent normal)(111)IEGFR</v>
      </c>
      <c r="L919" t="str">
        <f t="shared" si="58"/>
        <v>downregulation</v>
      </c>
      <c r="M919" t="str">
        <f t="shared" si="59"/>
        <v>significant regulation</v>
      </c>
    </row>
    <row r="920" spans="1:13" x14ac:dyDescent="0.2">
      <c r="A920" t="s">
        <v>319</v>
      </c>
      <c r="B920" t="s">
        <v>234</v>
      </c>
      <c r="C920" t="s">
        <v>220</v>
      </c>
      <c r="D920" t="s">
        <v>537</v>
      </c>
      <c r="E920" t="s">
        <v>16</v>
      </c>
      <c r="F920">
        <v>1.40082039885177E-2</v>
      </c>
      <c r="G920">
        <v>5.1022126311569001E-2</v>
      </c>
      <c r="H920">
        <v>1.66338793221189E-6</v>
      </c>
      <c r="I920" t="s">
        <v>382</v>
      </c>
      <c r="J920" t="str">
        <f t="shared" si="56"/>
        <v>Breast invasive carcinoma - Stage I(90)IEGFR</v>
      </c>
      <c r="K920" t="str">
        <f t="shared" si="57"/>
        <v>Breast invasive carcinoma (adjacent normal)(111)IEGFR</v>
      </c>
      <c r="L920" t="str">
        <f t="shared" si="58"/>
        <v>downregulation</v>
      </c>
      <c r="M920" t="str">
        <f t="shared" si="59"/>
        <v>significant regulation</v>
      </c>
    </row>
    <row r="921" spans="1:13" x14ac:dyDescent="0.2">
      <c r="A921" t="s">
        <v>319</v>
      </c>
      <c r="B921" t="s">
        <v>234</v>
      </c>
      <c r="C921" t="s">
        <v>220</v>
      </c>
      <c r="D921" t="s">
        <v>538</v>
      </c>
      <c r="E921" t="s">
        <v>16</v>
      </c>
      <c r="F921">
        <v>4.7900484391530601E-3</v>
      </c>
      <c r="G921">
        <v>2.12745597189672E-2</v>
      </c>
      <c r="H921">
        <v>3.2391575725402E-6</v>
      </c>
      <c r="I921" t="s">
        <v>382</v>
      </c>
      <c r="J921" t="str">
        <f t="shared" si="56"/>
        <v>Breast invasive carcinoma - Stage I(90)IEGFR</v>
      </c>
      <c r="K921" t="str">
        <f t="shared" si="57"/>
        <v>Breast invasive carcinoma (adjacent normal)(111)IEGFR</v>
      </c>
      <c r="L921" t="str">
        <f t="shared" si="58"/>
        <v>downregulation</v>
      </c>
      <c r="M921" t="str">
        <f t="shared" si="59"/>
        <v>significant regulation</v>
      </c>
    </row>
    <row r="922" spans="1:13" x14ac:dyDescent="0.2">
      <c r="A922" t="s">
        <v>319</v>
      </c>
      <c r="B922" t="s">
        <v>234</v>
      </c>
      <c r="C922" t="s">
        <v>220</v>
      </c>
      <c r="D922" t="s">
        <v>539</v>
      </c>
      <c r="E922" t="s">
        <v>16</v>
      </c>
      <c r="F922">
        <v>4.7705384076640298</v>
      </c>
      <c r="G922">
        <v>24.0131495488605</v>
      </c>
      <c r="H922" s="155">
        <v>5.8215463203463501E-34</v>
      </c>
      <c r="I922" t="s">
        <v>382</v>
      </c>
      <c r="J922" t="str">
        <f t="shared" si="56"/>
        <v>Breast invasive carcinoma - Stage I(90)IEGFR</v>
      </c>
      <c r="K922" t="str">
        <f t="shared" si="57"/>
        <v>Breast invasive carcinoma (adjacent normal)(111)IEGFR</v>
      </c>
      <c r="L922" t="str">
        <f t="shared" si="58"/>
        <v>downregulation</v>
      </c>
      <c r="M922" t="str">
        <f t="shared" si="59"/>
        <v>significant regulation</v>
      </c>
    </row>
    <row r="923" spans="1:13" x14ac:dyDescent="0.2">
      <c r="A923" t="s">
        <v>319</v>
      </c>
      <c r="B923" t="s">
        <v>234</v>
      </c>
      <c r="C923" t="s">
        <v>220</v>
      </c>
      <c r="D923" t="s">
        <v>540</v>
      </c>
      <c r="E923" t="s">
        <v>16</v>
      </c>
      <c r="F923">
        <v>2.6926921001368702E-3</v>
      </c>
      <c r="G923">
        <v>5.6736126329111299E-2</v>
      </c>
      <c r="H923">
        <v>2.67059630742875E-6</v>
      </c>
      <c r="I923" t="s">
        <v>382</v>
      </c>
      <c r="J923" t="str">
        <f t="shared" si="56"/>
        <v>Breast invasive carcinoma - Stage I(90)IEGFR</v>
      </c>
      <c r="K923" t="str">
        <f t="shared" si="57"/>
        <v>Breast invasive carcinoma (adjacent normal)(111)IEGFR</v>
      </c>
      <c r="L923" t="str">
        <f t="shared" si="58"/>
        <v>downregulation</v>
      </c>
      <c r="M923" t="str">
        <f t="shared" si="59"/>
        <v>significant regulation</v>
      </c>
    </row>
    <row r="924" spans="1:13" x14ac:dyDescent="0.2">
      <c r="A924" t="s">
        <v>319</v>
      </c>
      <c r="B924" t="s">
        <v>234</v>
      </c>
      <c r="C924" t="s">
        <v>240</v>
      </c>
      <c r="D924" t="s">
        <v>535</v>
      </c>
      <c r="E924" t="s">
        <v>16</v>
      </c>
      <c r="F924">
        <v>6.1152055845054898E-2</v>
      </c>
      <c r="G924">
        <v>0</v>
      </c>
      <c r="H924">
        <v>7.8594217320493307E-5</v>
      </c>
      <c r="I924" t="s">
        <v>382</v>
      </c>
      <c r="J924" t="str">
        <f t="shared" si="56"/>
        <v>Breast invasive carcinoma - Stage I(90)IEGFR</v>
      </c>
      <c r="K924" t="str">
        <f t="shared" si="57"/>
        <v>Breast invasive carcinoma - Stage II(3)IEGFR</v>
      </c>
      <c r="L924" t="str">
        <f t="shared" si="58"/>
        <v>upregulation</v>
      </c>
      <c r="M924" t="str">
        <f t="shared" si="59"/>
        <v>significant regulation</v>
      </c>
    </row>
    <row r="925" spans="1:13" x14ac:dyDescent="0.2">
      <c r="A925" t="s">
        <v>319</v>
      </c>
      <c r="B925" t="s">
        <v>235</v>
      </c>
      <c r="C925" t="s">
        <v>220</v>
      </c>
      <c r="D925" t="s">
        <v>535</v>
      </c>
      <c r="E925" t="s">
        <v>16</v>
      </c>
      <c r="F925">
        <v>0.135534043221474</v>
      </c>
      <c r="G925">
        <v>0.28195204949051</v>
      </c>
      <c r="H925">
        <v>2.7054352525039399E-14</v>
      </c>
      <c r="I925" t="s">
        <v>382</v>
      </c>
      <c r="J925" t="str">
        <f t="shared" si="56"/>
        <v>Breast invasive carcinoma - Stage IIB(249)IEGFR</v>
      </c>
      <c r="K925" t="str">
        <f t="shared" si="57"/>
        <v>Breast invasive carcinoma (adjacent normal)(111)IEGFR</v>
      </c>
      <c r="L925" t="str">
        <f t="shared" si="58"/>
        <v>downregulation</v>
      </c>
      <c r="M925" t="str">
        <f t="shared" si="59"/>
        <v>significant regulation</v>
      </c>
    </row>
    <row r="926" spans="1:13" x14ac:dyDescent="0.2">
      <c r="A926" t="s">
        <v>319</v>
      </c>
      <c r="B926" t="s">
        <v>235</v>
      </c>
      <c r="C926" t="s">
        <v>220</v>
      </c>
      <c r="D926" t="s">
        <v>536</v>
      </c>
      <c r="E926" t="s">
        <v>16</v>
      </c>
      <c r="F926">
        <v>1.33242312874211</v>
      </c>
      <c r="G926">
        <v>5.3434490946804898</v>
      </c>
      <c r="H926" s="155">
        <v>1.1351415064540801E-30</v>
      </c>
      <c r="I926" t="s">
        <v>382</v>
      </c>
      <c r="J926" t="str">
        <f t="shared" si="56"/>
        <v>Breast invasive carcinoma - Stage IIB(249)IEGFR</v>
      </c>
      <c r="K926" t="str">
        <f t="shared" si="57"/>
        <v>Breast invasive carcinoma (adjacent normal)(111)IEGFR</v>
      </c>
      <c r="L926" t="str">
        <f t="shared" si="58"/>
        <v>downregulation</v>
      </c>
      <c r="M926" t="str">
        <f t="shared" si="59"/>
        <v>significant regulation</v>
      </c>
    </row>
    <row r="927" spans="1:13" x14ac:dyDescent="0.2">
      <c r="A927" t="s">
        <v>319</v>
      </c>
      <c r="B927" t="s">
        <v>235</v>
      </c>
      <c r="C927" t="s">
        <v>220</v>
      </c>
      <c r="D927" t="s">
        <v>539</v>
      </c>
      <c r="E927" t="s">
        <v>16</v>
      </c>
      <c r="F927">
        <v>7.4543662414505301</v>
      </c>
      <c r="G927">
        <v>24.0131495488605</v>
      </c>
      <c r="H927" s="155">
        <v>2.72125732544273E-67</v>
      </c>
      <c r="I927" t="s">
        <v>382</v>
      </c>
      <c r="J927" t="str">
        <f t="shared" si="56"/>
        <v>Breast invasive carcinoma - Stage IIB(249)IEGFR</v>
      </c>
      <c r="K927" t="str">
        <f t="shared" si="57"/>
        <v>Breast invasive carcinoma (adjacent normal)(111)IEGFR</v>
      </c>
      <c r="L927" t="str">
        <f t="shared" si="58"/>
        <v>downregulation</v>
      </c>
      <c r="M927" t="str">
        <f t="shared" si="59"/>
        <v>significant regulation</v>
      </c>
    </row>
    <row r="928" spans="1:13" x14ac:dyDescent="0.2">
      <c r="A928" t="s">
        <v>319</v>
      </c>
      <c r="B928" t="s">
        <v>235</v>
      </c>
      <c r="C928" t="s">
        <v>220</v>
      </c>
      <c r="D928" t="s">
        <v>540</v>
      </c>
      <c r="E928" t="s">
        <v>16</v>
      </c>
      <c r="F928">
        <v>7.3105287446741801E-3</v>
      </c>
      <c r="G928">
        <v>5.6736126329111299E-2</v>
      </c>
      <c r="H928">
        <v>1.2651338554419601E-5</v>
      </c>
      <c r="I928" t="s">
        <v>382</v>
      </c>
      <c r="J928" t="str">
        <f t="shared" si="56"/>
        <v>Breast invasive carcinoma - Stage IIB(249)IEGFR</v>
      </c>
      <c r="K928" t="str">
        <f t="shared" si="57"/>
        <v>Breast invasive carcinoma (adjacent normal)(111)IEGFR</v>
      </c>
      <c r="L928" t="str">
        <f t="shared" si="58"/>
        <v>downregulation</v>
      </c>
      <c r="M928" t="str">
        <f t="shared" si="59"/>
        <v>significant regulation</v>
      </c>
    </row>
    <row r="929" spans="1:13" x14ac:dyDescent="0.2">
      <c r="A929" t="s">
        <v>319</v>
      </c>
      <c r="B929" t="s">
        <v>235</v>
      </c>
      <c r="C929" t="s">
        <v>240</v>
      </c>
      <c r="D929" t="s">
        <v>535</v>
      </c>
      <c r="E929" t="s">
        <v>16</v>
      </c>
      <c r="F929">
        <v>0.135534043221474</v>
      </c>
      <c r="G929">
        <v>0</v>
      </c>
      <c r="H929">
        <v>1.5766261702641001E-4</v>
      </c>
      <c r="I929" t="s">
        <v>382</v>
      </c>
      <c r="J929" t="str">
        <f t="shared" si="56"/>
        <v>Breast invasive carcinoma - Stage IIB(249)IEGFR</v>
      </c>
      <c r="K929" t="str">
        <f t="shared" si="57"/>
        <v>Breast invasive carcinoma - Stage II(3)IEGFR</v>
      </c>
      <c r="L929" t="str">
        <f t="shared" si="58"/>
        <v>upregulation</v>
      </c>
      <c r="M929" t="str">
        <f t="shared" si="59"/>
        <v>significant regulation</v>
      </c>
    </row>
    <row r="930" spans="1:13" x14ac:dyDescent="0.2">
      <c r="A930" t="s">
        <v>319</v>
      </c>
      <c r="B930" t="s">
        <v>236</v>
      </c>
      <c r="C930" t="s">
        <v>220</v>
      </c>
      <c r="D930" t="s">
        <v>535</v>
      </c>
      <c r="E930" t="s">
        <v>16</v>
      </c>
      <c r="F930">
        <v>4.8738131004944799E-2</v>
      </c>
      <c r="G930">
        <v>0.28195204949051</v>
      </c>
      <c r="H930">
        <v>2.1170306662260001E-10</v>
      </c>
      <c r="I930" t="s">
        <v>382</v>
      </c>
      <c r="J930" t="str">
        <f t="shared" si="56"/>
        <v>Breast invasive carcinoma - Stage IIIB(29)IEGFR</v>
      </c>
      <c r="K930" t="str">
        <f t="shared" si="57"/>
        <v>Breast invasive carcinoma (adjacent normal)(111)IEGFR</v>
      </c>
      <c r="L930" t="str">
        <f t="shared" si="58"/>
        <v>downregulation</v>
      </c>
      <c r="M930" t="str">
        <f t="shared" si="59"/>
        <v>significant regulation</v>
      </c>
    </row>
    <row r="931" spans="1:13" x14ac:dyDescent="0.2">
      <c r="A931" t="s">
        <v>319</v>
      </c>
      <c r="B931" t="s">
        <v>236</v>
      </c>
      <c r="C931" t="s">
        <v>220</v>
      </c>
      <c r="D931" t="s">
        <v>536</v>
      </c>
      <c r="E931" t="s">
        <v>16</v>
      </c>
      <c r="F931">
        <v>0.38451395547780398</v>
      </c>
      <c r="G931">
        <v>5.3434490946804898</v>
      </c>
      <c r="H931" s="155">
        <v>5.6450913278129597E-21</v>
      </c>
      <c r="I931" t="s">
        <v>382</v>
      </c>
      <c r="J931" t="str">
        <f t="shared" si="56"/>
        <v>Breast invasive carcinoma - Stage IIIB(29)IEGFR</v>
      </c>
      <c r="K931" t="str">
        <f t="shared" si="57"/>
        <v>Breast invasive carcinoma (adjacent normal)(111)IEGFR</v>
      </c>
      <c r="L931" t="str">
        <f t="shared" si="58"/>
        <v>downregulation</v>
      </c>
      <c r="M931" t="str">
        <f t="shared" si="59"/>
        <v>significant regulation</v>
      </c>
    </row>
    <row r="932" spans="1:13" x14ac:dyDescent="0.2">
      <c r="A932" t="s">
        <v>319</v>
      </c>
      <c r="B932" t="s">
        <v>236</v>
      </c>
      <c r="C932" t="s">
        <v>220</v>
      </c>
      <c r="D932" t="s">
        <v>537</v>
      </c>
      <c r="E932" t="s">
        <v>16</v>
      </c>
      <c r="F932">
        <v>1.0375849889079599E-2</v>
      </c>
      <c r="G932">
        <v>5.1022126311569001E-2</v>
      </c>
      <c r="H932">
        <v>7.1702004674513894E-5</v>
      </c>
      <c r="I932" t="s">
        <v>382</v>
      </c>
      <c r="J932" t="str">
        <f t="shared" si="56"/>
        <v>Breast invasive carcinoma - Stage IIIB(29)IEGFR</v>
      </c>
      <c r="K932" t="str">
        <f t="shared" si="57"/>
        <v>Breast invasive carcinoma (adjacent normal)(111)IEGFR</v>
      </c>
      <c r="L932" t="str">
        <f t="shared" si="58"/>
        <v>downregulation</v>
      </c>
      <c r="M932" t="str">
        <f t="shared" si="59"/>
        <v>significant regulation</v>
      </c>
    </row>
    <row r="933" spans="1:13" x14ac:dyDescent="0.2">
      <c r="A933" t="s">
        <v>319</v>
      </c>
      <c r="B933" t="s">
        <v>236</v>
      </c>
      <c r="C933" t="s">
        <v>220</v>
      </c>
      <c r="D933" t="s">
        <v>538</v>
      </c>
      <c r="E933" t="s">
        <v>16</v>
      </c>
      <c r="F933">
        <v>4.4357031030588901E-4</v>
      </c>
      <c r="G933">
        <v>2.12745597189672E-2</v>
      </c>
      <c r="H933">
        <v>1.15214150721684E-9</v>
      </c>
      <c r="I933" t="s">
        <v>382</v>
      </c>
      <c r="J933" t="str">
        <f t="shared" si="56"/>
        <v>Breast invasive carcinoma - Stage IIIB(29)IEGFR</v>
      </c>
      <c r="K933" t="str">
        <f t="shared" si="57"/>
        <v>Breast invasive carcinoma (adjacent normal)(111)IEGFR</v>
      </c>
      <c r="L933" t="str">
        <f t="shared" si="58"/>
        <v>downregulation</v>
      </c>
      <c r="M933" t="str">
        <f t="shared" si="59"/>
        <v>significant regulation</v>
      </c>
    </row>
    <row r="934" spans="1:13" x14ac:dyDescent="0.2">
      <c r="A934" t="s">
        <v>319</v>
      </c>
      <c r="B934" t="s">
        <v>236</v>
      </c>
      <c r="C934" t="s">
        <v>220</v>
      </c>
      <c r="D934" t="s">
        <v>539</v>
      </c>
      <c r="E934" t="s">
        <v>16</v>
      </c>
      <c r="F934">
        <v>2.2334517845304398</v>
      </c>
      <c r="G934">
        <v>24.0131495488605</v>
      </c>
      <c r="H934" s="155">
        <v>3.5951673100498903E-17</v>
      </c>
      <c r="I934" t="s">
        <v>382</v>
      </c>
      <c r="J934" t="str">
        <f t="shared" si="56"/>
        <v>Breast invasive carcinoma - Stage IIIB(29)IEGFR</v>
      </c>
      <c r="K934" t="str">
        <f t="shared" si="57"/>
        <v>Breast invasive carcinoma (adjacent normal)(111)IEGFR</v>
      </c>
      <c r="L934" t="str">
        <f t="shared" si="58"/>
        <v>downregulation</v>
      </c>
      <c r="M934" t="str">
        <f t="shared" si="59"/>
        <v>significant regulation</v>
      </c>
    </row>
    <row r="935" spans="1:13" x14ac:dyDescent="0.2">
      <c r="A935" t="s">
        <v>319</v>
      </c>
      <c r="B935" t="s">
        <v>236</v>
      </c>
      <c r="C935" t="s">
        <v>220</v>
      </c>
      <c r="D935" t="s">
        <v>540</v>
      </c>
      <c r="E935" t="s">
        <v>16</v>
      </c>
      <c r="F935">
        <v>0</v>
      </c>
      <c r="G935">
        <v>5.6736126329111299E-2</v>
      </c>
      <c r="H935">
        <v>1.1677079884149299E-6</v>
      </c>
      <c r="I935" t="s">
        <v>382</v>
      </c>
      <c r="J935" t="str">
        <f t="shared" si="56"/>
        <v>Breast invasive carcinoma - Stage IIIB(29)IEGFR</v>
      </c>
      <c r="K935" t="str">
        <f t="shared" si="57"/>
        <v>Breast invasive carcinoma (adjacent normal)(111)IEGFR</v>
      </c>
      <c r="L935" t="str">
        <f t="shared" si="58"/>
        <v>downregulation</v>
      </c>
      <c r="M935" t="str">
        <f t="shared" si="59"/>
        <v>significant regulation</v>
      </c>
    </row>
    <row r="936" spans="1:13" x14ac:dyDescent="0.2">
      <c r="A936" t="s">
        <v>319</v>
      </c>
      <c r="B936" t="s">
        <v>237</v>
      </c>
      <c r="C936" t="s">
        <v>220</v>
      </c>
      <c r="D936" t="s">
        <v>535</v>
      </c>
      <c r="E936" t="s">
        <v>16</v>
      </c>
      <c r="F936">
        <v>4.6167605731500798E-2</v>
      </c>
      <c r="G936">
        <v>0.28195204949051</v>
      </c>
      <c r="H936" s="155">
        <v>5.3237675415930595E-23</v>
      </c>
      <c r="I936" t="s">
        <v>382</v>
      </c>
      <c r="J936" t="str">
        <f t="shared" si="56"/>
        <v>Breast invasive carcinoma - Stage IIIA(152)IEGFR</v>
      </c>
      <c r="K936" t="str">
        <f t="shared" si="57"/>
        <v>Breast invasive carcinoma (adjacent normal)(111)IEGFR</v>
      </c>
      <c r="L936" t="str">
        <f t="shared" si="58"/>
        <v>downregulation</v>
      </c>
      <c r="M936" t="str">
        <f t="shared" si="59"/>
        <v>significant regulation</v>
      </c>
    </row>
    <row r="937" spans="1:13" x14ac:dyDescent="0.2">
      <c r="A937" t="s">
        <v>319</v>
      </c>
      <c r="B937" t="s">
        <v>237</v>
      </c>
      <c r="C937" t="s">
        <v>220</v>
      </c>
      <c r="D937" t="s">
        <v>536</v>
      </c>
      <c r="E937" t="s">
        <v>16</v>
      </c>
      <c r="F937">
        <v>0.94787507628843803</v>
      </c>
      <c r="G937">
        <v>5.3434490946804898</v>
      </c>
      <c r="H937" s="155">
        <v>1.9951376747304201E-29</v>
      </c>
      <c r="I937" t="s">
        <v>382</v>
      </c>
      <c r="J937" t="str">
        <f t="shared" si="56"/>
        <v>Breast invasive carcinoma - Stage IIIA(152)IEGFR</v>
      </c>
      <c r="K937" t="str">
        <f t="shared" si="57"/>
        <v>Breast invasive carcinoma (adjacent normal)(111)IEGFR</v>
      </c>
      <c r="L937" t="str">
        <f t="shared" si="58"/>
        <v>downregulation</v>
      </c>
      <c r="M937" t="str">
        <f t="shared" si="59"/>
        <v>significant regulation</v>
      </c>
    </row>
    <row r="938" spans="1:13" x14ac:dyDescent="0.2">
      <c r="A938" t="s">
        <v>319</v>
      </c>
      <c r="B938" t="s">
        <v>237</v>
      </c>
      <c r="C938" t="s">
        <v>220</v>
      </c>
      <c r="D938" t="s">
        <v>537</v>
      </c>
      <c r="E938" t="s">
        <v>16</v>
      </c>
      <c r="F938">
        <v>1.11879110082207E-2</v>
      </c>
      <c r="G938">
        <v>5.1022126311569001E-2</v>
      </c>
      <c r="H938">
        <v>1.6858900925342301E-8</v>
      </c>
      <c r="I938" t="s">
        <v>382</v>
      </c>
      <c r="J938" t="str">
        <f t="shared" si="56"/>
        <v>Breast invasive carcinoma - Stage IIIA(152)IEGFR</v>
      </c>
      <c r="K938" t="str">
        <f t="shared" si="57"/>
        <v>Breast invasive carcinoma (adjacent normal)(111)IEGFR</v>
      </c>
      <c r="L938" t="str">
        <f t="shared" si="58"/>
        <v>downregulation</v>
      </c>
      <c r="M938" t="str">
        <f t="shared" si="59"/>
        <v>significant regulation</v>
      </c>
    </row>
    <row r="939" spans="1:13" x14ac:dyDescent="0.2">
      <c r="A939" t="s">
        <v>319</v>
      </c>
      <c r="B939" t="s">
        <v>237</v>
      </c>
      <c r="C939" t="s">
        <v>220</v>
      </c>
      <c r="D939" t="s">
        <v>538</v>
      </c>
      <c r="E939" t="s">
        <v>16</v>
      </c>
      <c r="F939">
        <v>5.0597542000152202E-3</v>
      </c>
      <c r="G939">
        <v>2.12745597189672E-2</v>
      </c>
      <c r="H939">
        <v>1.9360627464583699E-6</v>
      </c>
      <c r="I939" t="s">
        <v>382</v>
      </c>
      <c r="J939" t="str">
        <f t="shared" si="56"/>
        <v>Breast invasive carcinoma - Stage IIIA(152)IEGFR</v>
      </c>
      <c r="K939" t="str">
        <f t="shared" si="57"/>
        <v>Breast invasive carcinoma (adjacent normal)(111)IEGFR</v>
      </c>
      <c r="L939" t="str">
        <f t="shared" si="58"/>
        <v>downregulation</v>
      </c>
      <c r="M939" t="str">
        <f t="shared" si="59"/>
        <v>significant regulation</v>
      </c>
    </row>
    <row r="940" spans="1:13" x14ac:dyDescent="0.2">
      <c r="A940" t="s">
        <v>319</v>
      </c>
      <c r="B940" t="s">
        <v>237</v>
      </c>
      <c r="C940" t="s">
        <v>220</v>
      </c>
      <c r="D940" t="s">
        <v>539</v>
      </c>
      <c r="E940" t="s">
        <v>16</v>
      </c>
      <c r="F940">
        <v>4.2005524207220297</v>
      </c>
      <c r="G940">
        <v>24.0131495488605</v>
      </c>
      <c r="H940" s="155">
        <v>8.4914528553995604E-59</v>
      </c>
      <c r="I940" t="s">
        <v>382</v>
      </c>
      <c r="J940" t="str">
        <f t="shared" si="56"/>
        <v>Breast invasive carcinoma - Stage IIIA(152)IEGFR</v>
      </c>
      <c r="K940" t="str">
        <f t="shared" si="57"/>
        <v>Breast invasive carcinoma (adjacent normal)(111)IEGFR</v>
      </c>
      <c r="L940" t="str">
        <f t="shared" si="58"/>
        <v>downregulation</v>
      </c>
      <c r="M940" t="str">
        <f t="shared" si="59"/>
        <v>significant regulation</v>
      </c>
    </row>
    <row r="941" spans="1:13" x14ac:dyDescent="0.2">
      <c r="A941" t="s">
        <v>319</v>
      </c>
      <c r="B941" t="s">
        <v>237</v>
      </c>
      <c r="C941" t="s">
        <v>220</v>
      </c>
      <c r="D941" t="s">
        <v>540</v>
      </c>
      <c r="E941" t="s">
        <v>16</v>
      </c>
      <c r="F941">
        <v>1.0936346215063E-2</v>
      </c>
      <c r="G941">
        <v>5.6736126329111299E-2</v>
      </c>
      <c r="H941">
        <v>9.7132991158064495E-5</v>
      </c>
      <c r="I941" t="s">
        <v>382</v>
      </c>
      <c r="J941" t="str">
        <f t="shared" si="56"/>
        <v>Breast invasive carcinoma - Stage IIIA(152)IEGFR</v>
      </c>
      <c r="K941" t="str">
        <f t="shared" si="57"/>
        <v>Breast invasive carcinoma (adjacent normal)(111)IEGFR</v>
      </c>
      <c r="L941" t="str">
        <f t="shared" si="58"/>
        <v>downregulation</v>
      </c>
      <c r="M941" t="str">
        <f t="shared" si="59"/>
        <v>significant regulation</v>
      </c>
    </row>
    <row r="942" spans="1:13" x14ac:dyDescent="0.2">
      <c r="A942" t="s">
        <v>319</v>
      </c>
      <c r="B942" t="s">
        <v>237</v>
      </c>
      <c r="C942" t="s">
        <v>240</v>
      </c>
      <c r="D942" t="s">
        <v>535</v>
      </c>
      <c r="E942" t="s">
        <v>16</v>
      </c>
      <c r="F942">
        <v>4.6167605731500798E-2</v>
      </c>
      <c r="G942">
        <v>0</v>
      </c>
      <c r="H942">
        <v>1.16181948647446E-6</v>
      </c>
      <c r="I942" t="s">
        <v>382</v>
      </c>
      <c r="J942" t="str">
        <f t="shared" si="56"/>
        <v>Breast invasive carcinoma - Stage IIIA(152)IEGFR</v>
      </c>
      <c r="K942" t="str">
        <f t="shared" si="57"/>
        <v>Breast invasive carcinoma - Stage II(3)IEGFR</v>
      </c>
      <c r="L942" t="str">
        <f t="shared" si="58"/>
        <v>upregulation</v>
      </c>
      <c r="M942" t="str">
        <f t="shared" si="59"/>
        <v>significant regulation</v>
      </c>
    </row>
    <row r="943" spans="1:13" x14ac:dyDescent="0.2">
      <c r="A943" t="s">
        <v>319</v>
      </c>
      <c r="B943" t="s">
        <v>237</v>
      </c>
      <c r="C943" t="s">
        <v>240</v>
      </c>
      <c r="D943" t="s">
        <v>538</v>
      </c>
      <c r="E943" t="s">
        <v>16</v>
      </c>
      <c r="F943">
        <v>5.0597542000152202E-3</v>
      </c>
      <c r="G943">
        <v>0</v>
      </c>
      <c r="H943">
        <v>7.4015544133588899E-4</v>
      </c>
      <c r="I943" t="s">
        <v>382</v>
      </c>
      <c r="J943" t="str">
        <f t="shared" si="56"/>
        <v>Breast invasive carcinoma - Stage IIIA(152)IEGFR</v>
      </c>
      <c r="K943" t="str">
        <f t="shared" si="57"/>
        <v>Breast invasive carcinoma - Stage II(3)IEGFR</v>
      </c>
      <c r="L943" t="str">
        <f t="shared" si="58"/>
        <v>upregulation</v>
      </c>
      <c r="M943" t="str">
        <f t="shared" si="59"/>
        <v>significant regulation</v>
      </c>
    </row>
    <row r="944" spans="1:13" x14ac:dyDescent="0.2">
      <c r="A944" t="s">
        <v>319</v>
      </c>
      <c r="B944" t="s">
        <v>238</v>
      </c>
      <c r="C944" t="s">
        <v>220</v>
      </c>
      <c r="D944" t="s">
        <v>535</v>
      </c>
      <c r="E944" t="s">
        <v>16</v>
      </c>
      <c r="F944">
        <v>0.175543402649564</v>
      </c>
      <c r="G944">
        <v>0.28195204949051</v>
      </c>
      <c r="H944">
        <v>1.96366857650292E-12</v>
      </c>
      <c r="I944" t="s">
        <v>382</v>
      </c>
      <c r="J944" t="str">
        <f t="shared" si="56"/>
        <v>Breast invasive carcinoma - Stage IIA(360)IEGFR</v>
      </c>
      <c r="K944" t="str">
        <f t="shared" si="57"/>
        <v>Breast invasive carcinoma (adjacent normal)(111)IEGFR</v>
      </c>
      <c r="L944" t="str">
        <f t="shared" si="58"/>
        <v>downregulation</v>
      </c>
      <c r="M944" t="str">
        <f t="shared" si="59"/>
        <v>significant regulation</v>
      </c>
    </row>
    <row r="945" spans="1:13" x14ac:dyDescent="0.2">
      <c r="A945" t="s">
        <v>319</v>
      </c>
      <c r="B945" t="s">
        <v>238</v>
      </c>
      <c r="C945" t="s">
        <v>220</v>
      </c>
      <c r="D945" t="s">
        <v>536</v>
      </c>
      <c r="E945" t="s">
        <v>16</v>
      </c>
      <c r="F945">
        <v>2.8293136535944101</v>
      </c>
      <c r="G945">
        <v>5.3434490946804898</v>
      </c>
      <c r="H945" s="155">
        <v>7.0883495066160595E-30</v>
      </c>
      <c r="I945" t="s">
        <v>382</v>
      </c>
      <c r="J945" t="str">
        <f t="shared" si="56"/>
        <v>Breast invasive carcinoma - Stage IIA(360)IEGFR</v>
      </c>
      <c r="K945" t="str">
        <f t="shared" si="57"/>
        <v>Breast invasive carcinoma (adjacent normal)(111)IEGFR</v>
      </c>
      <c r="L945" t="str">
        <f t="shared" si="58"/>
        <v>downregulation</v>
      </c>
      <c r="M945" t="str">
        <f t="shared" si="59"/>
        <v>significant regulation</v>
      </c>
    </row>
    <row r="946" spans="1:13" x14ac:dyDescent="0.2">
      <c r="A946" t="s">
        <v>319</v>
      </c>
      <c r="B946" t="s">
        <v>238</v>
      </c>
      <c r="C946" t="s">
        <v>220</v>
      </c>
      <c r="D946" t="s">
        <v>537</v>
      </c>
      <c r="E946" t="s">
        <v>16</v>
      </c>
      <c r="F946">
        <v>3.1796165288913103E-2</v>
      </c>
      <c r="G946">
        <v>5.1022126311569001E-2</v>
      </c>
      <c r="H946">
        <v>3.4418074823818201E-3</v>
      </c>
      <c r="I946" t="s">
        <v>382</v>
      </c>
      <c r="J946" t="str">
        <f t="shared" si="56"/>
        <v>Breast invasive carcinoma - Stage IIA(360)IEGFR</v>
      </c>
      <c r="K946" t="str">
        <f t="shared" si="57"/>
        <v>Breast invasive carcinoma (adjacent normal)(111)IEGFR</v>
      </c>
      <c r="L946" t="str">
        <f t="shared" si="58"/>
        <v>downregulation</v>
      </c>
      <c r="M946" t="str">
        <f t="shared" si="59"/>
        <v>regulation not significant</v>
      </c>
    </row>
    <row r="947" spans="1:13" x14ac:dyDescent="0.2">
      <c r="A947" t="s">
        <v>319</v>
      </c>
      <c r="B947" t="s">
        <v>238</v>
      </c>
      <c r="C947" t="s">
        <v>220</v>
      </c>
      <c r="D947" t="s">
        <v>539</v>
      </c>
      <c r="E947" t="s">
        <v>16</v>
      </c>
      <c r="F947">
        <v>13.217638870380201</v>
      </c>
      <c r="G947">
        <v>24.0131495488605</v>
      </c>
      <c r="H947" s="155">
        <v>8.8089830718176106E-70</v>
      </c>
      <c r="I947" t="s">
        <v>382</v>
      </c>
      <c r="J947" t="str">
        <f t="shared" si="56"/>
        <v>Breast invasive carcinoma - Stage IIA(360)IEGFR</v>
      </c>
      <c r="K947" t="str">
        <f t="shared" si="57"/>
        <v>Breast invasive carcinoma (adjacent normal)(111)IEGFR</v>
      </c>
      <c r="L947" t="str">
        <f t="shared" si="58"/>
        <v>downregulation</v>
      </c>
      <c r="M947" t="str">
        <f t="shared" si="59"/>
        <v>significant regulation</v>
      </c>
    </row>
    <row r="948" spans="1:13" x14ac:dyDescent="0.2">
      <c r="A948" t="s">
        <v>319</v>
      </c>
      <c r="B948" t="s">
        <v>238</v>
      </c>
      <c r="C948" t="s">
        <v>220</v>
      </c>
      <c r="D948" t="s">
        <v>540</v>
      </c>
      <c r="E948" t="s">
        <v>16</v>
      </c>
      <c r="F948">
        <v>7.7534489254875603E-3</v>
      </c>
      <c r="G948">
        <v>5.6736126329111299E-2</v>
      </c>
      <c r="H948">
        <v>1.24805713006379E-5</v>
      </c>
      <c r="I948" t="s">
        <v>382</v>
      </c>
      <c r="J948" t="str">
        <f t="shared" si="56"/>
        <v>Breast invasive carcinoma - Stage IIA(360)IEGFR</v>
      </c>
      <c r="K948" t="str">
        <f t="shared" si="57"/>
        <v>Breast invasive carcinoma (adjacent normal)(111)IEGFR</v>
      </c>
      <c r="L948" t="str">
        <f t="shared" si="58"/>
        <v>downregulation</v>
      </c>
      <c r="M948" t="str">
        <f t="shared" si="59"/>
        <v>significant regulation</v>
      </c>
    </row>
    <row r="949" spans="1:13" x14ac:dyDescent="0.2">
      <c r="A949" t="s">
        <v>319</v>
      </c>
      <c r="B949" t="s">
        <v>238</v>
      </c>
      <c r="C949" t="s">
        <v>236</v>
      </c>
      <c r="D949" t="s">
        <v>540</v>
      </c>
      <c r="E949" t="s">
        <v>16</v>
      </c>
      <c r="F949">
        <v>7.7534489254875603E-3</v>
      </c>
      <c r="G949">
        <v>0</v>
      </c>
      <c r="H949">
        <v>8.8811120129765504E-3</v>
      </c>
      <c r="I949" t="s">
        <v>382</v>
      </c>
      <c r="J949" t="str">
        <f t="shared" si="56"/>
        <v>Breast invasive carcinoma - Stage IIA(360)IEGFR</v>
      </c>
      <c r="K949" t="str">
        <f t="shared" si="57"/>
        <v>Breast invasive carcinoma - Stage IIIB(29)IEGFR</v>
      </c>
      <c r="L949" t="str">
        <f t="shared" si="58"/>
        <v>upregulation</v>
      </c>
      <c r="M949" t="str">
        <f t="shared" si="59"/>
        <v>regulation not significant</v>
      </c>
    </row>
    <row r="950" spans="1:13" x14ac:dyDescent="0.2">
      <c r="A950" t="s">
        <v>319</v>
      </c>
      <c r="B950" t="s">
        <v>238</v>
      </c>
      <c r="C950" t="s">
        <v>253</v>
      </c>
      <c r="D950" t="s">
        <v>535</v>
      </c>
      <c r="E950" t="s">
        <v>16</v>
      </c>
      <c r="F950">
        <v>0.175543402649564</v>
      </c>
      <c r="G950">
        <v>1.76515294890475E-2</v>
      </c>
      <c r="H950">
        <v>1.4676043386096999E-3</v>
      </c>
      <c r="I950" t="s">
        <v>382</v>
      </c>
      <c r="J950" t="str">
        <f t="shared" si="56"/>
        <v>Breast invasive carcinoma - Stage IIA(360)IEGFR</v>
      </c>
      <c r="K950" t="str">
        <f t="shared" si="57"/>
        <v>Breast invasive carcinoma - Stage IB(9)IEGFR</v>
      </c>
      <c r="L950" t="str">
        <f t="shared" si="58"/>
        <v>upregulation</v>
      </c>
      <c r="M950" t="str">
        <f t="shared" si="59"/>
        <v>regulation not significant</v>
      </c>
    </row>
    <row r="951" spans="1:13" x14ac:dyDescent="0.2">
      <c r="A951" t="s">
        <v>319</v>
      </c>
      <c r="B951" t="s">
        <v>238</v>
      </c>
      <c r="C951" t="s">
        <v>253</v>
      </c>
      <c r="D951" t="s">
        <v>553</v>
      </c>
      <c r="E951" t="s">
        <v>16</v>
      </c>
      <c r="F951">
        <v>4.6645409506958099E-2</v>
      </c>
      <c r="G951">
        <v>0</v>
      </c>
      <c r="H951">
        <v>2.75142981281018E-3</v>
      </c>
      <c r="I951" t="s">
        <v>382</v>
      </c>
      <c r="J951" t="str">
        <f t="shared" si="56"/>
        <v>Breast invasive carcinoma - Stage IIA(360)IEGFR</v>
      </c>
      <c r="K951" t="str">
        <f t="shared" si="57"/>
        <v>Breast invasive carcinoma - Stage IB(9)IEGFR</v>
      </c>
      <c r="L951" t="str">
        <f t="shared" si="58"/>
        <v>upregulation</v>
      </c>
      <c r="M951" t="str">
        <f t="shared" si="59"/>
        <v>regulation not significant</v>
      </c>
    </row>
    <row r="952" spans="1:13" x14ac:dyDescent="0.2">
      <c r="A952" t="s">
        <v>319</v>
      </c>
      <c r="B952" t="s">
        <v>238</v>
      </c>
      <c r="C952" t="s">
        <v>253</v>
      </c>
      <c r="D952" t="s">
        <v>554</v>
      </c>
      <c r="E952" t="s">
        <v>16</v>
      </c>
      <c r="F952">
        <v>1.3671251194923399E-2</v>
      </c>
      <c r="G952">
        <v>0</v>
      </c>
      <c r="H952">
        <v>9.0920017744284803E-3</v>
      </c>
      <c r="I952" t="s">
        <v>382</v>
      </c>
      <c r="J952" t="str">
        <f t="shared" si="56"/>
        <v>Breast invasive carcinoma - Stage IIA(360)IEGFR</v>
      </c>
      <c r="K952" t="str">
        <f t="shared" si="57"/>
        <v>Breast invasive carcinoma - Stage IB(9)IEGFR</v>
      </c>
      <c r="L952" t="str">
        <f t="shared" si="58"/>
        <v>upregulation</v>
      </c>
      <c r="M952" t="str">
        <f t="shared" si="59"/>
        <v>regulation not significant</v>
      </c>
    </row>
    <row r="953" spans="1:13" x14ac:dyDescent="0.2">
      <c r="A953" t="s">
        <v>319</v>
      </c>
      <c r="B953" t="s">
        <v>238</v>
      </c>
      <c r="C953" t="s">
        <v>253</v>
      </c>
      <c r="D953" t="s">
        <v>540</v>
      </c>
      <c r="E953" t="s">
        <v>16</v>
      </c>
      <c r="F953">
        <v>7.7534489254875603E-3</v>
      </c>
      <c r="G953">
        <v>0</v>
      </c>
      <c r="H953">
        <v>2.8865993761362698E-3</v>
      </c>
      <c r="I953" t="s">
        <v>382</v>
      </c>
      <c r="J953" t="str">
        <f t="shared" si="56"/>
        <v>Breast invasive carcinoma - Stage IIA(360)IEGFR</v>
      </c>
      <c r="K953" t="str">
        <f t="shared" si="57"/>
        <v>Breast invasive carcinoma - Stage IB(9)IEGFR</v>
      </c>
      <c r="L953" t="str">
        <f t="shared" si="58"/>
        <v>upregulation</v>
      </c>
      <c r="M953" t="str">
        <f t="shared" si="59"/>
        <v>regulation not significant</v>
      </c>
    </row>
    <row r="954" spans="1:13" x14ac:dyDescent="0.2">
      <c r="A954" t="s">
        <v>319</v>
      </c>
      <c r="B954" t="s">
        <v>238</v>
      </c>
      <c r="C954" t="s">
        <v>240</v>
      </c>
      <c r="D954" t="s">
        <v>535</v>
      </c>
      <c r="E954" t="s">
        <v>16</v>
      </c>
      <c r="F954">
        <v>0.175543402649564</v>
      </c>
      <c r="G954">
        <v>0</v>
      </c>
      <c r="H954">
        <v>2.7513583069247101E-7</v>
      </c>
      <c r="I954" t="s">
        <v>382</v>
      </c>
      <c r="J954" t="str">
        <f t="shared" si="56"/>
        <v>Breast invasive carcinoma - Stage IIA(360)IEGFR</v>
      </c>
      <c r="K954" t="str">
        <f t="shared" si="57"/>
        <v>Breast invasive carcinoma - Stage II(3)IEGFR</v>
      </c>
      <c r="L954" t="str">
        <f t="shared" si="58"/>
        <v>upregulation</v>
      </c>
      <c r="M954" t="str">
        <f t="shared" si="59"/>
        <v>significant regulation</v>
      </c>
    </row>
    <row r="955" spans="1:13" x14ac:dyDescent="0.2">
      <c r="A955" t="s">
        <v>319</v>
      </c>
      <c r="B955" t="s">
        <v>238</v>
      </c>
      <c r="C955" t="s">
        <v>240</v>
      </c>
      <c r="D955" t="s">
        <v>553</v>
      </c>
      <c r="E955" t="s">
        <v>16</v>
      </c>
      <c r="F955">
        <v>4.6645409506958099E-2</v>
      </c>
      <c r="G955">
        <v>0</v>
      </c>
      <c r="H955">
        <v>1.39779125314071E-3</v>
      </c>
      <c r="I955" t="s">
        <v>382</v>
      </c>
      <c r="J955" t="str">
        <f t="shared" si="56"/>
        <v>Breast invasive carcinoma - Stage IIA(360)IEGFR</v>
      </c>
      <c r="K955" t="str">
        <f t="shared" si="57"/>
        <v>Breast invasive carcinoma - Stage II(3)IEGFR</v>
      </c>
      <c r="L955" t="str">
        <f t="shared" si="58"/>
        <v>upregulation</v>
      </c>
      <c r="M955" t="str">
        <f t="shared" si="59"/>
        <v>regulation not significant</v>
      </c>
    </row>
    <row r="956" spans="1:13" x14ac:dyDescent="0.2">
      <c r="A956" t="s">
        <v>319</v>
      </c>
      <c r="B956" t="s">
        <v>238</v>
      </c>
      <c r="C956" t="s">
        <v>240</v>
      </c>
      <c r="D956" t="s">
        <v>538</v>
      </c>
      <c r="E956" t="s">
        <v>16</v>
      </c>
      <c r="F956">
        <v>2.0802090541370399E-2</v>
      </c>
      <c r="G956">
        <v>0</v>
      </c>
      <c r="H956">
        <v>4.4104956995869296E-3</v>
      </c>
      <c r="I956" t="s">
        <v>382</v>
      </c>
      <c r="J956" t="str">
        <f t="shared" si="56"/>
        <v>Breast invasive carcinoma - Stage IIA(360)IEGFR</v>
      </c>
      <c r="K956" t="str">
        <f t="shared" si="57"/>
        <v>Breast invasive carcinoma - Stage II(3)IEGFR</v>
      </c>
      <c r="L956" t="str">
        <f t="shared" si="58"/>
        <v>upregulation</v>
      </c>
      <c r="M956" t="str">
        <f t="shared" si="59"/>
        <v>regulation not significant</v>
      </c>
    </row>
    <row r="957" spans="1:13" x14ac:dyDescent="0.2">
      <c r="A957" t="s">
        <v>319</v>
      </c>
      <c r="B957" t="s">
        <v>238</v>
      </c>
      <c r="C957" t="s">
        <v>240</v>
      </c>
      <c r="D957" t="s">
        <v>554</v>
      </c>
      <c r="E957" t="s">
        <v>16</v>
      </c>
      <c r="F957">
        <v>1.3671251194923399E-2</v>
      </c>
      <c r="G957">
        <v>0</v>
      </c>
      <c r="H957">
        <v>5.21125579955058E-3</v>
      </c>
      <c r="I957" t="s">
        <v>382</v>
      </c>
      <c r="J957" t="str">
        <f t="shared" si="56"/>
        <v>Breast invasive carcinoma - Stage IIA(360)IEGFR</v>
      </c>
      <c r="K957" t="str">
        <f t="shared" si="57"/>
        <v>Breast invasive carcinoma - Stage II(3)IEGFR</v>
      </c>
      <c r="L957" t="str">
        <f t="shared" si="58"/>
        <v>upregulation</v>
      </c>
      <c r="M957" t="str">
        <f t="shared" si="59"/>
        <v>regulation not significant</v>
      </c>
    </row>
    <row r="958" spans="1:13" x14ac:dyDescent="0.2">
      <c r="A958" t="s">
        <v>319</v>
      </c>
      <c r="B958" t="s">
        <v>238</v>
      </c>
      <c r="C958" t="s">
        <v>416</v>
      </c>
      <c r="D958" t="s">
        <v>554</v>
      </c>
      <c r="E958" t="s">
        <v>16</v>
      </c>
      <c r="F958">
        <v>1.3671251194923399E-2</v>
      </c>
      <c r="G958">
        <v>0</v>
      </c>
      <c r="H958">
        <v>5.1073293941857603E-3</v>
      </c>
      <c r="I958" t="s">
        <v>382</v>
      </c>
      <c r="J958" t="str">
        <f t="shared" si="56"/>
        <v>Breast invasive carcinoma - Stage IIA(360)IEGFR</v>
      </c>
      <c r="K958" t="str">
        <f t="shared" si="57"/>
        <v>Breast invasive carcinoma - Metastatic Stage IIB(3)IEGFR</v>
      </c>
      <c r="L958" t="str">
        <f t="shared" si="58"/>
        <v>upregulation</v>
      </c>
      <c r="M958" t="str">
        <f t="shared" si="59"/>
        <v>regulation not significant</v>
      </c>
    </row>
    <row r="959" spans="1:13" x14ac:dyDescent="0.2">
      <c r="A959" t="s">
        <v>319</v>
      </c>
      <c r="B959" t="s">
        <v>214</v>
      </c>
      <c r="C959" t="s">
        <v>220</v>
      </c>
      <c r="D959" t="s">
        <v>535</v>
      </c>
      <c r="E959" t="s">
        <v>16</v>
      </c>
      <c r="F959">
        <v>6.07345725217752E-2</v>
      </c>
      <c r="G959">
        <v>0.28195204949051</v>
      </c>
      <c r="H959" s="155">
        <v>6.6958595980219001E-17</v>
      </c>
      <c r="I959" t="s">
        <v>382</v>
      </c>
      <c r="J959" t="str">
        <f t="shared" si="56"/>
        <v>Breast invasive carcinoma - Stage IA(84)IEGFR</v>
      </c>
      <c r="K959" t="str">
        <f t="shared" si="57"/>
        <v>Breast invasive carcinoma (adjacent normal)(111)IEGFR</v>
      </c>
      <c r="L959" t="str">
        <f t="shared" si="58"/>
        <v>downregulation</v>
      </c>
      <c r="M959" t="str">
        <f t="shared" si="59"/>
        <v>significant regulation</v>
      </c>
    </row>
    <row r="960" spans="1:13" x14ac:dyDescent="0.2">
      <c r="A960" t="s">
        <v>319</v>
      </c>
      <c r="B960" t="s">
        <v>214</v>
      </c>
      <c r="C960" t="s">
        <v>220</v>
      </c>
      <c r="D960" t="s">
        <v>536</v>
      </c>
      <c r="E960" t="s">
        <v>16</v>
      </c>
      <c r="F960">
        <v>1.0571099886872199</v>
      </c>
      <c r="G960">
        <v>5.3434490946804898</v>
      </c>
      <c r="H960" s="155">
        <v>7.9529443191772297E-23</v>
      </c>
      <c r="I960" t="s">
        <v>382</v>
      </c>
      <c r="J960" t="str">
        <f t="shared" si="56"/>
        <v>Breast invasive carcinoma - Stage IA(84)IEGFR</v>
      </c>
      <c r="K960" t="str">
        <f t="shared" si="57"/>
        <v>Breast invasive carcinoma (adjacent normal)(111)IEGFR</v>
      </c>
      <c r="L960" t="str">
        <f t="shared" si="58"/>
        <v>downregulation</v>
      </c>
      <c r="M960" t="str">
        <f t="shared" si="59"/>
        <v>significant regulation</v>
      </c>
    </row>
    <row r="961" spans="1:13" x14ac:dyDescent="0.2">
      <c r="A961" t="s">
        <v>319</v>
      </c>
      <c r="B961" t="s">
        <v>214</v>
      </c>
      <c r="C961" t="s">
        <v>220</v>
      </c>
      <c r="D961" t="s">
        <v>537</v>
      </c>
      <c r="E961" t="s">
        <v>16</v>
      </c>
      <c r="F961">
        <v>9.6690798690800897E-3</v>
      </c>
      <c r="G961">
        <v>5.1022126311569001E-2</v>
      </c>
      <c r="H961">
        <v>1.37281169788929E-8</v>
      </c>
      <c r="I961" t="s">
        <v>382</v>
      </c>
      <c r="J961" t="str">
        <f t="shared" si="56"/>
        <v>Breast invasive carcinoma - Stage IA(84)IEGFR</v>
      </c>
      <c r="K961" t="str">
        <f t="shared" si="57"/>
        <v>Breast invasive carcinoma (adjacent normal)(111)IEGFR</v>
      </c>
      <c r="L961" t="str">
        <f t="shared" si="58"/>
        <v>downregulation</v>
      </c>
      <c r="M961" t="str">
        <f t="shared" si="59"/>
        <v>significant regulation</v>
      </c>
    </row>
    <row r="962" spans="1:13" x14ac:dyDescent="0.2">
      <c r="A962" t="s">
        <v>319</v>
      </c>
      <c r="B962" t="s">
        <v>214</v>
      </c>
      <c r="C962" t="s">
        <v>220</v>
      </c>
      <c r="D962" t="s">
        <v>538</v>
      </c>
      <c r="E962" t="s">
        <v>16</v>
      </c>
      <c r="F962">
        <v>9.9130946963537098E-3</v>
      </c>
      <c r="G962">
        <v>2.12745597189672E-2</v>
      </c>
      <c r="H962">
        <v>9.7178289725194204E-3</v>
      </c>
      <c r="I962" t="s">
        <v>382</v>
      </c>
      <c r="J962" t="str">
        <f t="shared" si="56"/>
        <v>Breast invasive carcinoma - Stage IA(84)IEGFR</v>
      </c>
      <c r="K962" t="str">
        <f t="shared" si="57"/>
        <v>Breast invasive carcinoma (adjacent normal)(111)IEGFR</v>
      </c>
      <c r="L962" t="str">
        <f t="shared" si="58"/>
        <v>downregulation</v>
      </c>
      <c r="M962" t="str">
        <f t="shared" si="59"/>
        <v>regulation not significant</v>
      </c>
    </row>
    <row r="963" spans="1:13" x14ac:dyDescent="0.2">
      <c r="A963" t="s">
        <v>319</v>
      </c>
      <c r="B963" t="s">
        <v>214</v>
      </c>
      <c r="C963" t="s">
        <v>220</v>
      </c>
      <c r="D963" t="s">
        <v>539</v>
      </c>
      <c r="E963" t="s">
        <v>16</v>
      </c>
      <c r="F963">
        <v>4.8331874691754804</v>
      </c>
      <c r="G963">
        <v>24.0131495488605</v>
      </c>
      <c r="H963" s="155">
        <v>2.8009507456954899E-32</v>
      </c>
      <c r="I963" t="s">
        <v>382</v>
      </c>
      <c r="J963" t="str">
        <f t="shared" ref="J963:J992" si="60">B963&amp;"I"&amp;E963</f>
        <v>Breast invasive carcinoma - Stage IA(84)IEGFR</v>
      </c>
      <c r="K963" t="str">
        <f t="shared" ref="K963:K992" si="61">C963&amp;"I"&amp;E963</f>
        <v>Breast invasive carcinoma (adjacent normal)(111)IEGFR</v>
      </c>
      <c r="L963" t="str">
        <f t="shared" ref="L963:L992" si="62">IF(F963&lt;G963,"downregulation","upregulation")</f>
        <v>downregulation</v>
      </c>
      <c r="M963" t="str">
        <f t="shared" ref="M963:M992" si="63">IF(H963&gt;0.001,"regulation not significant","significant regulation")</f>
        <v>significant regulation</v>
      </c>
    </row>
    <row r="964" spans="1:13" x14ac:dyDescent="0.2">
      <c r="A964" t="s">
        <v>319</v>
      </c>
      <c r="B964" t="s">
        <v>214</v>
      </c>
      <c r="C964" t="s">
        <v>220</v>
      </c>
      <c r="D964" t="s">
        <v>540</v>
      </c>
      <c r="E964" t="s">
        <v>16</v>
      </c>
      <c r="F964">
        <v>2.0474388368428901E-3</v>
      </c>
      <c r="G964">
        <v>5.6736126329111299E-2</v>
      </c>
      <c r="H964">
        <v>1.73314788804127E-6</v>
      </c>
      <c r="I964" t="s">
        <v>382</v>
      </c>
      <c r="J964" t="str">
        <f t="shared" si="60"/>
        <v>Breast invasive carcinoma - Stage IA(84)IEGFR</v>
      </c>
      <c r="K964" t="str">
        <f t="shared" si="61"/>
        <v>Breast invasive carcinoma (adjacent normal)(111)IEGFR</v>
      </c>
      <c r="L964" t="str">
        <f t="shared" si="62"/>
        <v>downregulation</v>
      </c>
      <c r="M964" t="str">
        <f t="shared" si="63"/>
        <v>significant regulation</v>
      </c>
    </row>
    <row r="965" spans="1:13" x14ac:dyDescent="0.2">
      <c r="A965" t="s">
        <v>319</v>
      </c>
      <c r="B965" t="s">
        <v>214</v>
      </c>
      <c r="C965" t="s">
        <v>240</v>
      </c>
      <c r="D965" t="s">
        <v>535</v>
      </c>
      <c r="E965" t="s">
        <v>16</v>
      </c>
      <c r="F965">
        <v>6.07345725217752E-2</v>
      </c>
      <c r="G965">
        <v>0</v>
      </c>
      <c r="H965">
        <v>2.9321729531318901E-3</v>
      </c>
      <c r="I965" t="s">
        <v>382</v>
      </c>
      <c r="J965" t="str">
        <f t="shared" si="60"/>
        <v>Breast invasive carcinoma - Stage IA(84)IEGFR</v>
      </c>
      <c r="K965" t="str">
        <f t="shared" si="61"/>
        <v>Breast invasive carcinoma - Stage II(3)IEGFR</v>
      </c>
      <c r="L965" t="str">
        <f t="shared" si="62"/>
        <v>upregulation</v>
      </c>
      <c r="M965" t="str">
        <f t="shared" si="63"/>
        <v>regulation not significant</v>
      </c>
    </row>
    <row r="966" spans="1:13" x14ac:dyDescent="0.2">
      <c r="A966" t="s">
        <v>319</v>
      </c>
      <c r="B966" t="s">
        <v>239</v>
      </c>
      <c r="C966" t="s">
        <v>220</v>
      </c>
      <c r="D966" t="s">
        <v>535</v>
      </c>
      <c r="E966" t="s">
        <v>16</v>
      </c>
      <c r="F966">
        <v>4.61711003943455E-2</v>
      </c>
      <c r="G966">
        <v>0.28195204949051</v>
      </c>
      <c r="H966" s="155">
        <v>2.17518782507548E-20</v>
      </c>
      <c r="I966" t="s">
        <v>382</v>
      </c>
      <c r="J966" t="str">
        <f t="shared" si="60"/>
        <v>Breast invasive carcinoma - Stage IIIC(65)IEGFR</v>
      </c>
      <c r="K966" t="str">
        <f t="shared" si="61"/>
        <v>Breast invasive carcinoma (adjacent normal)(111)IEGFR</v>
      </c>
      <c r="L966" t="str">
        <f t="shared" si="62"/>
        <v>downregulation</v>
      </c>
      <c r="M966" t="str">
        <f t="shared" si="63"/>
        <v>significant regulation</v>
      </c>
    </row>
    <row r="967" spans="1:13" x14ac:dyDescent="0.2">
      <c r="A967" t="s">
        <v>319</v>
      </c>
      <c r="B967" t="s">
        <v>239</v>
      </c>
      <c r="C967" t="s">
        <v>220</v>
      </c>
      <c r="D967" t="s">
        <v>553</v>
      </c>
      <c r="E967" t="s">
        <v>16</v>
      </c>
      <c r="F967">
        <v>4.1481118564710203E-3</v>
      </c>
      <c r="G967">
        <v>1.2527501845888901E-2</v>
      </c>
      <c r="H967">
        <v>1.2863508364223399E-3</v>
      </c>
      <c r="I967" t="s">
        <v>382</v>
      </c>
      <c r="J967" t="str">
        <f t="shared" si="60"/>
        <v>Breast invasive carcinoma - Stage IIIC(65)IEGFR</v>
      </c>
      <c r="K967" t="str">
        <f t="shared" si="61"/>
        <v>Breast invasive carcinoma (adjacent normal)(111)IEGFR</v>
      </c>
      <c r="L967" t="str">
        <f t="shared" si="62"/>
        <v>downregulation</v>
      </c>
      <c r="M967" t="str">
        <f t="shared" si="63"/>
        <v>regulation not significant</v>
      </c>
    </row>
    <row r="968" spans="1:13" x14ac:dyDescent="0.2">
      <c r="A968" t="s">
        <v>319</v>
      </c>
      <c r="B968" t="s">
        <v>239</v>
      </c>
      <c r="C968" t="s">
        <v>220</v>
      </c>
      <c r="D968" t="s">
        <v>536</v>
      </c>
      <c r="E968" t="s">
        <v>16</v>
      </c>
      <c r="F968">
        <v>0.81925624697023902</v>
      </c>
      <c r="G968">
        <v>5.3434490946804898</v>
      </c>
      <c r="H968" s="155">
        <v>3.8559644297966602E-23</v>
      </c>
      <c r="I968" t="s">
        <v>382</v>
      </c>
      <c r="J968" t="str">
        <f t="shared" si="60"/>
        <v>Breast invasive carcinoma - Stage IIIC(65)IEGFR</v>
      </c>
      <c r="K968" t="str">
        <f t="shared" si="61"/>
        <v>Breast invasive carcinoma (adjacent normal)(111)IEGFR</v>
      </c>
      <c r="L968" t="str">
        <f t="shared" si="62"/>
        <v>downregulation</v>
      </c>
      <c r="M968" t="str">
        <f t="shared" si="63"/>
        <v>significant regulation</v>
      </c>
    </row>
    <row r="969" spans="1:13" x14ac:dyDescent="0.2">
      <c r="A969" t="s">
        <v>319</v>
      </c>
      <c r="B969" t="s">
        <v>239</v>
      </c>
      <c r="C969" t="s">
        <v>220</v>
      </c>
      <c r="D969" t="s">
        <v>537</v>
      </c>
      <c r="E969" t="s">
        <v>16</v>
      </c>
      <c r="F969">
        <v>1.9286326067223199E-2</v>
      </c>
      <c r="G969">
        <v>5.1022126311569001E-2</v>
      </c>
      <c r="H969">
        <v>7.9205931899878996E-4</v>
      </c>
      <c r="I969" t="s">
        <v>382</v>
      </c>
      <c r="J969" t="str">
        <f t="shared" si="60"/>
        <v>Breast invasive carcinoma - Stage IIIC(65)IEGFR</v>
      </c>
      <c r="K969" t="str">
        <f t="shared" si="61"/>
        <v>Breast invasive carcinoma (adjacent normal)(111)IEGFR</v>
      </c>
      <c r="L969" t="str">
        <f t="shared" si="62"/>
        <v>downregulation</v>
      </c>
      <c r="M969" t="str">
        <f t="shared" si="63"/>
        <v>significant regulation</v>
      </c>
    </row>
    <row r="970" spans="1:13" x14ac:dyDescent="0.2">
      <c r="A970" t="s">
        <v>319</v>
      </c>
      <c r="B970" t="s">
        <v>239</v>
      </c>
      <c r="C970" t="s">
        <v>220</v>
      </c>
      <c r="D970" t="s">
        <v>538</v>
      </c>
      <c r="E970" t="s">
        <v>16</v>
      </c>
      <c r="F970">
        <v>4.6746309014579204E-3</v>
      </c>
      <c r="G970">
        <v>2.12745597189672E-2</v>
      </c>
      <c r="H970">
        <v>6.3588112462199502E-6</v>
      </c>
      <c r="I970" t="s">
        <v>382</v>
      </c>
      <c r="J970" t="str">
        <f t="shared" si="60"/>
        <v>Breast invasive carcinoma - Stage IIIC(65)IEGFR</v>
      </c>
      <c r="K970" t="str">
        <f t="shared" si="61"/>
        <v>Breast invasive carcinoma (adjacent normal)(111)IEGFR</v>
      </c>
      <c r="L970" t="str">
        <f t="shared" si="62"/>
        <v>downregulation</v>
      </c>
      <c r="M970" t="str">
        <f t="shared" si="63"/>
        <v>significant regulation</v>
      </c>
    </row>
    <row r="971" spans="1:13" x14ac:dyDescent="0.2">
      <c r="A971" t="s">
        <v>319</v>
      </c>
      <c r="B971" t="s">
        <v>239</v>
      </c>
      <c r="C971" t="s">
        <v>220</v>
      </c>
      <c r="D971" t="s">
        <v>539</v>
      </c>
      <c r="E971" t="s">
        <v>16</v>
      </c>
      <c r="F971">
        <v>4.1032225841001004</v>
      </c>
      <c r="G971">
        <v>24.0131495488605</v>
      </c>
      <c r="H971" s="155">
        <v>5.1153612762898399E-27</v>
      </c>
      <c r="I971" t="s">
        <v>382</v>
      </c>
      <c r="J971" t="str">
        <f t="shared" si="60"/>
        <v>Breast invasive carcinoma - Stage IIIC(65)IEGFR</v>
      </c>
      <c r="K971" t="str">
        <f t="shared" si="61"/>
        <v>Breast invasive carcinoma (adjacent normal)(111)IEGFR</v>
      </c>
      <c r="L971" t="str">
        <f t="shared" si="62"/>
        <v>downregulation</v>
      </c>
      <c r="M971" t="str">
        <f t="shared" si="63"/>
        <v>significant regulation</v>
      </c>
    </row>
    <row r="972" spans="1:13" x14ac:dyDescent="0.2">
      <c r="A972" t="s">
        <v>319</v>
      </c>
      <c r="B972" t="s">
        <v>239</v>
      </c>
      <c r="C972" t="s">
        <v>220</v>
      </c>
      <c r="D972" t="s">
        <v>540</v>
      </c>
      <c r="E972" t="s">
        <v>16</v>
      </c>
      <c r="F972">
        <v>5.6690016125009301E-3</v>
      </c>
      <c r="G972">
        <v>5.6736126329111299E-2</v>
      </c>
      <c r="H972">
        <v>1.8080965759979901E-5</v>
      </c>
      <c r="I972" t="s">
        <v>382</v>
      </c>
      <c r="J972" t="str">
        <f t="shared" si="60"/>
        <v>Breast invasive carcinoma - Stage IIIC(65)IEGFR</v>
      </c>
      <c r="K972" t="str">
        <f t="shared" si="61"/>
        <v>Breast invasive carcinoma (adjacent normal)(111)IEGFR</v>
      </c>
      <c r="L972" t="str">
        <f t="shared" si="62"/>
        <v>downregulation</v>
      </c>
      <c r="M972" t="str">
        <f t="shared" si="63"/>
        <v>significant regulation</v>
      </c>
    </row>
    <row r="973" spans="1:13" x14ac:dyDescent="0.2">
      <c r="A973" t="s">
        <v>319</v>
      </c>
      <c r="B973" t="s">
        <v>239</v>
      </c>
      <c r="C973" t="s">
        <v>240</v>
      </c>
      <c r="D973" t="s">
        <v>535</v>
      </c>
      <c r="E973" t="s">
        <v>16</v>
      </c>
      <c r="F973">
        <v>4.61711003943455E-2</v>
      </c>
      <c r="G973">
        <v>0</v>
      </c>
      <c r="H973">
        <v>1.4660371620750601E-3</v>
      </c>
      <c r="I973" t="s">
        <v>382</v>
      </c>
      <c r="J973" t="str">
        <f t="shared" si="60"/>
        <v>Breast invasive carcinoma - Stage IIIC(65)IEGFR</v>
      </c>
      <c r="K973" t="str">
        <f t="shared" si="61"/>
        <v>Breast invasive carcinoma - Stage II(3)IEGFR</v>
      </c>
      <c r="L973" t="str">
        <f t="shared" si="62"/>
        <v>upregulation</v>
      </c>
      <c r="M973" t="str">
        <f t="shared" si="63"/>
        <v>regulation not significant</v>
      </c>
    </row>
    <row r="974" spans="1:13" x14ac:dyDescent="0.2">
      <c r="A974" t="s">
        <v>319</v>
      </c>
      <c r="B974" t="s">
        <v>253</v>
      </c>
      <c r="C974" t="s">
        <v>220</v>
      </c>
      <c r="D974" t="s">
        <v>535</v>
      </c>
      <c r="E974" t="s">
        <v>16</v>
      </c>
      <c r="F974">
        <v>1.76515294890475E-2</v>
      </c>
      <c r="G974">
        <v>0.28195204949051</v>
      </c>
      <c r="H974" s="155">
        <v>1.12160741531535E-20</v>
      </c>
      <c r="I974" t="s">
        <v>382</v>
      </c>
      <c r="J974" t="str">
        <f t="shared" si="60"/>
        <v>Breast invasive carcinoma - Stage IB(9)IEGFR</v>
      </c>
      <c r="K974" t="str">
        <f t="shared" si="61"/>
        <v>Breast invasive carcinoma (adjacent normal)(111)IEGFR</v>
      </c>
      <c r="L974" t="str">
        <f t="shared" si="62"/>
        <v>downregulation</v>
      </c>
      <c r="M974" t="str">
        <f t="shared" si="63"/>
        <v>significant regulation</v>
      </c>
    </row>
    <row r="975" spans="1:13" x14ac:dyDescent="0.2">
      <c r="A975" t="s">
        <v>319</v>
      </c>
      <c r="B975" t="s">
        <v>253</v>
      </c>
      <c r="C975" t="s">
        <v>220</v>
      </c>
      <c r="D975" t="s">
        <v>553</v>
      </c>
      <c r="E975" t="s">
        <v>16</v>
      </c>
      <c r="F975">
        <v>0</v>
      </c>
      <c r="G975">
        <v>1.2527501845888901E-2</v>
      </c>
      <c r="H975">
        <v>2.6759657539900901E-7</v>
      </c>
      <c r="I975" t="s">
        <v>382</v>
      </c>
      <c r="J975" t="str">
        <f t="shared" si="60"/>
        <v>Breast invasive carcinoma - Stage IB(9)IEGFR</v>
      </c>
      <c r="K975" t="str">
        <f t="shared" si="61"/>
        <v>Breast invasive carcinoma (adjacent normal)(111)IEGFR</v>
      </c>
      <c r="L975" t="str">
        <f t="shared" si="62"/>
        <v>downregulation</v>
      </c>
      <c r="M975" t="str">
        <f t="shared" si="63"/>
        <v>significant regulation</v>
      </c>
    </row>
    <row r="976" spans="1:13" x14ac:dyDescent="0.2">
      <c r="A976" t="s">
        <v>319</v>
      </c>
      <c r="B976" t="s">
        <v>253</v>
      </c>
      <c r="C976" t="s">
        <v>220</v>
      </c>
      <c r="D976" t="s">
        <v>536</v>
      </c>
      <c r="E976" t="s">
        <v>16</v>
      </c>
      <c r="F976">
        <v>0.37905250696364201</v>
      </c>
      <c r="G976">
        <v>5.3434490946804898</v>
      </c>
      <c r="H976">
        <v>1.0368487477300599E-5</v>
      </c>
      <c r="I976" t="s">
        <v>382</v>
      </c>
      <c r="J976" t="str">
        <f t="shared" si="60"/>
        <v>Breast invasive carcinoma - Stage IB(9)IEGFR</v>
      </c>
      <c r="K976" t="str">
        <f t="shared" si="61"/>
        <v>Breast invasive carcinoma (adjacent normal)(111)IEGFR</v>
      </c>
      <c r="L976" t="str">
        <f t="shared" si="62"/>
        <v>downregulation</v>
      </c>
      <c r="M976" t="str">
        <f t="shared" si="63"/>
        <v>significant regulation</v>
      </c>
    </row>
    <row r="977" spans="1:13" x14ac:dyDescent="0.2">
      <c r="A977" t="s">
        <v>319</v>
      </c>
      <c r="B977" t="s">
        <v>253</v>
      </c>
      <c r="C977" t="s">
        <v>220</v>
      </c>
      <c r="D977" t="s">
        <v>539</v>
      </c>
      <c r="E977" t="s">
        <v>16</v>
      </c>
      <c r="F977">
        <v>2.7044030061083699</v>
      </c>
      <c r="G977">
        <v>24.0131495488605</v>
      </c>
      <c r="H977">
        <v>2.9818980369455099E-4</v>
      </c>
      <c r="I977" t="s">
        <v>382</v>
      </c>
      <c r="J977" t="str">
        <f t="shared" si="60"/>
        <v>Breast invasive carcinoma - Stage IB(9)IEGFR</v>
      </c>
      <c r="K977" t="str">
        <f t="shared" si="61"/>
        <v>Breast invasive carcinoma (adjacent normal)(111)IEGFR</v>
      </c>
      <c r="L977" t="str">
        <f t="shared" si="62"/>
        <v>downregulation</v>
      </c>
      <c r="M977" t="str">
        <f t="shared" si="63"/>
        <v>significant regulation</v>
      </c>
    </row>
    <row r="978" spans="1:13" x14ac:dyDescent="0.2">
      <c r="A978" t="s">
        <v>319</v>
      </c>
      <c r="B978" t="s">
        <v>253</v>
      </c>
      <c r="C978" t="s">
        <v>220</v>
      </c>
      <c r="D978" t="s">
        <v>540</v>
      </c>
      <c r="E978" t="s">
        <v>16</v>
      </c>
      <c r="F978">
        <v>0</v>
      </c>
      <c r="G978">
        <v>5.6736126329111299E-2</v>
      </c>
      <c r="H978">
        <v>3.9492516786516299E-6</v>
      </c>
      <c r="I978" t="s">
        <v>382</v>
      </c>
      <c r="J978" t="str">
        <f t="shared" si="60"/>
        <v>Breast invasive carcinoma - Stage IB(9)IEGFR</v>
      </c>
      <c r="K978" t="str">
        <f t="shared" si="61"/>
        <v>Breast invasive carcinoma (adjacent normal)(111)IEGFR</v>
      </c>
      <c r="L978" t="str">
        <f t="shared" si="62"/>
        <v>downregulation</v>
      </c>
      <c r="M978" t="str">
        <f t="shared" si="63"/>
        <v>significant regulation</v>
      </c>
    </row>
    <row r="979" spans="1:13" x14ac:dyDescent="0.2">
      <c r="A979" t="s">
        <v>319</v>
      </c>
      <c r="B979" t="s">
        <v>240</v>
      </c>
      <c r="C979" t="s">
        <v>220</v>
      </c>
      <c r="D979" t="s">
        <v>535</v>
      </c>
      <c r="E979" t="s">
        <v>16</v>
      </c>
      <c r="F979">
        <v>0</v>
      </c>
      <c r="G979">
        <v>0.28195204949051</v>
      </c>
      <c r="H979" s="155">
        <v>1.41234137243546E-27</v>
      </c>
      <c r="I979" t="s">
        <v>382</v>
      </c>
      <c r="J979" t="str">
        <f t="shared" si="60"/>
        <v>Breast invasive carcinoma - Stage II(3)IEGFR</v>
      </c>
      <c r="K979" t="str">
        <f t="shared" si="61"/>
        <v>Breast invasive carcinoma (adjacent normal)(111)IEGFR</v>
      </c>
      <c r="L979" t="str">
        <f t="shared" si="62"/>
        <v>downregulation</v>
      </c>
      <c r="M979" t="str">
        <f t="shared" si="63"/>
        <v>significant regulation</v>
      </c>
    </row>
    <row r="980" spans="1:13" x14ac:dyDescent="0.2">
      <c r="A980" t="s">
        <v>319</v>
      </c>
      <c r="B980" t="s">
        <v>240</v>
      </c>
      <c r="C980" t="s">
        <v>220</v>
      </c>
      <c r="D980" t="s">
        <v>553</v>
      </c>
      <c r="E980" t="s">
        <v>16</v>
      </c>
      <c r="F980">
        <v>0</v>
      </c>
      <c r="G980">
        <v>1.2527501845888901E-2</v>
      </c>
      <c r="H980">
        <v>2.0811215608553099E-7</v>
      </c>
      <c r="I980" t="s">
        <v>382</v>
      </c>
      <c r="J980" t="str">
        <f t="shared" si="60"/>
        <v>Breast invasive carcinoma - Stage II(3)IEGFR</v>
      </c>
      <c r="K980" t="str">
        <f t="shared" si="61"/>
        <v>Breast invasive carcinoma (adjacent normal)(111)IEGFR</v>
      </c>
      <c r="L980" t="str">
        <f t="shared" si="62"/>
        <v>downregulation</v>
      </c>
      <c r="M980" t="str">
        <f t="shared" si="63"/>
        <v>significant regulation</v>
      </c>
    </row>
    <row r="981" spans="1:13" x14ac:dyDescent="0.2">
      <c r="A981" t="s">
        <v>319</v>
      </c>
      <c r="B981" t="s">
        <v>240</v>
      </c>
      <c r="C981" t="s">
        <v>220</v>
      </c>
      <c r="D981" t="s">
        <v>538</v>
      </c>
      <c r="E981" t="s">
        <v>16</v>
      </c>
      <c r="F981">
        <v>0</v>
      </c>
      <c r="G981">
        <v>2.12745597189672E-2</v>
      </c>
      <c r="H981">
        <v>1.2234834114169001E-9</v>
      </c>
      <c r="I981" t="s">
        <v>382</v>
      </c>
      <c r="J981" t="str">
        <f t="shared" si="60"/>
        <v>Breast invasive carcinoma - Stage II(3)IEGFR</v>
      </c>
      <c r="K981" t="str">
        <f t="shared" si="61"/>
        <v>Breast invasive carcinoma (adjacent normal)(111)IEGFR</v>
      </c>
      <c r="L981" t="str">
        <f t="shared" si="62"/>
        <v>downregulation</v>
      </c>
      <c r="M981" t="str">
        <f t="shared" si="63"/>
        <v>significant regulation</v>
      </c>
    </row>
    <row r="982" spans="1:13" x14ac:dyDescent="0.2">
      <c r="A982" t="s">
        <v>319</v>
      </c>
      <c r="B982" t="s">
        <v>254</v>
      </c>
      <c r="C982" t="s">
        <v>220</v>
      </c>
      <c r="D982" t="s">
        <v>535</v>
      </c>
      <c r="E982" t="s">
        <v>16</v>
      </c>
      <c r="F982">
        <v>7.3129089139898504E-2</v>
      </c>
      <c r="G982">
        <v>0.28195204949051</v>
      </c>
      <c r="H982">
        <v>2.0447887506183899E-6</v>
      </c>
      <c r="I982" t="s">
        <v>382</v>
      </c>
      <c r="J982" t="str">
        <f t="shared" si="60"/>
        <v>Breast invasive carcinoma - Stage IV(22)IEGFR</v>
      </c>
      <c r="K982" t="str">
        <f t="shared" si="61"/>
        <v>Breast invasive carcinoma (adjacent normal)(111)IEGFR</v>
      </c>
      <c r="L982" t="str">
        <f t="shared" si="62"/>
        <v>downregulation</v>
      </c>
      <c r="M982" t="str">
        <f t="shared" si="63"/>
        <v>significant regulation</v>
      </c>
    </row>
    <row r="983" spans="1:13" x14ac:dyDescent="0.2">
      <c r="A983" t="s">
        <v>319</v>
      </c>
      <c r="B983" t="s">
        <v>254</v>
      </c>
      <c r="C983" t="s">
        <v>220</v>
      </c>
      <c r="D983" t="s">
        <v>536</v>
      </c>
      <c r="E983" t="s">
        <v>16</v>
      </c>
      <c r="F983">
        <v>0.96679408753657903</v>
      </c>
      <c r="G983">
        <v>5.3434490946804898</v>
      </c>
      <c r="H983">
        <v>2.4968913296394899E-7</v>
      </c>
      <c r="I983" t="s">
        <v>382</v>
      </c>
      <c r="J983" t="str">
        <f t="shared" si="60"/>
        <v>Breast invasive carcinoma - Stage IV(22)IEGFR</v>
      </c>
      <c r="K983" t="str">
        <f t="shared" si="61"/>
        <v>Breast invasive carcinoma (adjacent normal)(111)IEGFR</v>
      </c>
      <c r="L983" t="str">
        <f t="shared" si="62"/>
        <v>downregulation</v>
      </c>
      <c r="M983" t="str">
        <f t="shared" si="63"/>
        <v>significant regulation</v>
      </c>
    </row>
    <row r="984" spans="1:13" x14ac:dyDescent="0.2">
      <c r="A984" t="s">
        <v>319</v>
      </c>
      <c r="B984" t="s">
        <v>254</v>
      </c>
      <c r="C984" t="s">
        <v>220</v>
      </c>
      <c r="D984" t="s">
        <v>537</v>
      </c>
      <c r="E984" t="s">
        <v>16</v>
      </c>
      <c r="F984">
        <v>7.8334471625490093E-3</v>
      </c>
      <c r="G984">
        <v>5.1022126311569001E-2</v>
      </c>
      <c r="H984">
        <v>1.3606806034534E-5</v>
      </c>
      <c r="I984" t="s">
        <v>382</v>
      </c>
      <c r="J984" t="str">
        <f t="shared" si="60"/>
        <v>Breast invasive carcinoma - Stage IV(22)IEGFR</v>
      </c>
      <c r="K984" t="str">
        <f t="shared" si="61"/>
        <v>Breast invasive carcinoma (adjacent normal)(111)IEGFR</v>
      </c>
      <c r="L984" t="str">
        <f t="shared" si="62"/>
        <v>downregulation</v>
      </c>
      <c r="M984" t="str">
        <f t="shared" si="63"/>
        <v>significant regulation</v>
      </c>
    </row>
    <row r="985" spans="1:13" x14ac:dyDescent="0.2">
      <c r="A985" t="s">
        <v>319</v>
      </c>
      <c r="B985" t="s">
        <v>254</v>
      </c>
      <c r="C985" t="s">
        <v>220</v>
      </c>
      <c r="D985" t="s">
        <v>539</v>
      </c>
      <c r="E985" t="s">
        <v>16</v>
      </c>
      <c r="F985">
        <v>5.5491182788184199</v>
      </c>
      <c r="G985">
        <v>24.0131495488605</v>
      </c>
      <c r="H985">
        <v>1.2717776477076299E-6</v>
      </c>
      <c r="I985" t="s">
        <v>382</v>
      </c>
      <c r="J985" t="str">
        <f t="shared" si="60"/>
        <v>Breast invasive carcinoma - Stage IV(22)IEGFR</v>
      </c>
      <c r="K985" t="str">
        <f t="shared" si="61"/>
        <v>Breast invasive carcinoma (adjacent normal)(111)IEGFR</v>
      </c>
      <c r="L985" t="str">
        <f t="shared" si="62"/>
        <v>downregulation</v>
      </c>
      <c r="M985" t="str">
        <f t="shared" si="63"/>
        <v>significant regulation</v>
      </c>
    </row>
    <row r="986" spans="1:13" x14ac:dyDescent="0.2">
      <c r="A986" t="s">
        <v>319</v>
      </c>
      <c r="B986" t="s">
        <v>254</v>
      </c>
      <c r="C986" t="s">
        <v>220</v>
      </c>
      <c r="D986" t="s">
        <v>540</v>
      </c>
      <c r="E986" t="s">
        <v>16</v>
      </c>
      <c r="F986">
        <v>2.5108864982751199E-3</v>
      </c>
      <c r="G986">
        <v>5.6736126329111299E-2</v>
      </c>
      <c r="H986">
        <v>1.2106727273745E-5</v>
      </c>
      <c r="I986" t="s">
        <v>382</v>
      </c>
      <c r="J986" t="str">
        <f t="shared" si="60"/>
        <v>Breast invasive carcinoma - Stage IV(22)IEGFR</v>
      </c>
      <c r="K986" t="str">
        <f t="shared" si="61"/>
        <v>Breast invasive carcinoma (adjacent normal)(111)IEGFR</v>
      </c>
      <c r="L986" t="str">
        <f t="shared" si="62"/>
        <v>downregulation</v>
      </c>
      <c r="M986" t="str">
        <f t="shared" si="63"/>
        <v>significant regulation</v>
      </c>
    </row>
    <row r="987" spans="1:13" x14ac:dyDescent="0.2">
      <c r="A987" t="s">
        <v>319</v>
      </c>
      <c r="B987" t="s">
        <v>255</v>
      </c>
      <c r="C987" t="s">
        <v>220</v>
      </c>
      <c r="D987" t="s">
        <v>535</v>
      </c>
      <c r="E987" t="s">
        <v>16</v>
      </c>
      <c r="F987">
        <v>2.3814491648885001E-2</v>
      </c>
      <c r="G987">
        <v>0.28195204949051</v>
      </c>
      <c r="H987">
        <v>2.68102257799643E-11</v>
      </c>
      <c r="I987" t="s">
        <v>382</v>
      </c>
      <c r="J987" t="str">
        <f t="shared" si="60"/>
        <v>Breast invasive carcinoma - Stage X(14)IEGFR</v>
      </c>
      <c r="K987" t="str">
        <f t="shared" si="61"/>
        <v>Breast invasive carcinoma (adjacent normal)(111)IEGFR</v>
      </c>
      <c r="L987" t="str">
        <f t="shared" si="62"/>
        <v>downregulation</v>
      </c>
      <c r="M987" t="str">
        <f t="shared" si="63"/>
        <v>significant regulation</v>
      </c>
    </row>
    <row r="988" spans="1:13" x14ac:dyDescent="0.2">
      <c r="A988" t="s">
        <v>319</v>
      </c>
      <c r="B988" t="s">
        <v>255</v>
      </c>
      <c r="C988" t="s">
        <v>220</v>
      </c>
      <c r="D988" t="s">
        <v>553</v>
      </c>
      <c r="E988" t="s">
        <v>16</v>
      </c>
      <c r="F988">
        <v>0</v>
      </c>
      <c r="G988">
        <v>1.2527501845888901E-2</v>
      </c>
      <c r="H988">
        <v>1.61932229977404E-7</v>
      </c>
      <c r="I988" t="s">
        <v>382</v>
      </c>
      <c r="J988" t="str">
        <f t="shared" si="60"/>
        <v>Breast invasive carcinoma - Stage X(14)IEGFR</v>
      </c>
      <c r="K988" t="str">
        <f t="shared" si="61"/>
        <v>Breast invasive carcinoma (adjacent normal)(111)IEGFR</v>
      </c>
      <c r="L988" t="str">
        <f t="shared" si="62"/>
        <v>downregulation</v>
      </c>
      <c r="M988" t="str">
        <f t="shared" si="63"/>
        <v>significant regulation</v>
      </c>
    </row>
    <row r="989" spans="1:13" x14ac:dyDescent="0.2">
      <c r="A989" t="s">
        <v>319</v>
      </c>
      <c r="B989" t="s">
        <v>255</v>
      </c>
      <c r="C989" t="s">
        <v>220</v>
      </c>
      <c r="D989" t="s">
        <v>536</v>
      </c>
      <c r="E989" t="s">
        <v>16</v>
      </c>
      <c r="F989">
        <v>0.28077515071995601</v>
      </c>
      <c r="G989">
        <v>5.3434490946804898</v>
      </c>
      <c r="H989">
        <v>5.4063862990043102E-13</v>
      </c>
      <c r="I989" t="s">
        <v>382</v>
      </c>
      <c r="J989" t="str">
        <f t="shared" si="60"/>
        <v>Breast invasive carcinoma - Stage X(14)IEGFR</v>
      </c>
      <c r="K989" t="str">
        <f t="shared" si="61"/>
        <v>Breast invasive carcinoma (adjacent normal)(111)IEGFR</v>
      </c>
      <c r="L989" t="str">
        <f t="shared" si="62"/>
        <v>downregulation</v>
      </c>
      <c r="M989" t="str">
        <f t="shared" si="63"/>
        <v>significant regulation</v>
      </c>
    </row>
    <row r="990" spans="1:13" x14ac:dyDescent="0.2">
      <c r="A990" t="s">
        <v>319</v>
      </c>
      <c r="B990" t="s">
        <v>255</v>
      </c>
      <c r="C990" t="s">
        <v>220</v>
      </c>
      <c r="D990" t="s">
        <v>537</v>
      </c>
      <c r="E990" t="s">
        <v>16</v>
      </c>
      <c r="F990">
        <v>6.0679034601835002E-3</v>
      </c>
      <c r="G990">
        <v>5.1022126311569001E-2</v>
      </c>
      <c r="H990">
        <v>8.0061423135116203E-7</v>
      </c>
      <c r="I990" t="s">
        <v>382</v>
      </c>
      <c r="J990" t="str">
        <f t="shared" si="60"/>
        <v>Breast invasive carcinoma - Stage X(14)IEGFR</v>
      </c>
      <c r="K990" t="str">
        <f t="shared" si="61"/>
        <v>Breast invasive carcinoma (adjacent normal)(111)IEGFR</v>
      </c>
      <c r="L990" t="str">
        <f t="shared" si="62"/>
        <v>downregulation</v>
      </c>
      <c r="M990" t="str">
        <f t="shared" si="63"/>
        <v>significant regulation</v>
      </c>
    </row>
    <row r="991" spans="1:13" x14ac:dyDescent="0.2">
      <c r="A991" t="s">
        <v>319</v>
      </c>
      <c r="B991" t="s">
        <v>255</v>
      </c>
      <c r="C991" t="s">
        <v>220</v>
      </c>
      <c r="D991" t="s">
        <v>539</v>
      </c>
      <c r="E991" t="s">
        <v>16</v>
      </c>
      <c r="F991">
        <v>2.77092179730105</v>
      </c>
      <c r="G991">
        <v>24.0131495488605</v>
      </c>
      <c r="H991">
        <v>2.5516286571081402E-6</v>
      </c>
      <c r="I991" t="s">
        <v>382</v>
      </c>
      <c r="J991" t="str">
        <f t="shared" si="60"/>
        <v>Breast invasive carcinoma - Stage X(14)IEGFR</v>
      </c>
      <c r="K991" t="str">
        <f t="shared" si="61"/>
        <v>Breast invasive carcinoma (adjacent normal)(111)IEGFR</v>
      </c>
      <c r="L991" t="str">
        <f t="shared" si="62"/>
        <v>downregulation</v>
      </c>
      <c r="M991" t="str">
        <f t="shared" si="63"/>
        <v>significant regulation</v>
      </c>
    </row>
    <row r="992" spans="1:13" x14ac:dyDescent="0.2">
      <c r="A992" t="s">
        <v>319</v>
      </c>
      <c r="B992" t="s">
        <v>255</v>
      </c>
      <c r="C992" t="s">
        <v>238</v>
      </c>
      <c r="D992" t="s">
        <v>553</v>
      </c>
      <c r="E992" t="s">
        <v>16</v>
      </c>
      <c r="F992">
        <v>0</v>
      </c>
      <c r="G992">
        <v>4.6645409506958099E-2</v>
      </c>
      <c r="H992">
        <v>3.9685732191000501E-3</v>
      </c>
      <c r="I992" t="s">
        <v>382</v>
      </c>
      <c r="J992" t="str">
        <f t="shared" si="60"/>
        <v>Breast invasive carcinoma - Stage X(14)IEGFR</v>
      </c>
      <c r="K992" t="str">
        <f t="shared" si="61"/>
        <v>Breast invasive carcinoma - Stage IIA(360)IEGFR</v>
      </c>
      <c r="L992" t="str">
        <f t="shared" si="62"/>
        <v>downregulation</v>
      </c>
      <c r="M992" t="str">
        <f t="shared" si="63"/>
        <v>regulation not significant</v>
      </c>
    </row>
  </sheetData>
  <autoFilter ref="E1:E587"/>
  <phoneticPr fontId="55" type="noConversion"/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39" sqref="A1:D39"/>
    </sheetView>
  </sheetViews>
  <sheetFormatPr baseColWidth="10" defaultRowHeight="16" x14ac:dyDescent="0.2"/>
  <sheetData>
    <row r="1" spans="1:4" x14ac:dyDescent="0.2">
      <c r="A1" s="1" t="s">
        <v>1</v>
      </c>
      <c r="B1" s="2">
        <v>25</v>
      </c>
      <c r="D1" t="b">
        <f>IF(ISERROR(VLOOKUP(A1,Initial!$A$1:$A$35,1,FALSE)),FALSE,TRUE)</f>
        <v>1</v>
      </c>
    </row>
    <row r="2" spans="1:4" x14ac:dyDescent="0.2">
      <c r="A2" s="1" t="s">
        <v>2</v>
      </c>
      <c r="B2" s="2">
        <v>150</v>
      </c>
      <c r="D2" t="b">
        <f>IF(ISERROR(VLOOKUP(A2,Initial!$A$1:$A$35,1,FALSE)),FALSE,TRUE)</f>
        <v>1</v>
      </c>
    </row>
    <row r="3" spans="1:4" x14ac:dyDescent="0.2">
      <c r="A3" s="1" t="s">
        <v>5</v>
      </c>
      <c r="B3" s="2">
        <v>23</v>
      </c>
      <c r="D3" t="b">
        <f>IF(ISERROR(VLOOKUP(A3,Initial!$A$1:$A$35,1,FALSE)),FALSE,TRUE)</f>
        <v>1</v>
      </c>
    </row>
    <row r="4" spans="1:4" x14ac:dyDescent="0.2">
      <c r="A4" s="1" t="s">
        <v>7</v>
      </c>
      <c r="B4" s="2">
        <v>112</v>
      </c>
      <c r="D4" t="b">
        <f>IF(ISERROR(VLOOKUP(A4,Initial!$A$1:$A$35,1,FALSE)),FALSE,TRUE)</f>
        <v>1</v>
      </c>
    </row>
    <row r="5" spans="1:4" x14ac:dyDescent="0.2">
      <c r="A5" s="1" t="s">
        <v>36</v>
      </c>
      <c r="B5" s="2">
        <v>5</v>
      </c>
      <c r="D5" t="b">
        <f>IF(ISERROR(VLOOKUP(A5,Initial!$A$1:$A$35,1,FALSE)),FALSE,TRUE)</f>
        <v>0</v>
      </c>
    </row>
    <row r="6" spans="1:4" x14ac:dyDescent="0.2">
      <c r="A6" s="1" t="s">
        <v>8</v>
      </c>
      <c r="B6" s="2">
        <v>46</v>
      </c>
      <c r="D6" t="b">
        <f>IF(ISERROR(VLOOKUP(A6,Initial!$A$1:$A$35,1,FALSE)),FALSE,TRUE)</f>
        <v>1</v>
      </c>
    </row>
    <row r="7" spans="1:4" x14ac:dyDescent="0.2">
      <c r="A7" s="1" t="s">
        <v>11</v>
      </c>
      <c r="B7" s="2">
        <v>97</v>
      </c>
      <c r="D7" t="b">
        <f>IF(ISERROR(VLOOKUP(A7,Initial!$A$1:$A$35,1,FALSE)),FALSE,TRUE)</f>
        <v>1</v>
      </c>
    </row>
    <row r="8" spans="1:4" x14ac:dyDescent="0.2">
      <c r="A8" s="1" t="s">
        <v>12</v>
      </c>
      <c r="B8" s="2">
        <v>49</v>
      </c>
      <c r="D8" t="b">
        <f>IF(ISERROR(VLOOKUP(A8,Initial!$A$1:$A$35,1,FALSE)),FALSE,TRUE)</f>
        <v>1</v>
      </c>
    </row>
    <row r="9" spans="1:4" x14ac:dyDescent="0.2">
      <c r="A9" s="1" t="s">
        <v>37</v>
      </c>
      <c r="B9" s="2">
        <v>17</v>
      </c>
      <c r="D9" t="b">
        <f>IF(ISERROR(VLOOKUP(A9,Initial!$A$1:$A$35,1,FALSE)),FALSE,TRUE)</f>
        <v>0</v>
      </c>
    </row>
    <row r="10" spans="1:4" x14ac:dyDescent="0.2">
      <c r="A10" s="1" t="s">
        <v>13</v>
      </c>
      <c r="B10" s="2">
        <v>89</v>
      </c>
      <c r="D10" t="b">
        <f>IF(ISERROR(VLOOKUP(A10,Initial!$A$1:$A$35,1,FALSE)),FALSE,TRUE)</f>
        <v>1</v>
      </c>
    </row>
    <row r="11" spans="1:4" x14ac:dyDescent="0.2">
      <c r="A11" s="1" t="s">
        <v>38</v>
      </c>
      <c r="B11" s="2">
        <v>70</v>
      </c>
      <c r="D11" t="b">
        <f>IF(ISERROR(VLOOKUP(A11,Initial!$A$1:$A$35,1,FALSE)),FALSE,TRUE)</f>
        <v>0</v>
      </c>
    </row>
    <row r="12" spans="1:4" x14ac:dyDescent="0.2">
      <c r="A12" s="1" t="s">
        <v>14</v>
      </c>
      <c r="B12" s="2">
        <v>16</v>
      </c>
      <c r="D12" t="b">
        <f>IF(ISERROR(VLOOKUP(A12,Initial!$A$1:$A$35,1,FALSE)),FALSE,TRUE)</f>
        <v>1</v>
      </c>
    </row>
    <row r="13" spans="1:4" x14ac:dyDescent="0.2">
      <c r="A13" s="1" t="s">
        <v>15</v>
      </c>
      <c r="B13" s="2">
        <v>75</v>
      </c>
      <c r="D13" t="b">
        <f>IF(ISERROR(VLOOKUP(A13,Initial!$A$1:$A$35,1,FALSE)),FALSE,TRUE)</f>
        <v>1</v>
      </c>
    </row>
    <row r="14" spans="1:4" x14ac:dyDescent="0.2">
      <c r="A14" s="1" t="s">
        <v>17</v>
      </c>
      <c r="B14" s="2">
        <v>16</v>
      </c>
      <c r="D14" t="b">
        <f>IF(ISERROR(VLOOKUP(A14,Initial!$A$1:$A$35,1,FALSE)),FALSE,TRUE)</f>
        <v>1</v>
      </c>
    </row>
    <row r="15" spans="1:4" x14ac:dyDescent="0.2">
      <c r="A15" s="1" t="s">
        <v>18</v>
      </c>
      <c r="B15" s="2">
        <v>42</v>
      </c>
      <c r="D15" t="b">
        <f>IF(ISERROR(VLOOKUP(A15,Initial!$A$1:$A$35,1,FALSE)),FALSE,TRUE)</f>
        <v>1</v>
      </c>
    </row>
    <row r="16" spans="1:4" x14ac:dyDescent="0.2">
      <c r="A16" s="1" t="s">
        <v>19</v>
      </c>
      <c r="B16" s="2">
        <v>28</v>
      </c>
      <c r="D16" t="b">
        <f>IF(ISERROR(VLOOKUP(A16,Initial!$A$1:$A$35,1,FALSE)),FALSE,TRUE)</f>
        <v>1</v>
      </c>
    </row>
    <row r="17" spans="1:4" x14ac:dyDescent="0.2">
      <c r="A17" s="1" t="s">
        <v>20</v>
      </c>
      <c r="B17" s="2">
        <v>76</v>
      </c>
      <c r="D17" t="b">
        <f>IF(ISERROR(VLOOKUP(A17,Initial!$A$1:$A$35,1,FALSE)),FALSE,TRUE)</f>
        <v>1</v>
      </c>
    </row>
    <row r="18" spans="1:4" x14ac:dyDescent="0.2">
      <c r="A18" s="1" t="s">
        <v>21</v>
      </c>
      <c r="B18" s="2">
        <v>20</v>
      </c>
      <c r="D18" t="b">
        <f>IF(ISERROR(VLOOKUP(A18,Initial!$A$1:$A$35,1,FALSE)),FALSE,TRUE)</f>
        <v>1</v>
      </c>
    </row>
    <row r="19" spans="1:4" x14ac:dyDescent="0.2">
      <c r="A19" s="1" t="s">
        <v>39</v>
      </c>
      <c r="B19" s="2">
        <v>36</v>
      </c>
      <c r="D19" t="b">
        <f>IF(ISERROR(VLOOKUP(A19,Initial!$A$1:$A$35,1,FALSE)),FALSE,TRUE)</f>
        <v>0</v>
      </c>
    </row>
    <row r="20" spans="1:4" x14ac:dyDescent="0.2">
      <c r="A20" s="1" t="s">
        <v>23</v>
      </c>
      <c r="B20" s="2">
        <v>33</v>
      </c>
      <c r="D20" t="b">
        <f>IF(ISERROR(VLOOKUP(A20,Initial!$A$1:$A$35,1,FALSE)),FALSE,TRUE)</f>
        <v>1</v>
      </c>
    </row>
    <row r="21" spans="1:4" x14ac:dyDescent="0.2">
      <c r="A21" s="1" t="s">
        <v>26</v>
      </c>
      <c r="B21" s="2">
        <v>24</v>
      </c>
      <c r="D21" t="b">
        <f>IF(ISERROR(VLOOKUP(A21,Initial!$A$1:$A$35,1,FALSE)),FALSE,TRUE)</f>
        <v>1</v>
      </c>
    </row>
    <row r="22" spans="1:4" x14ac:dyDescent="0.2">
      <c r="A22" s="1" t="s">
        <v>28</v>
      </c>
      <c r="B22" s="2">
        <v>98</v>
      </c>
      <c r="D22" t="b">
        <f>IF(ISERROR(VLOOKUP(A22,Initial!$A$1:$A$35,1,FALSE)),FALSE,TRUE)</f>
        <v>1</v>
      </c>
    </row>
    <row r="23" spans="1:4" x14ac:dyDescent="0.2">
      <c r="A23" s="1" t="s">
        <v>41</v>
      </c>
      <c r="B23" s="2">
        <v>13</v>
      </c>
      <c r="D23" t="b">
        <f>IF(ISERROR(VLOOKUP(A23,Initial!$A$1:$A$35,1,FALSE)),FALSE,TRUE)</f>
        <v>0</v>
      </c>
    </row>
    <row r="24" spans="1:4" x14ac:dyDescent="0.2">
      <c r="A24" s="1" t="s">
        <v>42</v>
      </c>
      <c r="B24" s="2">
        <v>58</v>
      </c>
      <c r="D24" t="b">
        <f>IF(ISERROR(VLOOKUP(A24,Initial!$A$1:$A$35,1,FALSE)),FALSE,TRUE)</f>
        <v>0</v>
      </c>
    </row>
    <row r="25" spans="1:4" x14ac:dyDescent="0.2">
      <c r="A25" s="1" t="s">
        <v>29</v>
      </c>
      <c r="B25" s="2">
        <v>19</v>
      </c>
      <c r="D25" t="b">
        <f>IF(ISERROR(VLOOKUP(A25,Initial!$A$1:$A$35,1,FALSE)),FALSE,TRUE)</f>
        <v>1</v>
      </c>
    </row>
    <row r="26" spans="1:4" x14ac:dyDescent="0.2">
      <c r="A26" s="1" t="s">
        <v>40</v>
      </c>
      <c r="B26" s="2">
        <v>132</v>
      </c>
      <c r="D26" t="b">
        <f>IF(ISERROR(VLOOKUP(A26,Initial!$A$1:$A$35,1,FALSE)),FALSE,TRUE)</f>
        <v>0</v>
      </c>
    </row>
    <row r="27" spans="1:4" x14ac:dyDescent="0.2">
      <c r="A27" s="1" t="s">
        <v>30</v>
      </c>
      <c r="B27" s="2">
        <v>72</v>
      </c>
      <c r="D27" t="b">
        <f>IF(ISERROR(VLOOKUP(A27,Initial!$A$1:$A$35,1,FALSE)),FALSE,TRUE)</f>
        <v>1</v>
      </c>
    </row>
    <row r="28" spans="1:4" x14ac:dyDescent="0.2">
      <c r="A28" s="1" t="s">
        <v>43</v>
      </c>
      <c r="B28" s="2">
        <v>9</v>
      </c>
      <c r="D28" t="b">
        <f>IF(ISERROR(VLOOKUP(A28,Initial!$A$1:$A$35,1,FALSE)),FALSE,TRUE)</f>
        <v>0</v>
      </c>
    </row>
    <row r="29" spans="1:4" x14ac:dyDescent="0.2">
      <c r="A29" s="1" t="s">
        <v>44</v>
      </c>
      <c r="B29" s="2">
        <v>96</v>
      </c>
      <c r="D29" t="b">
        <f>IF(ISERROR(VLOOKUP(A29,Initial!$A$1:$A$35,1,FALSE)),FALSE,TRUE)</f>
        <v>0</v>
      </c>
    </row>
    <row r="30" spans="1:4" x14ac:dyDescent="0.2">
      <c r="A30" s="1" t="s">
        <v>45</v>
      </c>
      <c r="B30" s="2">
        <v>16</v>
      </c>
      <c r="D30" t="b">
        <f>IF(ISERROR(VLOOKUP(A30,Initial!$A$1:$A$35,1,FALSE)),FALSE,TRUE)</f>
        <v>0</v>
      </c>
    </row>
    <row r="31" spans="1:4" x14ac:dyDescent="0.2">
      <c r="A31" s="1" t="s">
        <v>46</v>
      </c>
      <c r="B31" s="2">
        <v>58</v>
      </c>
      <c r="D31" t="b">
        <f>IF(ISERROR(VLOOKUP(A31,Initial!$A$1:$A$35,1,FALSE)),FALSE,TRUE)</f>
        <v>0</v>
      </c>
    </row>
    <row r="32" spans="1:4" x14ac:dyDescent="0.2">
      <c r="A32" s="1" t="s">
        <v>31</v>
      </c>
      <c r="B32" s="2">
        <v>55</v>
      </c>
      <c r="D32" t="b">
        <f>IF(ISERROR(VLOOKUP(A32,Initial!$A$1:$A$35,1,FALSE)),FALSE,TRUE)</f>
        <v>1</v>
      </c>
    </row>
    <row r="33" spans="1:4" x14ac:dyDescent="0.2">
      <c r="A33" s="1" t="s">
        <v>47</v>
      </c>
      <c r="B33" s="2">
        <v>9</v>
      </c>
      <c r="D33" t="b">
        <f>IF(ISERROR(VLOOKUP(A33,Initial!$A$1:$A$35,1,FALSE)),FALSE,TRUE)</f>
        <v>0</v>
      </c>
    </row>
    <row r="34" spans="1:4" x14ac:dyDescent="0.2">
      <c r="A34" s="1" t="s">
        <v>48</v>
      </c>
      <c r="B34" s="2">
        <v>14</v>
      </c>
      <c r="D34" t="b">
        <f>IF(ISERROR(VLOOKUP(A34,Initial!$A$1:$A$35,1,FALSE)),FALSE,TRUE)</f>
        <v>0</v>
      </c>
    </row>
    <row r="35" spans="1:4" x14ac:dyDescent="0.2">
      <c r="A35" s="1" t="s">
        <v>32</v>
      </c>
      <c r="B35" s="2">
        <v>21</v>
      </c>
      <c r="D35" t="b">
        <f>IF(ISERROR(VLOOKUP(A35,Initial!$A$1:$A$35,1,FALSE)),FALSE,TRUE)</f>
        <v>1</v>
      </c>
    </row>
    <row r="36" spans="1:4" x14ac:dyDescent="0.2">
      <c r="A36" s="1" t="s">
        <v>33</v>
      </c>
      <c r="B36" s="2">
        <v>33</v>
      </c>
      <c r="D36" t="b">
        <f>IF(ISERROR(VLOOKUP(A36,Initial!$A$1:$A$35,1,FALSE)),FALSE,TRUE)</f>
        <v>1</v>
      </c>
    </row>
    <row r="37" spans="1:4" x14ac:dyDescent="0.2">
      <c r="A37" s="1" t="s">
        <v>34</v>
      </c>
      <c r="B37" s="2">
        <v>71</v>
      </c>
      <c r="D37" t="b">
        <f>IF(ISERROR(VLOOKUP(A37,Initial!$A$1:$A$35,1,FALSE)),FALSE,TRUE)</f>
        <v>1</v>
      </c>
    </row>
    <row r="38" spans="1:4" x14ac:dyDescent="0.2">
      <c r="A38" s="1" t="s">
        <v>35</v>
      </c>
      <c r="B38" s="2">
        <v>27</v>
      </c>
      <c r="D38" t="b">
        <f>IF(ISERROR(VLOOKUP(A38,Initial!$A$1:$A$35,1,FALSE)),FALSE,TRUE)</f>
        <v>1</v>
      </c>
    </row>
    <row r="39" spans="1:4" x14ac:dyDescent="0.2">
      <c r="A39" s="1" t="s">
        <v>49</v>
      </c>
      <c r="B39" s="2">
        <v>21</v>
      </c>
      <c r="D39" t="b">
        <f>IF(ISERROR(VLOOKUP(A39,Initial!$A$1:$A$35,1,FALSE)),FALSE,TRUE)</f>
        <v>0</v>
      </c>
    </row>
  </sheetData>
  <sortState ref="A1:D4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9"/>
  <sheetViews>
    <sheetView workbookViewId="0">
      <selection activeCell="H48" sqref="H48"/>
    </sheetView>
  </sheetViews>
  <sheetFormatPr baseColWidth="10" defaultRowHeight="16" x14ac:dyDescent="0.2"/>
  <sheetData>
    <row r="1" spans="1:4" x14ac:dyDescent="0.2">
      <c r="A1" s="1" t="s">
        <v>1</v>
      </c>
      <c r="B1" s="2">
        <v>25</v>
      </c>
      <c r="D1" t="b">
        <f>IF(ISERROR(VLOOKUP(A1,Validation!$A$3:$A$27,1,FALSE)),FALSE,TRUE)</f>
        <v>1</v>
      </c>
    </row>
    <row r="2" spans="1:4" x14ac:dyDescent="0.2">
      <c r="A2" s="1" t="s">
        <v>2</v>
      </c>
      <c r="B2" s="2">
        <v>150</v>
      </c>
      <c r="D2" t="b">
        <f>IF(ISERROR(VLOOKUP(A2,Initial!$A$1:$A$35,1,FALSE)),FALSE,TRUE)</f>
        <v>1</v>
      </c>
    </row>
    <row r="3" spans="1:4" x14ac:dyDescent="0.2">
      <c r="A3" s="1" t="s">
        <v>5</v>
      </c>
      <c r="B3" s="2">
        <v>23</v>
      </c>
      <c r="D3" t="b">
        <f>IF(ISERROR(VLOOKUP(A3,Initial!$A$1:$A$35,1,FALSE)),FALSE,TRUE)</f>
        <v>1</v>
      </c>
    </row>
    <row r="4" spans="1:4" x14ac:dyDescent="0.2">
      <c r="A4" s="1" t="s">
        <v>7</v>
      </c>
      <c r="B4" s="2">
        <v>112</v>
      </c>
      <c r="D4" t="b">
        <f>IF(ISERROR(VLOOKUP(A4,Initial!$A$1:$A$35,1,FALSE)),FALSE,TRUE)</f>
        <v>1</v>
      </c>
    </row>
    <row r="5" spans="1:4" hidden="1" x14ac:dyDescent="0.2">
      <c r="A5" s="1" t="s">
        <v>36</v>
      </c>
      <c r="B5" s="2">
        <v>5</v>
      </c>
      <c r="D5" t="b">
        <f>IF(ISERROR(VLOOKUP(A5,Initial!$A$1:$A$35,1,FALSE)),FALSE,TRUE)</f>
        <v>0</v>
      </c>
    </row>
    <row r="6" spans="1:4" x14ac:dyDescent="0.2">
      <c r="A6" s="1" t="s">
        <v>8</v>
      </c>
      <c r="B6" s="2">
        <v>46</v>
      </c>
      <c r="D6" t="b">
        <f>IF(ISERROR(VLOOKUP(A6,Initial!$A$1:$A$35,1,FALSE)),FALSE,TRUE)</f>
        <v>1</v>
      </c>
    </row>
    <row r="7" spans="1:4" x14ac:dyDescent="0.2">
      <c r="A7" s="1" t="s">
        <v>11</v>
      </c>
      <c r="B7" s="2">
        <v>97</v>
      </c>
      <c r="D7" t="b">
        <f>IF(ISERROR(VLOOKUP(A7,Initial!$A$1:$A$35,1,FALSE)),FALSE,TRUE)</f>
        <v>1</v>
      </c>
    </row>
    <row r="8" spans="1:4" x14ac:dyDescent="0.2">
      <c r="A8" s="1" t="s">
        <v>12</v>
      </c>
      <c r="B8" s="2">
        <v>49</v>
      </c>
      <c r="D8" t="b">
        <f>IF(ISERROR(VLOOKUP(A8,Initial!$A$1:$A$35,1,FALSE)),FALSE,TRUE)</f>
        <v>1</v>
      </c>
    </row>
    <row r="9" spans="1:4" hidden="1" x14ac:dyDescent="0.2">
      <c r="A9" s="1" t="s">
        <v>37</v>
      </c>
      <c r="B9" s="2">
        <v>17</v>
      </c>
      <c r="D9" t="b">
        <f>IF(ISERROR(VLOOKUP(A9,Initial!$A$1:$A$35,1,FALSE)),FALSE,TRUE)</f>
        <v>0</v>
      </c>
    </row>
    <row r="10" spans="1:4" x14ac:dyDescent="0.2">
      <c r="A10" s="1" t="s">
        <v>13</v>
      </c>
      <c r="B10" s="2">
        <v>89</v>
      </c>
      <c r="D10" t="b">
        <f>IF(ISERROR(VLOOKUP(A10,Initial!$A$1:$A$35,1,FALSE)),FALSE,TRUE)</f>
        <v>1</v>
      </c>
    </row>
    <row r="11" spans="1:4" hidden="1" x14ac:dyDescent="0.2">
      <c r="A11" s="1" t="s">
        <v>38</v>
      </c>
      <c r="B11" s="2">
        <v>70</v>
      </c>
      <c r="D11" t="b">
        <f>IF(ISERROR(VLOOKUP(A11,Initial!$A$1:$A$35,1,FALSE)),FALSE,TRUE)</f>
        <v>0</v>
      </c>
    </row>
    <row r="12" spans="1:4" x14ac:dyDescent="0.2">
      <c r="A12" s="1" t="s">
        <v>14</v>
      </c>
      <c r="B12" s="2">
        <v>16</v>
      </c>
      <c r="D12" t="b">
        <f>IF(ISERROR(VLOOKUP(A12,Initial!$A$1:$A$35,1,FALSE)),FALSE,TRUE)</f>
        <v>1</v>
      </c>
    </row>
    <row r="13" spans="1:4" x14ac:dyDescent="0.2">
      <c r="A13" s="1" t="s">
        <v>15</v>
      </c>
      <c r="B13" s="2">
        <v>75</v>
      </c>
      <c r="D13" t="b">
        <f>IF(ISERROR(VLOOKUP(A13,Initial!$A$1:$A$35,1,FALSE)),FALSE,TRUE)</f>
        <v>1</v>
      </c>
    </row>
    <row r="14" spans="1:4" x14ac:dyDescent="0.2">
      <c r="A14" s="1" t="s">
        <v>17</v>
      </c>
      <c r="B14" s="2">
        <v>16</v>
      </c>
      <c r="D14" t="b">
        <f>IF(ISERROR(VLOOKUP(A14,Initial!$A$1:$A$35,1,FALSE)),FALSE,TRUE)</f>
        <v>1</v>
      </c>
    </row>
    <row r="15" spans="1:4" x14ac:dyDescent="0.2">
      <c r="A15" s="1" t="s">
        <v>18</v>
      </c>
      <c r="B15" s="2">
        <v>42</v>
      </c>
      <c r="D15" t="b">
        <f>IF(ISERROR(VLOOKUP(A15,Initial!$A$1:$A$35,1,FALSE)),FALSE,TRUE)</f>
        <v>1</v>
      </c>
    </row>
    <row r="16" spans="1:4" x14ac:dyDescent="0.2">
      <c r="A16" s="1" t="s">
        <v>19</v>
      </c>
      <c r="B16" s="2">
        <v>28</v>
      </c>
      <c r="D16" t="b">
        <f>IF(ISERROR(VLOOKUP(A16,Initial!$A$1:$A$35,1,FALSE)),FALSE,TRUE)</f>
        <v>1</v>
      </c>
    </row>
    <row r="17" spans="1:4" x14ac:dyDescent="0.2">
      <c r="A17" s="1" t="s">
        <v>20</v>
      </c>
      <c r="B17" s="2">
        <v>76</v>
      </c>
      <c r="D17" t="b">
        <f>IF(ISERROR(VLOOKUP(A17,Initial!$A$1:$A$35,1,FALSE)),FALSE,TRUE)</f>
        <v>1</v>
      </c>
    </row>
    <row r="18" spans="1:4" x14ac:dyDescent="0.2">
      <c r="A18" s="1" t="s">
        <v>21</v>
      </c>
      <c r="B18" s="2">
        <v>20</v>
      </c>
      <c r="D18" t="b">
        <f>IF(ISERROR(VLOOKUP(A18,Initial!$A$1:$A$35,1,FALSE)),FALSE,TRUE)</f>
        <v>1</v>
      </c>
    </row>
    <row r="19" spans="1:4" hidden="1" x14ac:dyDescent="0.2">
      <c r="A19" s="1" t="s">
        <v>39</v>
      </c>
      <c r="B19" s="2">
        <v>36</v>
      </c>
      <c r="D19" t="b">
        <f>IF(ISERROR(VLOOKUP(A19,Initial!$A$1:$A$35,1,FALSE)),FALSE,TRUE)</f>
        <v>0</v>
      </c>
    </row>
    <row r="20" spans="1:4" x14ac:dyDescent="0.2">
      <c r="A20" s="1" t="s">
        <v>23</v>
      </c>
      <c r="B20" s="2">
        <v>33</v>
      </c>
      <c r="D20" t="b">
        <f>IF(ISERROR(VLOOKUP(A20,Initial!$A$1:$A$35,1,FALSE)),FALSE,TRUE)</f>
        <v>1</v>
      </c>
    </row>
    <row r="21" spans="1:4" x14ac:dyDescent="0.2">
      <c r="A21" s="1" t="s">
        <v>26</v>
      </c>
      <c r="B21" s="2">
        <v>24</v>
      </c>
      <c r="D21" t="b">
        <f>IF(ISERROR(VLOOKUP(A21,Initial!$A$1:$A$35,1,FALSE)),FALSE,TRUE)</f>
        <v>1</v>
      </c>
    </row>
    <row r="22" spans="1:4" x14ac:dyDescent="0.2">
      <c r="A22" s="1" t="s">
        <v>28</v>
      </c>
      <c r="B22" s="2">
        <v>98</v>
      </c>
      <c r="D22" t="b">
        <f>IF(ISERROR(VLOOKUP(A22,Initial!$A$1:$A$35,1,FALSE)),FALSE,TRUE)</f>
        <v>1</v>
      </c>
    </row>
    <row r="23" spans="1:4" hidden="1" x14ac:dyDescent="0.2">
      <c r="A23" s="1" t="s">
        <v>41</v>
      </c>
      <c r="B23" s="2">
        <v>13</v>
      </c>
      <c r="D23" t="b">
        <f>IF(ISERROR(VLOOKUP(A23,Initial!$A$1:$A$35,1,FALSE)),FALSE,TRUE)</f>
        <v>0</v>
      </c>
    </row>
    <row r="24" spans="1:4" hidden="1" x14ac:dyDescent="0.2">
      <c r="A24" s="1" t="s">
        <v>42</v>
      </c>
      <c r="B24" s="2">
        <v>58</v>
      </c>
      <c r="D24" t="b">
        <f>IF(ISERROR(VLOOKUP(A24,Initial!$A$1:$A$35,1,FALSE)),FALSE,TRUE)</f>
        <v>0</v>
      </c>
    </row>
    <row r="25" spans="1:4" x14ac:dyDescent="0.2">
      <c r="A25" s="1" t="s">
        <v>29</v>
      </c>
      <c r="B25" s="2">
        <v>19</v>
      </c>
      <c r="D25" t="b">
        <f>IF(ISERROR(VLOOKUP(A25,Initial!$A$1:$A$35,1,FALSE)),FALSE,TRUE)</f>
        <v>1</v>
      </c>
    </row>
    <row r="26" spans="1:4" hidden="1" x14ac:dyDescent="0.2">
      <c r="A26" s="1" t="s">
        <v>40</v>
      </c>
      <c r="B26" s="2">
        <v>132</v>
      </c>
      <c r="D26" t="b">
        <f>IF(ISERROR(VLOOKUP(A26,Initial!$A$1:$A$35,1,FALSE)),FALSE,TRUE)</f>
        <v>0</v>
      </c>
    </row>
    <row r="27" spans="1:4" x14ac:dyDescent="0.2">
      <c r="A27" s="1" t="s">
        <v>30</v>
      </c>
      <c r="B27" s="2">
        <v>72</v>
      </c>
      <c r="D27" t="b">
        <f>IF(ISERROR(VLOOKUP(A27,Initial!$A$1:$A$35,1,FALSE)),FALSE,TRUE)</f>
        <v>1</v>
      </c>
    </row>
    <row r="28" spans="1:4" hidden="1" x14ac:dyDescent="0.2">
      <c r="A28" s="1" t="s">
        <v>43</v>
      </c>
      <c r="B28" s="2">
        <v>9</v>
      </c>
      <c r="D28" t="b">
        <f>IF(ISERROR(VLOOKUP(A28,Initial!$A$1:$A$35,1,FALSE)),FALSE,TRUE)</f>
        <v>0</v>
      </c>
    </row>
    <row r="29" spans="1:4" hidden="1" x14ac:dyDescent="0.2">
      <c r="A29" s="1" t="s">
        <v>44</v>
      </c>
      <c r="B29" s="2">
        <v>96</v>
      </c>
      <c r="D29" t="b">
        <f>IF(ISERROR(VLOOKUP(A29,Initial!$A$1:$A$35,1,FALSE)),FALSE,TRUE)</f>
        <v>0</v>
      </c>
    </row>
    <row r="30" spans="1:4" hidden="1" x14ac:dyDescent="0.2">
      <c r="A30" s="1" t="s">
        <v>45</v>
      </c>
      <c r="B30" s="2">
        <v>16</v>
      </c>
      <c r="D30" t="b">
        <f>IF(ISERROR(VLOOKUP(A30,Initial!$A$1:$A$35,1,FALSE)),FALSE,TRUE)</f>
        <v>0</v>
      </c>
    </row>
    <row r="31" spans="1:4" hidden="1" x14ac:dyDescent="0.2">
      <c r="A31" s="1" t="s">
        <v>46</v>
      </c>
      <c r="B31" s="2">
        <v>58</v>
      </c>
      <c r="D31" t="b">
        <f>IF(ISERROR(VLOOKUP(A31,Initial!$A$1:$A$35,1,FALSE)),FALSE,TRUE)</f>
        <v>0</v>
      </c>
    </row>
    <row r="32" spans="1:4" x14ac:dyDescent="0.2">
      <c r="A32" s="1" t="s">
        <v>31</v>
      </c>
      <c r="B32" s="2">
        <v>55</v>
      </c>
      <c r="D32" t="b">
        <f>IF(ISERROR(VLOOKUP(A32,Initial!$A$1:$A$35,1,FALSE)),FALSE,TRUE)</f>
        <v>1</v>
      </c>
    </row>
    <row r="33" spans="1:4" hidden="1" x14ac:dyDescent="0.2">
      <c r="A33" s="1" t="s">
        <v>47</v>
      </c>
      <c r="B33" s="2">
        <v>9</v>
      </c>
      <c r="D33" t="b">
        <f>IF(ISERROR(VLOOKUP(A33,Initial!$A$1:$A$35,1,FALSE)),FALSE,TRUE)</f>
        <v>0</v>
      </c>
    </row>
    <row r="34" spans="1:4" hidden="1" x14ac:dyDescent="0.2">
      <c r="A34" s="1" t="s">
        <v>48</v>
      </c>
      <c r="B34" s="2">
        <v>14</v>
      </c>
      <c r="D34" t="b">
        <f>IF(ISERROR(VLOOKUP(A34,Initial!$A$1:$A$35,1,FALSE)),FALSE,TRUE)</f>
        <v>0</v>
      </c>
    </row>
    <row r="35" spans="1:4" x14ac:dyDescent="0.2">
      <c r="A35" s="1" t="s">
        <v>32</v>
      </c>
      <c r="B35" s="2">
        <v>21</v>
      </c>
      <c r="D35" t="b">
        <f>IF(ISERROR(VLOOKUP(A35,Initial!$A$1:$A$35,1,FALSE)),FALSE,TRUE)</f>
        <v>1</v>
      </c>
    </row>
    <row r="36" spans="1:4" x14ac:dyDescent="0.2">
      <c r="A36" s="1" t="s">
        <v>33</v>
      </c>
      <c r="B36" s="2">
        <v>33</v>
      </c>
      <c r="D36" t="b">
        <f>IF(ISERROR(VLOOKUP(A36,Initial!$A$1:$A$35,1,FALSE)),FALSE,TRUE)</f>
        <v>1</v>
      </c>
    </row>
    <row r="37" spans="1:4" x14ac:dyDescent="0.2">
      <c r="A37" s="1" t="s">
        <v>34</v>
      </c>
      <c r="B37" s="2">
        <v>71</v>
      </c>
      <c r="D37" t="b">
        <f>IF(ISERROR(VLOOKUP(A37,Initial!$A$1:$A$35,1,FALSE)),FALSE,TRUE)</f>
        <v>1</v>
      </c>
    </row>
    <row r="38" spans="1:4" x14ac:dyDescent="0.2">
      <c r="A38" s="1" t="s">
        <v>35</v>
      </c>
      <c r="B38" s="2">
        <v>27</v>
      </c>
      <c r="D38" t="b">
        <f>IF(ISERROR(VLOOKUP(A38,Initial!$A$1:$A$35,1,FALSE)),FALSE,TRUE)</f>
        <v>1</v>
      </c>
    </row>
    <row r="39" spans="1:4" hidden="1" x14ac:dyDescent="0.2">
      <c r="A39" s="1" t="s">
        <v>49</v>
      </c>
      <c r="B39" s="2">
        <v>21</v>
      </c>
      <c r="D39" t="b">
        <f>IF(ISERROR(VLOOKUP(A39,Initial!$A$1:$A$35,1,FALSE)),FALSE,TRUE)</f>
        <v>0</v>
      </c>
    </row>
  </sheetData>
  <autoFilter ref="D1:D39">
    <filterColumn colId="0">
      <filters>
        <filter val="TRUE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zoomScale="101" workbookViewId="0">
      <selection activeCell="I3" sqref="I3"/>
    </sheetView>
  </sheetViews>
  <sheetFormatPr baseColWidth="10" defaultRowHeight="16" x14ac:dyDescent="0.2"/>
  <sheetData>
    <row r="1" spans="1:9" x14ac:dyDescent="0.2">
      <c r="A1" s="233" t="s">
        <v>50</v>
      </c>
      <c r="B1" s="233"/>
      <c r="C1" s="233"/>
      <c r="E1" s="234" t="s">
        <v>51</v>
      </c>
      <c r="F1" s="234"/>
      <c r="G1" s="234"/>
      <c r="H1" s="33"/>
    </row>
    <row r="2" spans="1:9" x14ac:dyDescent="0.2">
      <c r="A2" s="203" t="s">
        <v>0</v>
      </c>
      <c r="B2" s="203" t="s">
        <v>52</v>
      </c>
      <c r="C2" s="203" t="s">
        <v>53</v>
      </c>
      <c r="D2" s="6"/>
      <c r="E2" s="203" t="s">
        <v>0</v>
      </c>
      <c r="F2" s="203" t="s">
        <v>52</v>
      </c>
      <c r="G2" s="203" t="s">
        <v>53</v>
      </c>
      <c r="H2" s="33"/>
      <c r="I2" t="s">
        <v>559</v>
      </c>
    </row>
    <row r="3" spans="1:9" x14ac:dyDescent="0.2">
      <c r="A3" s="9" t="s">
        <v>1</v>
      </c>
      <c r="B3" s="10">
        <v>25</v>
      </c>
      <c r="C3" s="11">
        <f>B3/$B$28</f>
        <v>1.8982536066818528E-2</v>
      </c>
      <c r="D3" s="12"/>
      <c r="E3" s="9" t="s">
        <v>1</v>
      </c>
      <c r="F3" s="10">
        <v>1</v>
      </c>
      <c r="G3" s="4">
        <f>F3/$F$28</f>
        <v>1.0101010101010102E-2</v>
      </c>
      <c r="H3" s="33"/>
      <c r="I3" s="232"/>
    </row>
    <row r="4" spans="1:9" x14ac:dyDescent="0.2">
      <c r="A4" s="9" t="s">
        <v>2</v>
      </c>
      <c r="B4" s="10">
        <v>150</v>
      </c>
      <c r="C4" s="11">
        <f t="shared" ref="C4:C28" si="0">B4/$B$28</f>
        <v>0.11389521640091116</v>
      </c>
      <c r="D4" s="12"/>
      <c r="E4" s="9" t="s">
        <v>2</v>
      </c>
      <c r="F4" s="10">
        <v>1</v>
      </c>
      <c r="G4" s="4">
        <f t="shared" ref="G4:G27" si="1">F4/$F$28</f>
        <v>1.0101010101010102E-2</v>
      </c>
      <c r="H4" s="33"/>
    </row>
    <row r="5" spans="1:9" x14ac:dyDescent="0.2">
      <c r="A5" s="9" t="s">
        <v>5</v>
      </c>
      <c r="B5" s="10">
        <v>23</v>
      </c>
      <c r="C5" s="11">
        <f t="shared" si="0"/>
        <v>1.7463933181473046E-2</v>
      </c>
      <c r="D5" s="12"/>
      <c r="E5" s="9" t="s">
        <v>5</v>
      </c>
      <c r="F5" s="10">
        <v>4</v>
      </c>
      <c r="G5" s="4">
        <f t="shared" si="1"/>
        <v>4.0404040404040407E-2</v>
      </c>
      <c r="H5" s="33"/>
    </row>
    <row r="6" spans="1:9" x14ac:dyDescent="0.2">
      <c r="A6" s="9" t="s">
        <v>7</v>
      </c>
      <c r="B6" s="10">
        <v>112</v>
      </c>
      <c r="C6" s="11">
        <f t="shared" si="0"/>
        <v>8.5041761579346994E-2</v>
      </c>
      <c r="D6" s="12"/>
      <c r="E6" s="9" t="s">
        <v>7</v>
      </c>
      <c r="F6" s="10">
        <v>4</v>
      </c>
      <c r="G6" s="4">
        <f t="shared" si="1"/>
        <v>4.0404040404040407E-2</v>
      </c>
      <c r="H6" s="33"/>
    </row>
    <row r="7" spans="1:9" x14ac:dyDescent="0.2">
      <c r="A7" s="9" t="s">
        <v>8</v>
      </c>
      <c r="B7" s="10">
        <v>46</v>
      </c>
      <c r="C7" s="11">
        <f t="shared" si="0"/>
        <v>3.4927866362946092E-2</v>
      </c>
      <c r="D7" s="12"/>
      <c r="E7" s="9" t="s">
        <v>8</v>
      </c>
      <c r="F7" s="10">
        <v>7</v>
      </c>
      <c r="G7" s="4">
        <f t="shared" si="1"/>
        <v>7.0707070707070704E-2</v>
      </c>
      <c r="H7" s="33"/>
    </row>
    <row r="8" spans="1:9" x14ac:dyDescent="0.2">
      <c r="A8" s="9" t="s">
        <v>11</v>
      </c>
      <c r="B8" s="10">
        <v>97</v>
      </c>
      <c r="C8" s="11">
        <f t="shared" si="0"/>
        <v>7.365223993925589E-2</v>
      </c>
      <c r="D8" s="12"/>
      <c r="E8" s="9" t="s">
        <v>11</v>
      </c>
      <c r="F8" s="10">
        <v>3</v>
      </c>
      <c r="G8" s="4">
        <f t="shared" si="1"/>
        <v>3.0303030303030304E-2</v>
      </c>
      <c r="H8" s="33"/>
    </row>
    <row r="9" spans="1:9" x14ac:dyDescent="0.2">
      <c r="A9" s="9" t="s">
        <v>12</v>
      </c>
      <c r="B9" s="10">
        <v>49</v>
      </c>
      <c r="C9" s="11">
        <f t="shared" si="0"/>
        <v>3.7205770690964313E-2</v>
      </c>
      <c r="D9" s="12"/>
      <c r="E9" s="9" t="s">
        <v>12</v>
      </c>
      <c r="F9" s="10">
        <v>2</v>
      </c>
      <c r="G9" s="4">
        <f t="shared" si="1"/>
        <v>2.0202020202020204E-2</v>
      </c>
      <c r="H9" s="33"/>
    </row>
    <row r="10" spans="1:9" x14ac:dyDescent="0.2">
      <c r="A10" s="9" t="s">
        <v>13</v>
      </c>
      <c r="B10" s="10">
        <v>89</v>
      </c>
      <c r="C10" s="11">
        <f t="shared" si="0"/>
        <v>6.7577828397873962E-2</v>
      </c>
      <c r="D10" s="12"/>
      <c r="E10" s="9" t="s">
        <v>13</v>
      </c>
      <c r="F10" s="10">
        <v>5</v>
      </c>
      <c r="G10" s="4">
        <f t="shared" si="1"/>
        <v>5.0505050505050504E-2</v>
      </c>
      <c r="H10" s="33"/>
    </row>
    <row r="11" spans="1:9" x14ac:dyDescent="0.2">
      <c r="A11" s="9" t="s">
        <v>14</v>
      </c>
      <c r="B11" s="10">
        <v>16</v>
      </c>
      <c r="C11" s="11">
        <f t="shared" si="0"/>
        <v>1.2148823082763858E-2</v>
      </c>
      <c r="D11" s="12"/>
      <c r="E11" s="9" t="s">
        <v>14</v>
      </c>
      <c r="F11" s="10">
        <v>5</v>
      </c>
      <c r="G11" s="4">
        <f t="shared" si="1"/>
        <v>5.0505050505050504E-2</v>
      </c>
      <c r="H11" s="33"/>
    </row>
    <row r="12" spans="1:9" x14ac:dyDescent="0.2">
      <c r="A12" s="9" t="s">
        <v>15</v>
      </c>
      <c r="B12" s="10">
        <v>75</v>
      </c>
      <c r="C12" s="11">
        <f t="shared" si="0"/>
        <v>5.6947608200455579E-2</v>
      </c>
      <c r="D12" s="12"/>
      <c r="E12" s="9" t="s">
        <v>15</v>
      </c>
      <c r="F12" s="10">
        <v>3</v>
      </c>
      <c r="G12" s="4">
        <f t="shared" si="1"/>
        <v>3.0303030303030304E-2</v>
      </c>
    </row>
    <row r="13" spans="1:9" x14ac:dyDescent="0.2">
      <c r="A13" s="9" t="s">
        <v>17</v>
      </c>
      <c r="B13" s="10">
        <v>16</v>
      </c>
      <c r="C13" s="11">
        <f t="shared" si="0"/>
        <v>1.2148823082763858E-2</v>
      </c>
      <c r="D13" s="12"/>
      <c r="E13" s="9" t="s">
        <v>17</v>
      </c>
      <c r="F13" s="10">
        <v>1</v>
      </c>
      <c r="G13" s="4">
        <f t="shared" si="1"/>
        <v>1.0101010101010102E-2</v>
      </c>
    </row>
    <row r="14" spans="1:9" x14ac:dyDescent="0.2">
      <c r="A14" s="9" t="s">
        <v>18</v>
      </c>
      <c r="B14" s="10">
        <v>42</v>
      </c>
      <c r="C14" s="11">
        <f t="shared" si="0"/>
        <v>3.1890660592255128E-2</v>
      </c>
      <c r="D14" s="12"/>
      <c r="E14" s="9" t="s">
        <v>18</v>
      </c>
      <c r="F14" s="10">
        <v>4</v>
      </c>
      <c r="G14" s="4">
        <f t="shared" si="1"/>
        <v>4.0404040404040407E-2</v>
      </c>
    </row>
    <row r="15" spans="1:9" x14ac:dyDescent="0.2">
      <c r="A15" s="9" t="s">
        <v>19</v>
      </c>
      <c r="B15" s="10">
        <v>28</v>
      </c>
      <c r="C15" s="11">
        <f t="shared" si="0"/>
        <v>2.1260440394836749E-2</v>
      </c>
      <c r="D15" s="12"/>
      <c r="E15" s="9" t="s">
        <v>19</v>
      </c>
      <c r="F15" s="10">
        <v>3</v>
      </c>
      <c r="G15" s="4">
        <f t="shared" si="1"/>
        <v>3.0303030303030304E-2</v>
      </c>
    </row>
    <row r="16" spans="1:9" x14ac:dyDescent="0.2">
      <c r="A16" s="9" t="s">
        <v>20</v>
      </c>
      <c r="B16" s="10">
        <v>76</v>
      </c>
      <c r="C16" s="11">
        <f t="shared" si="0"/>
        <v>5.7706909643128322E-2</v>
      </c>
      <c r="D16" s="12"/>
      <c r="E16" s="9" t="s">
        <v>20</v>
      </c>
      <c r="F16" s="10">
        <v>7</v>
      </c>
      <c r="G16" s="4">
        <f t="shared" si="1"/>
        <v>7.0707070707070704E-2</v>
      </c>
    </row>
    <row r="17" spans="1:7" x14ac:dyDescent="0.2">
      <c r="A17" s="9" t="s">
        <v>21</v>
      </c>
      <c r="B17" s="10">
        <v>20</v>
      </c>
      <c r="C17" s="11">
        <f t="shared" si="0"/>
        <v>1.5186028853454821E-2</v>
      </c>
      <c r="D17" s="12"/>
      <c r="E17" s="9" t="s">
        <v>21</v>
      </c>
      <c r="F17" s="10">
        <v>1</v>
      </c>
      <c r="G17" s="4">
        <f t="shared" si="1"/>
        <v>1.0101010101010102E-2</v>
      </c>
    </row>
    <row r="18" spans="1:7" x14ac:dyDescent="0.2">
      <c r="A18" s="9" t="s">
        <v>23</v>
      </c>
      <c r="B18" s="10">
        <v>33</v>
      </c>
      <c r="C18" s="11">
        <f t="shared" si="0"/>
        <v>2.5056947608200455E-2</v>
      </c>
      <c r="D18" s="12"/>
      <c r="E18" s="9" t="s">
        <v>23</v>
      </c>
      <c r="F18" s="10">
        <v>7</v>
      </c>
      <c r="G18" s="4">
        <f t="shared" si="1"/>
        <v>7.0707070707070704E-2</v>
      </c>
    </row>
    <row r="19" spans="1:7" x14ac:dyDescent="0.2">
      <c r="A19" s="9" t="s">
        <v>26</v>
      </c>
      <c r="B19" s="10">
        <v>24</v>
      </c>
      <c r="C19" s="11">
        <f t="shared" si="0"/>
        <v>1.8223234624145785E-2</v>
      </c>
      <c r="D19" s="12"/>
      <c r="E19" s="9" t="s">
        <v>26</v>
      </c>
      <c r="F19" s="10">
        <v>5</v>
      </c>
      <c r="G19" s="4">
        <f t="shared" si="1"/>
        <v>5.0505050505050504E-2</v>
      </c>
    </row>
    <row r="20" spans="1:7" x14ac:dyDescent="0.2">
      <c r="A20" s="9" t="s">
        <v>28</v>
      </c>
      <c r="B20" s="10">
        <v>98</v>
      </c>
      <c r="C20" s="11">
        <f t="shared" si="0"/>
        <v>7.4411541381928625E-2</v>
      </c>
      <c r="D20" s="12"/>
      <c r="E20" s="9" t="s">
        <v>28</v>
      </c>
      <c r="F20" s="10">
        <v>4</v>
      </c>
      <c r="G20" s="4">
        <f t="shared" si="1"/>
        <v>4.0404040404040407E-2</v>
      </c>
    </row>
    <row r="21" spans="1:7" x14ac:dyDescent="0.2">
      <c r="A21" s="9" t="s">
        <v>29</v>
      </c>
      <c r="B21" s="10">
        <v>19</v>
      </c>
      <c r="C21" s="11">
        <f t="shared" si="0"/>
        <v>1.4426727410782081E-2</v>
      </c>
      <c r="D21" s="12"/>
      <c r="E21" s="9" t="s">
        <v>29</v>
      </c>
      <c r="F21" s="10">
        <v>1</v>
      </c>
      <c r="G21" s="4">
        <f t="shared" si="1"/>
        <v>1.0101010101010102E-2</v>
      </c>
    </row>
    <row r="22" spans="1:7" x14ac:dyDescent="0.2">
      <c r="A22" s="9" t="s">
        <v>30</v>
      </c>
      <c r="B22" s="10">
        <v>72</v>
      </c>
      <c r="C22" s="11">
        <f t="shared" si="0"/>
        <v>5.4669703872437359E-2</v>
      </c>
      <c r="D22" s="12"/>
      <c r="E22" s="9" t="s">
        <v>30</v>
      </c>
      <c r="F22" s="10">
        <v>10</v>
      </c>
      <c r="G22" s="4">
        <f t="shared" si="1"/>
        <v>0.10101010101010101</v>
      </c>
    </row>
    <row r="23" spans="1:7" x14ac:dyDescent="0.2">
      <c r="A23" s="9" t="s">
        <v>31</v>
      </c>
      <c r="B23" s="10">
        <v>55</v>
      </c>
      <c r="C23" s="11">
        <f t="shared" si="0"/>
        <v>4.1761579347000762E-2</v>
      </c>
      <c r="D23" s="12"/>
      <c r="E23" s="9" t="s">
        <v>31</v>
      </c>
      <c r="F23" s="10">
        <v>4</v>
      </c>
      <c r="G23" s="4">
        <f t="shared" si="1"/>
        <v>4.0404040404040407E-2</v>
      </c>
    </row>
    <row r="24" spans="1:7" x14ac:dyDescent="0.2">
      <c r="A24" s="9" t="s">
        <v>32</v>
      </c>
      <c r="B24" s="10">
        <v>21</v>
      </c>
      <c r="C24" s="11">
        <f t="shared" si="0"/>
        <v>1.5945330296127564E-2</v>
      </c>
      <c r="D24" s="12"/>
      <c r="E24" s="9" t="s">
        <v>32</v>
      </c>
      <c r="F24" s="10">
        <v>4</v>
      </c>
      <c r="G24" s="4">
        <f t="shared" si="1"/>
        <v>4.0404040404040407E-2</v>
      </c>
    </row>
    <row r="25" spans="1:7" x14ac:dyDescent="0.2">
      <c r="A25" s="1" t="s">
        <v>33</v>
      </c>
      <c r="B25" s="2">
        <v>33</v>
      </c>
      <c r="C25" s="5">
        <f t="shared" si="0"/>
        <v>2.5056947608200455E-2</v>
      </c>
      <c r="E25" s="1" t="s">
        <v>33</v>
      </c>
      <c r="F25" s="2">
        <v>7</v>
      </c>
      <c r="G25" s="4">
        <f t="shared" si="1"/>
        <v>7.0707070707070704E-2</v>
      </c>
    </row>
    <row r="26" spans="1:7" x14ac:dyDescent="0.2">
      <c r="A26" s="1" t="s">
        <v>34</v>
      </c>
      <c r="B26" s="2">
        <v>71</v>
      </c>
      <c r="C26" s="5">
        <f t="shared" si="0"/>
        <v>5.3910402429764616E-2</v>
      </c>
      <c r="E26" s="1" t="s">
        <v>34</v>
      </c>
      <c r="F26" s="2">
        <v>1</v>
      </c>
      <c r="G26" s="4">
        <f t="shared" si="1"/>
        <v>1.0101010101010102E-2</v>
      </c>
    </row>
    <row r="27" spans="1:7" x14ac:dyDescent="0.2">
      <c r="A27" s="1" t="s">
        <v>35</v>
      </c>
      <c r="B27" s="2">
        <v>27</v>
      </c>
      <c r="C27" s="5">
        <f t="shared" si="0"/>
        <v>2.0501138952164009E-2</v>
      </c>
      <c r="E27" s="1" t="s">
        <v>35</v>
      </c>
      <c r="F27" s="2">
        <v>5</v>
      </c>
      <c r="G27" s="4">
        <f t="shared" si="1"/>
        <v>5.0505050505050504E-2</v>
      </c>
    </row>
    <row r="28" spans="1:7" x14ac:dyDescent="0.2">
      <c r="A28" s="1" t="s">
        <v>54</v>
      </c>
      <c r="B28">
        <f>SUM(B3:B27)</f>
        <v>1317</v>
      </c>
      <c r="C28" s="3">
        <f t="shared" si="0"/>
        <v>1</v>
      </c>
      <c r="E28" s="1" t="s">
        <v>54</v>
      </c>
      <c r="F28">
        <f>SUM(F3:F27)</f>
        <v>99</v>
      </c>
      <c r="G28" s="4">
        <f>F28/$F$28</f>
        <v>1</v>
      </c>
    </row>
    <row r="30" spans="1:7" x14ac:dyDescent="0.2">
      <c r="A30" s="1" t="s">
        <v>55</v>
      </c>
    </row>
    <row r="32" spans="1:7" x14ac:dyDescent="0.2">
      <c r="A32" s="2" t="s">
        <v>272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workbookViewId="0">
      <selection activeCell="S1" sqref="S1:S1048576"/>
    </sheetView>
  </sheetViews>
  <sheetFormatPr baseColWidth="10" defaultRowHeight="16" x14ac:dyDescent="0.2"/>
  <cols>
    <col min="1" max="3" width="10.83203125" style="24"/>
    <col min="4" max="4" width="2.6640625" style="28" customWidth="1"/>
    <col min="5" max="5" width="15.1640625" style="28" customWidth="1"/>
    <col min="6" max="6" width="2.6640625" style="28" customWidth="1"/>
    <col min="7" max="9" width="10.83203125" style="24"/>
    <col min="10" max="10" width="3.1640625" style="25" customWidth="1"/>
    <col min="11" max="11" width="19.1640625" style="25" bestFit="1" customWidth="1"/>
    <col min="12" max="12" width="2.6640625" customWidth="1"/>
    <col min="13" max="13" width="20.5" customWidth="1"/>
    <col min="14" max="14" width="2.5" customWidth="1"/>
    <col min="15" max="15" width="19.33203125" bestFit="1" customWidth="1"/>
  </cols>
  <sheetData>
    <row r="1" spans="1:17" x14ac:dyDescent="0.2">
      <c r="A1" s="235" t="s">
        <v>50</v>
      </c>
      <c r="B1" s="235"/>
      <c r="C1" s="235"/>
      <c r="D1" s="30"/>
      <c r="E1" s="92" t="s">
        <v>267</v>
      </c>
      <c r="F1" s="30"/>
      <c r="G1" s="235" t="s">
        <v>51</v>
      </c>
      <c r="H1" s="235"/>
      <c r="I1" s="235"/>
      <c r="J1" s="31"/>
      <c r="K1" s="18" t="s">
        <v>449</v>
      </c>
      <c r="M1" s="150" t="s">
        <v>448</v>
      </c>
      <c r="N1" s="35"/>
      <c r="O1" s="18" t="s">
        <v>59</v>
      </c>
      <c r="P1" s="19" t="s">
        <v>56</v>
      </c>
      <c r="Q1" s="18" t="s">
        <v>57</v>
      </c>
    </row>
    <row r="2" spans="1:17" x14ac:dyDescent="0.2">
      <c r="A2" s="72" t="s">
        <v>0</v>
      </c>
      <c r="B2" s="72" t="s">
        <v>52</v>
      </c>
      <c r="C2" s="72" t="s">
        <v>53</v>
      </c>
      <c r="D2" s="30"/>
      <c r="E2" s="93"/>
      <c r="F2" s="30"/>
      <c r="G2" s="72" t="s">
        <v>0</v>
      </c>
      <c r="H2" s="72" t="s">
        <v>52</v>
      </c>
      <c r="I2" s="72" t="s">
        <v>53</v>
      </c>
      <c r="K2" s="60"/>
      <c r="M2" s="7"/>
      <c r="N2" s="41"/>
      <c r="O2" s="72">
        <v>18</v>
      </c>
      <c r="P2" s="102">
        <v>11</v>
      </c>
      <c r="Q2" s="72">
        <v>7</v>
      </c>
    </row>
    <row r="3" spans="1:17" x14ac:dyDescent="0.2">
      <c r="A3" s="54" t="s">
        <v>1</v>
      </c>
      <c r="B3" s="55">
        <v>25</v>
      </c>
      <c r="C3" s="56">
        <f>B3/$B$28</f>
        <v>1.8982536066818528E-2</v>
      </c>
      <c r="D3" s="26"/>
      <c r="E3" s="94" t="str">
        <f t="shared" ref="E3:E27" si="0">IF(_xlfn.XOR(C4&gt;1.5*I4,C4&lt;0.5*I4), "Disproportional", "Proportional")</f>
        <v>Disproportional</v>
      </c>
      <c r="F3" s="26"/>
      <c r="G3" s="54" t="s">
        <v>1</v>
      </c>
      <c r="H3" s="55">
        <v>1</v>
      </c>
      <c r="I3" s="62">
        <f>H3/$H$28</f>
        <v>1.0101010101010102E-2</v>
      </c>
      <c r="J3" s="15"/>
      <c r="K3" s="60"/>
      <c r="M3" s="7"/>
      <c r="O3" s="104">
        <v>1</v>
      </c>
      <c r="P3" s="105">
        <f>P2/$O$2</f>
        <v>0.61111111111111116</v>
      </c>
      <c r="Q3" s="50">
        <f>Q2/$O$2</f>
        <v>0.3888888888888889</v>
      </c>
    </row>
    <row r="4" spans="1:17" x14ac:dyDescent="0.2">
      <c r="A4" s="54" t="s">
        <v>2</v>
      </c>
      <c r="B4" s="55">
        <v>150</v>
      </c>
      <c r="C4" s="56">
        <f t="shared" ref="C4:C28" si="1">B4/$B$28</f>
        <v>0.11389521640091116</v>
      </c>
      <c r="D4" s="26"/>
      <c r="E4" s="94" t="str">
        <f t="shared" si="0"/>
        <v>Disproportional</v>
      </c>
      <c r="F4" s="26"/>
      <c r="G4" s="54" t="s">
        <v>2</v>
      </c>
      <c r="H4" s="55">
        <v>1</v>
      </c>
      <c r="I4" s="62">
        <f t="shared" ref="I4:I28" si="2">H4/$H$28</f>
        <v>1.0101010101010102E-2</v>
      </c>
      <c r="J4" s="15"/>
      <c r="K4" s="60" t="s">
        <v>56</v>
      </c>
      <c r="M4" s="7"/>
      <c r="N4" s="41"/>
      <c r="O4" s="6"/>
      <c r="P4" s="6"/>
      <c r="Q4" s="6"/>
    </row>
    <row r="5" spans="1:17" x14ac:dyDescent="0.2">
      <c r="A5" s="54" t="s">
        <v>5</v>
      </c>
      <c r="B5" s="55">
        <v>23</v>
      </c>
      <c r="C5" s="56">
        <f t="shared" si="1"/>
        <v>1.7463933181473046E-2</v>
      </c>
      <c r="D5" s="26"/>
      <c r="E5" s="94" t="str">
        <f t="shared" si="0"/>
        <v>Disproportional</v>
      </c>
      <c r="F5" s="26"/>
      <c r="G5" s="54" t="s">
        <v>5</v>
      </c>
      <c r="H5" s="55">
        <v>4</v>
      </c>
      <c r="I5" s="62">
        <f t="shared" si="2"/>
        <v>4.0404040404040407E-2</v>
      </c>
      <c r="J5" s="15"/>
      <c r="K5" s="60" t="s">
        <v>56</v>
      </c>
      <c r="M5" s="7"/>
      <c r="N5" s="41"/>
      <c r="O5" s="18" t="s">
        <v>60</v>
      </c>
      <c r="P5" s="18" t="s">
        <v>56</v>
      </c>
      <c r="Q5" s="19" t="s">
        <v>57</v>
      </c>
    </row>
    <row r="6" spans="1:17" x14ac:dyDescent="0.2">
      <c r="A6" s="54" t="s">
        <v>7</v>
      </c>
      <c r="B6" s="55">
        <v>112</v>
      </c>
      <c r="C6" s="56">
        <f t="shared" si="1"/>
        <v>8.5041761579346994E-2</v>
      </c>
      <c r="D6" s="26"/>
      <c r="E6" s="94" t="str">
        <f t="shared" si="0"/>
        <v>Disproportional</v>
      </c>
      <c r="F6" s="26"/>
      <c r="G6" s="54" t="s">
        <v>7</v>
      </c>
      <c r="H6" s="55">
        <v>4</v>
      </c>
      <c r="I6" s="62">
        <f t="shared" si="2"/>
        <v>4.0404040404040407E-2</v>
      </c>
      <c r="J6" s="15"/>
      <c r="K6" s="60" t="s">
        <v>57</v>
      </c>
      <c r="M6" s="7"/>
      <c r="N6" s="41"/>
      <c r="O6" s="72">
        <v>7</v>
      </c>
      <c r="P6" s="72">
        <v>2</v>
      </c>
      <c r="Q6" s="102">
        <v>5</v>
      </c>
    </row>
    <row r="7" spans="1:17" x14ac:dyDescent="0.2">
      <c r="A7" s="54" t="s">
        <v>8</v>
      </c>
      <c r="B7" s="55">
        <v>46</v>
      </c>
      <c r="C7" s="56">
        <f t="shared" si="1"/>
        <v>3.4927866362946092E-2</v>
      </c>
      <c r="D7" s="26"/>
      <c r="E7" s="94" t="str">
        <f t="shared" si="0"/>
        <v>Disproportional</v>
      </c>
      <c r="F7" s="26"/>
      <c r="G7" s="54" t="s">
        <v>8</v>
      </c>
      <c r="H7" s="55">
        <v>7</v>
      </c>
      <c r="I7" s="62">
        <f t="shared" si="2"/>
        <v>7.0707070707070704E-2</v>
      </c>
      <c r="J7" s="15"/>
      <c r="K7" s="60" t="s">
        <v>57</v>
      </c>
      <c r="M7" s="7" t="s">
        <v>56</v>
      </c>
      <c r="N7" s="41"/>
      <c r="O7" s="104">
        <v>1</v>
      </c>
      <c r="P7" s="104">
        <f>P6/$O$6</f>
        <v>0.2857142857142857</v>
      </c>
      <c r="Q7" s="106">
        <f>Q6/$O$6</f>
        <v>0.7142857142857143</v>
      </c>
    </row>
    <row r="8" spans="1:17" x14ac:dyDescent="0.2">
      <c r="A8" s="54" t="s">
        <v>11</v>
      </c>
      <c r="B8" s="55">
        <v>97</v>
      </c>
      <c r="C8" s="56">
        <f t="shared" si="1"/>
        <v>7.365223993925589E-2</v>
      </c>
      <c r="D8" s="26"/>
      <c r="E8" s="94" t="str">
        <f t="shared" si="0"/>
        <v>Disproportional</v>
      </c>
      <c r="F8" s="26"/>
      <c r="G8" s="54" t="s">
        <v>11</v>
      </c>
      <c r="H8" s="55">
        <v>3</v>
      </c>
      <c r="I8" s="62">
        <f t="shared" si="2"/>
        <v>3.0303030303030304E-2</v>
      </c>
      <c r="J8" s="15"/>
      <c r="K8" s="60"/>
      <c r="M8" s="7" t="s">
        <v>56</v>
      </c>
      <c r="N8" s="41"/>
      <c r="O8" s="16"/>
      <c r="P8" s="16"/>
      <c r="Q8" s="20"/>
    </row>
    <row r="9" spans="1:17" x14ac:dyDescent="0.2">
      <c r="A9" s="117" t="s">
        <v>12</v>
      </c>
      <c r="B9" s="118">
        <v>49</v>
      </c>
      <c r="C9" s="119">
        <f t="shared" si="1"/>
        <v>3.7205770690964313E-2</v>
      </c>
      <c r="D9" s="120"/>
      <c r="E9" s="121" t="str">
        <f t="shared" si="0"/>
        <v>Proportional</v>
      </c>
      <c r="F9" s="120"/>
      <c r="G9" s="117" t="s">
        <v>12</v>
      </c>
      <c r="H9" s="118">
        <v>2</v>
      </c>
      <c r="I9" s="122">
        <f t="shared" si="2"/>
        <v>2.0202020202020204E-2</v>
      </c>
      <c r="J9" s="123"/>
      <c r="K9" s="126"/>
      <c r="M9" s="178" t="s">
        <v>56</v>
      </c>
      <c r="N9" s="41"/>
      <c r="O9" s="21" t="s">
        <v>61</v>
      </c>
      <c r="P9" s="21" t="s">
        <v>56</v>
      </c>
      <c r="Q9" s="22" t="s">
        <v>57</v>
      </c>
    </row>
    <row r="10" spans="1:17" x14ac:dyDescent="0.2">
      <c r="A10" s="54" t="s">
        <v>13</v>
      </c>
      <c r="B10" s="55">
        <v>89</v>
      </c>
      <c r="C10" s="56">
        <f t="shared" si="1"/>
        <v>6.7577828397873962E-2</v>
      </c>
      <c r="D10" s="26"/>
      <c r="E10" s="94" t="str">
        <f t="shared" si="0"/>
        <v>Disproportional</v>
      </c>
      <c r="F10" s="26"/>
      <c r="G10" s="54" t="s">
        <v>13</v>
      </c>
      <c r="H10" s="55">
        <v>5</v>
      </c>
      <c r="I10" s="62">
        <f t="shared" si="2"/>
        <v>5.0505050505050504E-2</v>
      </c>
      <c r="J10" s="15"/>
      <c r="K10" s="60"/>
      <c r="M10" s="7" t="s">
        <v>57</v>
      </c>
      <c r="N10" s="129"/>
      <c r="O10" s="7">
        <v>25</v>
      </c>
      <c r="P10" s="127">
        <v>9</v>
      </c>
      <c r="Q10" s="103">
        <v>16</v>
      </c>
    </row>
    <row r="11" spans="1:17" x14ac:dyDescent="0.2">
      <c r="A11" s="54" t="s">
        <v>14</v>
      </c>
      <c r="B11" s="55">
        <v>16</v>
      </c>
      <c r="C11" s="56">
        <f t="shared" si="1"/>
        <v>1.2148823082763858E-2</v>
      </c>
      <c r="D11" s="26"/>
      <c r="E11" s="94" t="str">
        <f t="shared" si="0"/>
        <v>Disproportional</v>
      </c>
      <c r="F11" s="26"/>
      <c r="G11" s="54" t="s">
        <v>14</v>
      </c>
      <c r="H11" s="55">
        <v>5</v>
      </c>
      <c r="I11" s="62">
        <f t="shared" si="2"/>
        <v>5.0505050505050504E-2</v>
      </c>
      <c r="J11" s="15"/>
      <c r="K11" s="60"/>
      <c r="M11" s="7"/>
      <c r="N11" s="41"/>
      <c r="O11" s="104">
        <v>1</v>
      </c>
      <c r="P11" s="50">
        <f>P10/$O$10</f>
        <v>0.36</v>
      </c>
      <c r="Q11" s="105">
        <f>Q10/$O$10</f>
        <v>0.64</v>
      </c>
    </row>
    <row r="12" spans="1:17" x14ac:dyDescent="0.2">
      <c r="A12" s="54" t="s">
        <v>15</v>
      </c>
      <c r="B12" s="55">
        <v>75</v>
      </c>
      <c r="C12" s="56">
        <f t="shared" si="1"/>
        <v>5.6947608200455579E-2</v>
      </c>
      <c r="D12" s="26"/>
      <c r="E12" s="94" t="str">
        <f t="shared" si="0"/>
        <v>Proportional</v>
      </c>
      <c r="F12" s="26"/>
      <c r="G12" s="54" t="s">
        <v>15</v>
      </c>
      <c r="H12" s="55">
        <v>3</v>
      </c>
      <c r="I12" s="62">
        <f t="shared" si="2"/>
        <v>3.0303030303030304E-2</v>
      </c>
      <c r="J12" s="15"/>
      <c r="K12" s="60" t="s">
        <v>57</v>
      </c>
      <c r="M12" s="7"/>
      <c r="N12" s="41"/>
    </row>
    <row r="13" spans="1:17" x14ac:dyDescent="0.2">
      <c r="A13" s="54" t="s">
        <v>17</v>
      </c>
      <c r="B13" s="55">
        <v>16</v>
      </c>
      <c r="C13" s="56">
        <f t="shared" si="1"/>
        <v>1.2148823082763858E-2</v>
      </c>
      <c r="D13" s="26"/>
      <c r="E13" s="94" t="str">
        <f t="shared" si="0"/>
        <v>Proportional</v>
      </c>
      <c r="F13" s="26"/>
      <c r="G13" s="54" t="s">
        <v>17</v>
      </c>
      <c r="H13" s="55">
        <v>1</v>
      </c>
      <c r="I13" s="62">
        <f t="shared" si="2"/>
        <v>1.0101010101010102E-2</v>
      </c>
      <c r="J13" s="15"/>
      <c r="K13" s="60" t="s">
        <v>57</v>
      </c>
      <c r="M13" s="7" t="s">
        <v>56</v>
      </c>
      <c r="N13" s="41"/>
      <c r="O13" s="86" t="s">
        <v>270</v>
      </c>
      <c r="P13" s="86"/>
      <c r="Q13" s="86"/>
    </row>
    <row r="14" spans="1:17" x14ac:dyDescent="0.2">
      <c r="A14" s="117" t="s">
        <v>18</v>
      </c>
      <c r="B14" s="118">
        <v>42</v>
      </c>
      <c r="C14" s="119">
        <f t="shared" si="1"/>
        <v>3.1890660592255128E-2</v>
      </c>
      <c r="D14" s="120"/>
      <c r="E14" s="121" t="str">
        <f t="shared" si="0"/>
        <v>Proportional</v>
      </c>
      <c r="F14" s="120"/>
      <c r="G14" s="117" t="s">
        <v>18</v>
      </c>
      <c r="H14" s="118">
        <v>4</v>
      </c>
      <c r="I14" s="122">
        <f t="shared" si="2"/>
        <v>4.0404040404040407E-2</v>
      </c>
      <c r="J14" s="123"/>
      <c r="K14" s="124"/>
      <c r="M14" s="178" t="s">
        <v>56</v>
      </c>
      <c r="N14" s="41"/>
      <c r="O14" s="96" t="s">
        <v>268</v>
      </c>
      <c r="P14" s="97">
        <v>18</v>
      </c>
      <c r="Q14" s="98">
        <f>P14/$P$16</f>
        <v>0.72</v>
      </c>
    </row>
    <row r="15" spans="1:17" x14ac:dyDescent="0.2">
      <c r="A15" s="117" t="s">
        <v>19</v>
      </c>
      <c r="B15" s="118">
        <v>28</v>
      </c>
      <c r="C15" s="119">
        <f t="shared" si="1"/>
        <v>2.1260440394836749E-2</v>
      </c>
      <c r="D15" s="120"/>
      <c r="E15" s="121" t="str">
        <f t="shared" si="0"/>
        <v>Proportional</v>
      </c>
      <c r="F15" s="120"/>
      <c r="G15" s="117" t="s">
        <v>19</v>
      </c>
      <c r="H15" s="118">
        <v>3</v>
      </c>
      <c r="I15" s="122">
        <f t="shared" si="2"/>
        <v>3.0303030303030304E-2</v>
      </c>
      <c r="J15" s="123"/>
      <c r="K15" s="124"/>
      <c r="M15" s="178" t="s">
        <v>56</v>
      </c>
      <c r="N15" s="130"/>
      <c r="O15" s="96" t="s">
        <v>269</v>
      </c>
      <c r="P15" s="97">
        <v>7</v>
      </c>
      <c r="Q15" s="98">
        <f>P15/$P$16</f>
        <v>0.28000000000000003</v>
      </c>
    </row>
    <row r="16" spans="1:17" x14ac:dyDescent="0.2">
      <c r="A16" s="54" t="s">
        <v>20</v>
      </c>
      <c r="B16" s="55">
        <v>76</v>
      </c>
      <c r="C16" s="56">
        <f t="shared" si="1"/>
        <v>5.7706909643128322E-2</v>
      </c>
      <c r="D16" s="26"/>
      <c r="E16" s="94" t="str">
        <f t="shared" si="0"/>
        <v>Disproportional</v>
      </c>
      <c r="F16" s="26"/>
      <c r="G16" s="54" t="s">
        <v>20</v>
      </c>
      <c r="H16" s="55">
        <v>7</v>
      </c>
      <c r="I16" s="62">
        <f t="shared" si="2"/>
        <v>7.0707070707070704E-2</v>
      </c>
      <c r="J16" s="41"/>
      <c r="K16" s="60"/>
      <c r="M16" s="7" t="s">
        <v>57</v>
      </c>
      <c r="N16" s="130"/>
      <c r="O16" s="99" t="s">
        <v>54</v>
      </c>
      <c r="P16" s="100">
        <v>25</v>
      </c>
      <c r="Q16" s="101">
        <f>P16/$P$16</f>
        <v>1</v>
      </c>
    </row>
    <row r="17" spans="1:17" x14ac:dyDescent="0.2">
      <c r="A17" s="54" t="s">
        <v>21</v>
      </c>
      <c r="B17" s="55">
        <v>20</v>
      </c>
      <c r="C17" s="56">
        <f t="shared" si="1"/>
        <v>1.5186028853454821E-2</v>
      </c>
      <c r="D17" s="26"/>
      <c r="E17" s="94" t="str">
        <f t="shared" si="0"/>
        <v>Disproportional</v>
      </c>
      <c r="F17" s="26"/>
      <c r="G17" s="54" t="s">
        <v>21</v>
      </c>
      <c r="H17" s="55">
        <v>1</v>
      </c>
      <c r="I17" s="62">
        <f t="shared" si="2"/>
        <v>1.0101010101010102E-2</v>
      </c>
      <c r="J17" s="15"/>
      <c r="K17" s="60"/>
      <c r="M17" s="7" t="s">
        <v>56</v>
      </c>
      <c r="N17" s="41"/>
    </row>
    <row r="18" spans="1:17" x14ac:dyDescent="0.2">
      <c r="A18" s="54" t="s">
        <v>23</v>
      </c>
      <c r="B18" s="55">
        <v>33</v>
      </c>
      <c r="C18" s="56">
        <f t="shared" si="1"/>
        <v>2.5056947608200455E-2</v>
      </c>
      <c r="D18" s="26"/>
      <c r="E18" s="94" t="str">
        <f t="shared" si="0"/>
        <v>Disproportional</v>
      </c>
      <c r="F18" s="26"/>
      <c r="G18" s="54" t="s">
        <v>23</v>
      </c>
      <c r="H18" s="55">
        <v>7</v>
      </c>
      <c r="I18" s="62">
        <f t="shared" si="2"/>
        <v>7.0707070707070704E-2</v>
      </c>
      <c r="J18" s="41"/>
      <c r="K18" s="60"/>
      <c r="M18" s="7" t="s">
        <v>56</v>
      </c>
      <c r="N18" s="41"/>
    </row>
    <row r="19" spans="1:17" x14ac:dyDescent="0.2">
      <c r="A19" s="54" t="s">
        <v>26</v>
      </c>
      <c r="B19" s="55">
        <v>24</v>
      </c>
      <c r="C19" s="56">
        <f t="shared" si="1"/>
        <v>1.8223234624145785E-2</v>
      </c>
      <c r="D19" s="26"/>
      <c r="E19" s="94" t="str">
        <f t="shared" si="0"/>
        <v>Disproportional</v>
      </c>
      <c r="F19" s="26"/>
      <c r="G19" s="54" t="s">
        <v>26</v>
      </c>
      <c r="H19" s="55">
        <v>5</v>
      </c>
      <c r="I19" s="62">
        <f t="shared" si="2"/>
        <v>5.0505050505050504E-2</v>
      </c>
      <c r="J19" s="15"/>
      <c r="K19" s="60"/>
      <c r="M19" s="7"/>
      <c r="N19" s="41"/>
    </row>
    <row r="20" spans="1:17" x14ac:dyDescent="0.2">
      <c r="A20" s="117" t="s">
        <v>28</v>
      </c>
      <c r="B20" s="118">
        <v>98</v>
      </c>
      <c r="C20" s="119">
        <f t="shared" si="1"/>
        <v>7.4411541381928625E-2</v>
      </c>
      <c r="D20" s="120"/>
      <c r="E20" s="121" t="str">
        <f t="shared" si="0"/>
        <v>Proportional</v>
      </c>
      <c r="F20" s="120"/>
      <c r="G20" s="117" t="s">
        <v>28</v>
      </c>
      <c r="H20" s="118">
        <v>4</v>
      </c>
      <c r="I20" s="122">
        <f t="shared" si="2"/>
        <v>4.0404040404040407E-2</v>
      </c>
      <c r="J20" s="123"/>
      <c r="K20" s="125" t="s">
        <v>57</v>
      </c>
      <c r="L20" s="179"/>
      <c r="M20" s="178"/>
      <c r="N20" s="41"/>
      <c r="Q20" s="95"/>
    </row>
    <row r="21" spans="1:17" x14ac:dyDescent="0.2">
      <c r="A21" s="117" t="s">
        <v>29</v>
      </c>
      <c r="B21" s="118">
        <v>19</v>
      </c>
      <c r="C21" s="119">
        <f t="shared" si="1"/>
        <v>1.4426727410782081E-2</v>
      </c>
      <c r="D21" s="120"/>
      <c r="E21" s="121" t="str">
        <f t="shared" si="0"/>
        <v>Proportional</v>
      </c>
      <c r="F21" s="120"/>
      <c r="G21" s="117" t="s">
        <v>29</v>
      </c>
      <c r="H21" s="118">
        <v>1</v>
      </c>
      <c r="I21" s="122">
        <f t="shared" si="2"/>
        <v>1.0101010101010102E-2</v>
      </c>
      <c r="J21" s="123"/>
      <c r="K21" s="125" t="s">
        <v>56</v>
      </c>
      <c r="L21" s="179"/>
      <c r="M21" s="178"/>
      <c r="N21" s="41"/>
      <c r="Q21" s="95"/>
    </row>
    <row r="22" spans="1:17" x14ac:dyDescent="0.2">
      <c r="A22" s="117" t="s">
        <v>30</v>
      </c>
      <c r="B22" s="118">
        <v>72</v>
      </c>
      <c r="C22" s="119">
        <f t="shared" si="1"/>
        <v>5.4669703872437359E-2</v>
      </c>
      <c r="D22" s="120"/>
      <c r="E22" s="121" t="str">
        <f t="shared" si="0"/>
        <v>Proportional</v>
      </c>
      <c r="F22" s="120"/>
      <c r="G22" s="117" t="s">
        <v>30</v>
      </c>
      <c r="H22" s="118">
        <v>10</v>
      </c>
      <c r="I22" s="122">
        <f t="shared" si="2"/>
        <v>0.10101010101010101</v>
      </c>
      <c r="J22" s="123"/>
      <c r="K22" s="124" t="s">
        <v>57</v>
      </c>
      <c r="L22" s="179"/>
      <c r="M22" s="178" t="s">
        <v>56</v>
      </c>
      <c r="N22" s="41"/>
      <c r="Q22" s="95"/>
    </row>
    <row r="23" spans="1:17" x14ac:dyDescent="0.2">
      <c r="A23" s="54" t="s">
        <v>31</v>
      </c>
      <c r="B23" s="55">
        <v>55</v>
      </c>
      <c r="C23" s="56">
        <f t="shared" si="1"/>
        <v>4.1761579347000762E-2</v>
      </c>
      <c r="D23" s="26"/>
      <c r="E23" s="94" t="str">
        <f t="shared" si="0"/>
        <v>Disproportional</v>
      </c>
      <c r="F23" s="26"/>
      <c r="G23" s="54" t="s">
        <v>31</v>
      </c>
      <c r="H23" s="55">
        <v>4</v>
      </c>
      <c r="I23" s="62">
        <f t="shared" si="2"/>
        <v>4.0404040404040407E-2</v>
      </c>
      <c r="J23" s="15"/>
      <c r="K23" s="60"/>
      <c r="M23" s="7" t="s">
        <v>56</v>
      </c>
      <c r="N23" s="130"/>
      <c r="Q23" s="95"/>
    </row>
    <row r="24" spans="1:17" x14ac:dyDescent="0.2">
      <c r="A24" s="54" t="s">
        <v>32</v>
      </c>
      <c r="B24" s="55">
        <v>21</v>
      </c>
      <c r="C24" s="56">
        <f t="shared" si="1"/>
        <v>1.5945330296127564E-2</v>
      </c>
      <c r="D24" s="26"/>
      <c r="E24" s="94" t="str">
        <f t="shared" si="0"/>
        <v>Disproportional</v>
      </c>
      <c r="F24" s="26"/>
      <c r="G24" s="54" t="s">
        <v>32</v>
      </c>
      <c r="H24" s="55">
        <v>4</v>
      </c>
      <c r="I24" s="62">
        <f t="shared" si="2"/>
        <v>4.0404040404040407E-2</v>
      </c>
      <c r="J24" s="15"/>
      <c r="K24" s="66"/>
      <c r="M24" s="7" t="s">
        <v>56</v>
      </c>
      <c r="N24" s="41"/>
      <c r="Q24" s="95"/>
    </row>
    <row r="25" spans="1:17" x14ac:dyDescent="0.2">
      <c r="A25" s="54" t="s">
        <v>33</v>
      </c>
      <c r="B25" s="55">
        <v>33</v>
      </c>
      <c r="C25" s="56">
        <f t="shared" si="1"/>
        <v>2.5056947608200455E-2</v>
      </c>
      <c r="D25" s="26"/>
      <c r="E25" s="94" t="str">
        <f t="shared" si="0"/>
        <v>Disproportional</v>
      </c>
      <c r="F25" s="26"/>
      <c r="G25" s="54" t="s">
        <v>33</v>
      </c>
      <c r="H25" s="55">
        <v>7</v>
      </c>
      <c r="I25" s="62">
        <f t="shared" si="2"/>
        <v>7.0707070707070704E-2</v>
      </c>
      <c r="J25" s="15"/>
      <c r="K25" s="66"/>
      <c r="M25" s="7" t="s">
        <v>57</v>
      </c>
      <c r="N25" s="130"/>
      <c r="Q25" s="95"/>
    </row>
    <row r="26" spans="1:17" x14ac:dyDescent="0.2">
      <c r="A26" s="54" t="s">
        <v>34</v>
      </c>
      <c r="B26" s="55">
        <v>71</v>
      </c>
      <c r="C26" s="56">
        <f t="shared" si="1"/>
        <v>5.3910402429764616E-2</v>
      </c>
      <c r="D26" s="26"/>
      <c r="E26" s="94" t="str">
        <f t="shared" si="0"/>
        <v>Disproportional</v>
      </c>
      <c r="F26" s="26"/>
      <c r="G26" s="54" t="s">
        <v>34</v>
      </c>
      <c r="H26" s="55">
        <v>1</v>
      </c>
      <c r="I26" s="62">
        <f t="shared" si="2"/>
        <v>1.0101010101010102E-2</v>
      </c>
      <c r="J26" s="15"/>
      <c r="K26" s="66"/>
      <c r="M26" s="7" t="s">
        <v>56</v>
      </c>
      <c r="N26" s="130"/>
      <c r="Q26" s="95"/>
    </row>
    <row r="27" spans="1:17" x14ac:dyDescent="0.2">
      <c r="A27" s="117" t="s">
        <v>35</v>
      </c>
      <c r="B27" s="118">
        <v>27</v>
      </c>
      <c r="C27" s="119">
        <f t="shared" si="1"/>
        <v>2.0501138952164009E-2</v>
      </c>
      <c r="D27" s="120"/>
      <c r="E27" s="121" t="str">
        <f t="shared" si="0"/>
        <v>Proportional</v>
      </c>
      <c r="F27" s="120"/>
      <c r="G27" s="117" t="s">
        <v>35</v>
      </c>
      <c r="H27" s="118">
        <v>5</v>
      </c>
      <c r="I27" s="122">
        <f t="shared" si="2"/>
        <v>5.0505050505050504E-2</v>
      </c>
      <c r="J27" s="123"/>
      <c r="K27" s="124"/>
      <c r="M27" s="7" t="s">
        <v>56</v>
      </c>
      <c r="N27" s="130"/>
      <c r="Q27" s="95"/>
    </row>
    <row r="28" spans="1:17" x14ac:dyDescent="0.2">
      <c r="A28" s="54" t="s">
        <v>54</v>
      </c>
      <c r="B28" s="60">
        <f>SUM(B3:B27)</f>
        <v>1317</v>
      </c>
      <c r="C28" s="61">
        <f t="shared" si="1"/>
        <v>1</v>
      </c>
      <c r="D28" s="27"/>
      <c r="E28" s="93"/>
      <c r="F28" s="27"/>
      <c r="G28" s="54" t="s">
        <v>54</v>
      </c>
      <c r="H28" s="60">
        <f>SUM(H3:H27)</f>
        <v>99</v>
      </c>
      <c r="I28" s="62">
        <f t="shared" si="2"/>
        <v>1</v>
      </c>
      <c r="J28" s="15"/>
      <c r="K28" s="60"/>
      <c r="M28" s="7"/>
      <c r="N28" s="130"/>
      <c r="Q28" s="95"/>
    </row>
    <row r="29" spans="1:17" ht="28" x14ac:dyDescent="0.2">
      <c r="A29" s="90"/>
      <c r="B29" s="90"/>
      <c r="C29" s="15"/>
      <c r="E29" s="107" t="s">
        <v>271</v>
      </c>
      <c r="G29" s="90"/>
      <c r="H29" s="90"/>
      <c r="I29" s="91"/>
      <c r="J29" s="15"/>
      <c r="K29" s="15"/>
      <c r="Q29" s="95"/>
    </row>
    <row r="30" spans="1:17" x14ac:dyDescent="0.2">
      <c r="A30" s="134" t="s">
        <v>285</v>
      </c>
      <c r="B30" s="134"/>
      <c r="C30" s="134" t="s">
        <v>286</v>
      </c>
      <c r="D30" s="135"/>
      <c r="E30" s="136"/>
      <c r="F30" s="135"/>
      <c r="G30" s="134"/>
      <c r="H30" s="134"/>
      <c r="I30" s="134" t="s">
        <v>287</v>
      </c>
      <c r="J30" s="140"/>
      <c r="K30" s="140" t="s">
        <v>288</v>
      </c>
      <c r="Q30" s="95"/>
    </row>
    <row r="31" spans="1:17" x14ac:dyDescent="0.2">
      <c r="A31" s="138" t="s">
        <v>268</v>
      </c>
      <c r="B31" s="138"/>
      <c r="C31" s="138">
        <f>SUM(B3:B8)+SUM(B10:B13)+SUM(B16:B19)+SUM(B23:B26)</f>
        <v>982</v>
      </c>
      <c r="D31" s="139"/>
      <c r="E31" s="139"/>
      <c r="F31" s="139"/>
      <c r="G31" s="138"/>
      <c r="H31" s="138"/>
      <c r="I31" s="138">
        <f>SUM(H3:H8)+SUM(H10:H13)+SUM(H16:H19)+SUM(H23:H26)</f>
        <v>70</v>
      </c>
      <c r="J31" s="131"/>
      <c r="K31" s="49">
        <f>1-I31/C31</f>
        <v>0.92871690427698572</v>
      </c>
    </row>
    <row r="32" spans="1:17" x14ac:dyDescent="0.2">
      <c r="A32" s="145" t="s">
        <v>269</v>
      </c>
      <c r="B32" s="145"/>
      <c r="C32" s="145">
        <f>B14+B15+B20+B21+B22+B27</f>
        <v>286</v>
      </c>
      <c r="D32" s="146"/>
      <c r="E32" s="146"/>
      <c r="F32" s="146"/>
      <c r="G32" s="145"/>
      <c r="H32" s="145"/>
      <c r="I32" s="145">
        <f>H9+H14+H15+H20+H21+H22+H27</f>
        <v>29</v>
      </c>
      <c r="J32" s="114"/>
      <c r="K32" s="115">
        <f>1-I32/C32</f>
        <v>0.89860139860139865</v>
      </c>
      <c r="L32" s="8"/>
      <c r="M32" s="8"/>
      <c r="N32" s="8"/>
      <c r="O32" s="8"/>
    </row>
    <row r="33" spans="2:5" x14ac:dyDescent="0.2">
      <c r="B33" s="24" t="s">
        <v>289</v>
      </c>
    </row>
    <row r="34" spans="2:5" x14ac:dyDescent="0.2">
      <c r="B34" s="24" t="s">
        <v>291</v>
      </c>
    </row>
    <row r="35" spans="2:5" x14ac:dyDescent="0.2">
      <c r="B35" s="182" t="s">
        <v>452</v>
      </c>
      <c r="C35" s="182"/>
      <c r="D35" s="183"/>
      <c r="E35" s="183"/>
    </row>
  </sheetData>
  <mergeCells count="2">
    <mergeCell ref="G1:I1"/>
    <mergeCell ref="A1:C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"/>
  <sheetViews>
    <sheetView zoomScale="70" zoomScaleNormal="70" zoomScalePageLayoutView="70" workbookViewId="0">
      <selection activeCell="S18" sqref="S18"/>
    </sheetView>
  </sheetViews>
  <sheetFormatPr baseColWidth="10" defaultRowHeight="16" x14ac:dyDescent="0.2"/>
  <cols>
    <col min="8" max="8" width="10.83203125" style="31"/>
    <col min="11" max="11" width="19.6640625" bestFit="1" customWidth="1"/>
    <col min="12" max="12" width="5.33203125" style="33" customWidth="1"/>
    <col min="13" max="13" width="13.6640625" style="33" bestFit="1" customWidth="1"/>
    <col min="14" max="14" width="49" style="33" bestFit="1" customWidth="1"/>
    <col min="15" max="15" width="20.5" customWidth="1"/>
    <col min="16" max="16" width="12.1640625" style="33" customWidth="1"/>
    <col min="17" max="17" width="14.6640625" style="25" customWidth="1"/>
    <col min="18" max="18" width="10.5" style="47" customWidth="1"/>
    <col min="19" max="19" width="163.33203125" style="47" customWidth="1"/>
    <col min="20" max="20" width="10.5" style="47" customWidth="1"/>
    <col min="21" max="21" width="13.6640625" style="47" bestFit="1" customWidth="1"/>
    <col min="22" max="22" width="10.5" style="47" customWidth="1"/>
    <col min="23" max="23" width="55.1640625" style="25" bestFit="1" customWidth="1"/>
    <col min="24" max="24" width="14.1640625" style="6" bestFit="1" customWidth="1"/>
    <col min="25" max="25" width="11.6640625" style="6" bestFit="1" customWidth="1"/>
  </cols>
  <sheetData>
    <row r="1" spans="1:26" ht="16" customHeight="1" x14ac:dyDescent="0.2">
      <c r="A1" s="235" t="s">
        <v>50</v>
      </c>
      <c r="B1" s="235"/>
      <c r="C1" s="235"/>
      <c r="D1" s="73"/>
      <c r="E1" s="235" t="s">
        <v>51</v>
      </c>
      <c r="F1" s="235"/>
      <c r="G1" s="235"/>
      <c r="I1" s="86" t="s">
        <v>265</v>
      </c>
      <c r="J1" s="31"/>
      <c r="K1" s="18" t="s">
        <v>275</v>
      </c>
      <c r="L1" s="35"/>
      <c r="M1" s="113" t="s">
        <v>274</v>
      </c>
      <c r="N1" s="231" t="s">
        <v>560</v>
      </c>
      <c r="O1" s="150" t="s">
        <v>458</v>
      </c>
      <c r="P1" s="35"/>
      <c r="Q1" s="237" t="s">
        <v>217</v>
      </c>
      <c r="S1" s="236" t="s">
        <v>218</v>
      </c>
      <c r="U1" s="239" t="s">
        <v>223</v>
      </c>
      <c r="W1" s="29" t="s">
        <v>306</v>
      </c>
      <c r="X1" s="21" t="s">
        <v>56</v>
      </c>
      <c r="Y1" s="22" t="s">
        <v>57</v>
      </c>
      <c r="Z1" s="51"/>
    </row>
    <row r="2" spans="1:26" ht="18" x14ac:dyDescent="0.2">
      <c r="A2" s="72" t="s">
        <v>0</v>
      </c>
      <c r="B2" s="72" t="s">
        <v>52</v>
      </c>
      <c r="C2" s="72" t="s">
        <v>53</v>
      </c>
      <c r="D2" s="73"/>
      <c r="E2" s="72" t="s">
        <v>0</v>
      </c>
      <c r="F2" s="72" t="s">
        <v>52</v>
      </c>
      <c r="G2" s="72" t="s">
        <v>53</v>
      </c>
      <c r="I2" s="87" t="s">
        <v>53</v>
      </c>
      <c r="J2" s="25"/>
      <c r="K2" s="23"/>
      <c r="L2" s="36"/>
      <c r="M2" s="60"/>
      <c r="N2" s="41"/>
      <c r="O2" s="7"/>
      <c r="P2" s="36"/>
      <c r="Q2" s="237"/>
      <c r="R2" s="48"/>
      <c r="S2" s="236"/>
      <c r="T2" s="48"/>
      <c r="U2" s="239"/>
      <c r="V2" s="48"/>
      <c r="W2" s="240">
        <f>X2+Y2</f>
        <v>24</v>
      </c>
      <c r="X2" s="60">
        <f>COUNTIF(K2:K27,"*up*")</f>
        <v>11</v>
      </c>
      <c r="Y2" s="114">
        <f>COUNTIF(K2:K27,"*down*")</f>
        <v>13</v>
      </c>
    </row>
    <row r="3" spans="1:26" ht="18" x14ac:dyDescent="0.2">
      <c r="A3" s="54" t="s">
        <v>1</v>
      </c>
      <c r="B3" s="55">
        <v>25</v>
      </c>
      <c r="C3" s="56">
        <f>B3/$B$28</f>
        <v>1.8982536066818528E-2</v>
      </c>
      <c r="D3" s="74"/>
      <c r="E3" s="54" t="s">
        <v>1</v>
      </c>
      <c r="F3" s="55">
        <v>1</v>
      </c>
      <c r="G3" s="62">
        <f>F3/$F$28</f>
        <v>1.0101010101010102E-2</v>
      </c>
      <c r="I3" s="189">
        <f>C3-G3</f>
        <v>8.8815259658084258E-3</v>
      </c>
      <c r="J3" s="15"/>
      <c r="K3" s="60" t="s">
        <v>56</v>
      </c>
      <c r="L3" s="37"/>
      <c r="M3" s="60"/>
      <c r="N3" s="41" t="s">
        <v>294</v>
      </c>
      <c r="O3" s="7"/>
      <c r="P3" s="37"/>
      <c r="Q3" s="237"/>
      <c r="R3" s="48"/>
      <c r="S3" s="67"/>
      <c r="T3" s="48"/>
      <c r="U3" s="67"/>
      <c r="V3" s="48"/>
      <c r="W3" s="240"/>
      <c r="X3" s="49">
        <f>X2/$W$2</f>
        <v>0.45833333333333331</v>
      </c>
      <c r="Y3" s="115">
        <f>Y2/$W$2</f>
        <v>0.54166666666666663</v>
      </c>
    </row>
    <row r="4" spans="1:26" ht="18" x14ac:dyDescent="0.2">
      <c r="A4" s="54" t="s">
        <v>2</v>
      </c>
      <c r="B4" s="55">
        <v>150</v>
      </c>
      <c r="C4" s="56">
        <f t="shared" ref="C4:C28" si="0">B4/$B$28</f>
        <v>0.11389521640091116</v>
      </c>
      <c r="D4" s="74"/>
      <c r="E4" s="54" t="s">
        <v>2</v>
      </c>
      <c r="F4" s="55">
        <v>1</v>
      </c>
      <c r="G4" s="62">
        <f t="shared" ref="G4:G27" si="1">F4/$F$28</f>
        <v>1.0101010101010102E-2</v>
      </c>
      <c r="I4" s="189">
        <f t="shared" ref="I4:I27" si="2">C4-G4</f>
        <v>0.10379420629990106</v>
      </c>
      <c r="J4" s="15"/>
      <c r="K4" s="60" t="s">
        <v>56</v>
      </c>
      <c r="L4" s="36"/>
      <c r="M4" s="60"/>
      <c r="N4" s="41" t="s">
        <v>294</v>
      </c>
      <c r="O4" s="7"/>
      <c r="P4" s="36"/>
      <c r="Q4" s="40"/>
      <c r="R4" s="48"/>
      <c r="S4" s="67"/>
      <c r="T4" s="48"/>
      <c r="U4" s="67"/>
      <c r="V4" s="48"/>
      <c r="X4" s="25"/>
    </row>
    <row r="5" spans="1:26" x14ac:dyDescent="0.2">
      <c r="A5" s="57" t="s">
        <v>5</v>
      </c>
      <c r="B5" s="58">
        <v>23</v>
      </c>
      <c r="C5" s="59">
        <f t="shared" si="0"/>
        <v>1.7463933181473046E-2</v>
      </c>
      <c r="D5" s="75"/>
      <c r="E5" s="57" t="s">
        <v>5</v>
      </c>
      <c r="F5" s="58">
        <v>4</v>
      </c>
      <c r="G5" s="63">
        <f t="shared" si="1"/>
        <v>4.0404040404040407E-2</v>
      </c>
      <c r="I5" s="189">
        <f t="shared" si="2"/>
        <v>-2.2940107222567362E-2</v>
      </c>
      <c r="J5" s="42"/>
      <c r="K5" s="52" t="s">
        <v>56</v>
      </c>
      <c r="L5" s="43"/>
      <c r="M5" s="60"/>
      <c r="N5" s="41" t="s">
        <v>294</v>
      </c>
      <c r="O5" s="7"/>
      <c r="P5" s="43"/>
      <c r="Q5" s="52"/>
      <c r="S5" s="68"/>
      <c r="U5" s="68"/>
      <c r="W5" s="29" t="s">
        <v>262</v>
      </c>
      <c r="X5" s="21" t="s">
        <v>56</v>
      </c>
      <c r="Y5" s="22" t="s">
        <v>57</v>
      </c>
    </row>
    <row r="6" spans="1:26" x14ac:dyDescent="0.2">
      <c r="A6" s="54" t="s">
        <v>7</v>
      </c>
      <c r="B6" s="55">
        <v>112</v>
      </c>
      <c r="C6" s="56">
        <f t="shared" si="0"/>
        <v>8.5041761579346994E-2</v>
      </c>
      <c r="D6" s="74"/>
      <c r="E6" s="54" t="s">
        <v>7</v>
      </c>
      <c r="F6" s="55">
        <v>4</v>
      </c>
      <c r="G6" s="62">
        <f t="shared" si="1"/>
        <v>4.0404040404040407E-2</v>
      </c>
      <c r="I6" s="189">
        <f t="shared" si="2"/>
        <v>4.4637721175306587E-2</v>
      </c>
      <c r="J6" s="15"/>
      <c r="K6" s="60" t="s">
        <v>57</v>
      </c>
      <c r="L6" s="36"/>
      <c r="M6" s="60"/>
      <c r="N6" s="41" t="s">
        <v>294</v>
      </c>
      <c r="O6" s="7"/>
      <c r="P6" s="36"/>
      <c r="Q6" s="23"/>
      <c r="S6" s="68"/>
      <c r="U6" s="68"/>
      <c r="W6" s="240">
        <v>13</v>
      </c>
      <c r="X6" s="23">
        <v>4</v>
      </c>
      <c r="Y6" s="114">
        <f>W6-4</f>
        <v>9</v>
      </c>
    </row>
    <row r="7" spans="1:26" ht="19" x14ac:dyDescent="0.25">
      <c r="A7" s="57" t="s">
        <v>8</v>
      </c>
      <c r="B7" s="58">
        <v>46</v>
      </c>
      <c r="C7" s="59">
        <f t="shared" si="0"/>
        <v>3.4927866362946092E-2</v>
      </c>
      <c r="D7" s="75"/>
      <c r="E7" s="57" t="s">
        <v>8</v>
      </c>
      <c r="F7" s="58">
        <v>7</v>
      </c>
      <c r="G7" s="63">
        <f t="shared" si="1"/>
        <v>7.0707070707070704E-2</v>
      </c>
      <c r="I7" s="189">
        <f t="shared" si="2"/>
        <v>-3.5779204344124613E-2</v>
      </c>
      <c r="J7" s="42"/>
      <c r="K7" s="52" t="s">
        <v>57</v>
      </c>
      <c r="L7" s="43"/>
      <c r="M7" s="60"/>
      <c r="N7" s="41" t="s">
        <v>295</v>
      </c>
      <c r="O7" s="181" t="s">
        <v>56</v>
      </c>
      <c r="P7" s="43"/>
      <c r="Q7" s="52">
        <v>3</v>
      </c>
      <c r="R7" s="43"/>
      <c r="S7" s="69" t="s">
        <v>224</v>
      </c>
      <c r="T7" s="43"/>
      <c r="U7" s="52">
        <v>2</v>
      </c>
      <c r="W7" s="240"/>
      <c r="X7" s="49">
        <f>X6/$W$6</f>
        <v>0.30769230769230771</v>
      </c>
      <c r="Y7" s="115">
        <f>Y6/$W$6</f>
        <v>0.69230769230769229</v>
      </c>
    </row>
    <row r="8" spans="1:26" s="12" customFormat="1" ht="19" x14ac:dyDescent="0.25">
      <c r="A8" s="54" t="s">
        <v>11</v>
      </c>
      <c r="B8" s="55">
        <v>97</v>
      </c>
      <c r="C8" s="56">
        <f t="shared" si="0"/>
        <v>7.365223993925589E-2</v>
      </c>
      <c r="D8" s="74"/>
      <c r="E8" s="54" t="s">
        <v>11</v>
      </c>
      <c r="F8" s="55">
        <v>3</v>
      </c>
      <c r="G8" s="62">
        <f t="shared" si="1"/>
        <v>3.0303030303030304E-2</v>
      </c>
      <c r="H8" s="31"/>
      <c r="I8" s="189">
        <f t="shared" si="2"/>
        <v>4.3349209636225586E-2</v>
      </c>
      <c r="J8" s="15"/>
      <c r="K8" s="60" t="s">
        <v>57</v>
      </c>
      <c r="L8" s="41"/>
      <c r="M8" s="60"/>
      <c r="N8" s="41" t="s">
        <v>296</v>
      </c>
      <c r="O8" s="7" t="s">
        <v>56</v>
      </c>
      <c r="P8" s="41"/>
      <c r="Q8" s="60">
        <v>12</v>
      </c>
      <c r="R8" s="41"/>
      <c r="S8" s="147" t="s">
        <v>220</v>
      </c>
      <c r="T8" s="41"/>
      <c r="U8" s="60">
        <v>15</v>
      </c>
      <c r="V8" s="41"/>
      <c r="W8" s="15"/>
      <c r="X8" s="148"/>
      <c r="Y8" s="148"/>
    </row>
    <row r="9" spans="1:26" ht="19" x14ac:dyDescent="0.25">
      <c r="A9" s="54" t="s">
        <v>12</v>
      </c>
      <c r="B9" s="55">
        <v>49</v>
      </c>
      <c r="C9" s="56">
        <f t="shared" si="0"/>
        <v>3.7205770690964313E-2</v>
      </c>
      <c r="D9" s="74"/>
      <c r="E9" s="54" t="s">
        <v>12</v>
      </c>
      <c r="F9" s="55">
        <v>2</v>
      </c>
      <c r="G9" s="62">
        <f t="shared" si="1"/>
        <v>2.0202020202020204E-2</v>
      </c>
      <c r="I9" s="189">
        <f t="shared" si="2"/>
        <v>1.7003750488944109E-2</v>
      </c>
      <c r="J9" s="15"/>
      <c r="K9" s="64" t="s">
        <v>58</v>
      </c>
      <c r="L9" s="38"/>
      <c r="M9" s="64"/>
      <c r="N9" s="129" t="s">
        <v>299</v>
      </c>
      <c r="O9" s="127" t="s">
        <v>56</v>
      </c>
      <c r="P9" s="38"/>
      <c r="Q9" s="23">
        <v>15</v>
      </c>
      <c r="S9" s="70" t="s">
        <v>219</v>
      </c>
      <c r="U9" s="68">
        <v>7</v>
      </c>
      <c r="W9" s="132" t="s">
        <v>261</v>
      </c>
      <c r="X9" s="22" t="s">
        <v>56</v>
      </c>
      <c r="Y9" s="21" t="s">
        <v>57</v>
      </c>
    </row>
    <row r="10" spans="1:26" x14ac:dyDescent="0.2">
      <c r="A10" s="54" t="s">
        <v>13</v>
      </c>
      <c r="B10" s="55">
        <v>89</v>
      </c>
      <c r="C10" s="56">
        <f t="shared" si="0"/>
        <v>6.7577828397873962E-2</v>
      </c>
      <c r="D10" s="74"/>
      <c r="E10" s="54" t="s">
        <v>13</v>
      </c>
      <c r="F10" s="55">
        <v>5</v>
      </c>
      <c r="G10" s="62">
        <f t="shared" si="1"/>
        <v>5.0505050505050504E-2</v>
      </c>
      <c r="I10" s="189">
        <f t="shared" si="2"/>
        <v>1.7072777892823458E-2</v>
      </c>
      <c r="J10" s="15"/>
      <c r="K10" s="60" t="s">
        <v>56</v>
      </c>
      <c r="L10" s="37"/>
      <c r="M10" s="60"/>
      <c r="N10" s="41" t="s">
        <v>294</v>
      </c>
      <c r="O10" s="7" t="s">
        <v>57</v>
      </c>
      <c r="P10" s="37"/>
      <c r="Q10" s="23"/>
      <c r="S10" s="68"/>
      <c r="U10" s="68"/>
      <c r="W10" s="240">
        <v>11</v>
      </c>
      <c r="X10" s="114">
        <v>7</v>
      </c>
      <c r="Y10" s="60">
        <v>4</v>
      </c>
    </row>
    <row r="11" spans="1:26" x14ac:dyDescent="0.2">
      <c r="A11" s="57" t="s">
        <v>14</v>
      </c>
      <c r="B11" s="58">
        <v>16</v>
      </c>
      <c r="C11" s="59">
        <f t="shared" si="0"/>
        <v>1.2148823082763858E-2</v>
      </c>
      <c r="D11" s="75"/>
      <c r="E11" s="57" t="s">
        <v>14</v>
      </c>
      <c r="F11" s="58">
        <v>5</v>
      </c>
      <c r="G11" s="63">
        <f t="shared" si="1"/>
        <v>5.0505050505050504E-2</v>
      </c>
      <c r="I11" s="189">
        <f t="shared" si="2"/>
        <v>-3.8356227422286643E-2</v>
      </c>
      <c r="J11" s="42"/>
      <c r="K11" s="52" t="s">
        <v>56</v>
      </c>
      <c r="L11" s="36"/>
      <c r="M11" s="60"/>
      <c r="N11" s="41" t="s">
        <v>294</v>
      </c>
      <c r="O11" s="7"/>
      <c r="P11" s="36"/>
      <c r="Q11" s="23"/>
      <c r="S11" s="68"/>
      <c r="U11" s="68"/>
      <c r="W11" s="240"/>
      <c r="X11" s="115">
        <f>X10/$W$6</f>
        <v>0.53846153846153844</v>
      </c>
      <c r="Y11" s="49">
        <f>Y10/$W$6</f>
        <v>0.30769230769230771</v>
      </c>
      <c r="Z11" t="s">
        <v>307</v>
      </c>
    </row>
    <row r="12" spans="1:26" x14ac:dyDescent="0.2">
      <c r="A12" s="54" t="s">
        <v>15</v>
      </c>
      <c r="B12" s="55">
        <v>75</v>
      </c>
      <c r="C12" s="56">
        <f t="shared" si="0"/>
        <v>5.6947608200455579E-2</v>
      </c>
      <c r="D12" s="74"/>
      <c r="E12" s="54" t="s">
        <v>15</v>
      </c>
      <c r="F12" s="55">
        <v>3</v>
      </c>
      <c r="G12" s="62">
        <f t="shared" si="1"/>
        <v>3.0303030303030304E-2</v>
      </c>
      <c r="I12" s="189">
        <f t="shared" si="2"/>
        <v>2.6644577897425276E-2</v>
      </c>
      <c r="J12" s="15"/>
      <c r="K12" s="60" t="s">
        <v>57</v>
      </c>
      <c r="L12" s="37"/>
      <c r="M12" s="60"/>
      <c r="N12" s="41" t="s">
        <v>294</v>
      </c>
      <c r="O12" s="7"/>
      <c r="P12" s="37"/>
      <c r="Q12" s="23"/>
      <c r="S12" s="68"/>
      <c r="U12" s="68"/>
    </row>
    <row r="13" spans="1:26" ht="19" x14ac:dyDescent="0.25">
      <c r="A13" s="54" t="s">
        <v>17</v>
      </c>
      <c r="B13" s="55">
        <v>16</v>
      </c>
      <c r="C13" s="56">
        <f t="shared" si="0"/>
        <v>1.2148823082763858E-2</v>
      </c>
      <c r="D13" s="74"/>
      <c r="E13" s="54" t="s">
        <v>17</v>
      </c>
      <c r="F13" s="55">
        <v>1</v>
      </c>
      <c r="G13" s="62">
        <f t="shared" si="1"/>
        <v>1.0101010101010102E-2</v>
      </c>
      <c r="I13" s="189">
        <f t="shared" si="2"/>
        <v>2.047812981753756E-3</v>
      </c>
      <c r="J13" s="15"/>
      <c r="K13" s="60" t="s">
        <v>57</v>
      </c>
      <c r="L13" s="37"/>
      <c r="M13" s="60"/>
      <c r="N13" s="41" t="s">
        <v>300</v>
      </c>
      <c r="O13" s="7" t="s">
        <v>56</v>
      </c>
      <c r="P13" s="37"/>
      <c r="Q13" s="23">
        <v>15</v>
      </c>
      <c r="S13" s="70" t="s">
        <v>220</v>
      </c>
      <c r="U13" s="68">
        <v>9</v>
      </c>
      <c r="W13" s="29" t="s">
        <v>215</v>
      </c>
      <c r="X13" s="22" t="s">
        <v>263</v>
      </c>
      <c r="Y13" s="21" t="s">
        <v>264</v>
      </c>
    </row>
    <row r="14" spans="1:26" ht="19" x14ac:dyDescent="0.25">
      <c r="A14" s="57" t="s">
        <v>18</v>
      </c>
      <c r="B14" s="58">
        <v>42</v>
      </c>
      <c r="C14" s="59">
        <f t="shared" si="0"/>
        <v>3.1890660592255128E-2</v>
      </c>
      <c r="D14" s="75"/>
      <c r="E14" s="57" t="s">
        <v>18</v>
      </c>
      <c r="F14" s="58">
        <v>4</v>
      </c>
      <c r="G14" s="63">
        <f t="shared" si="1"/>
        <v>4.0404040404040407E-2</v>
      </c>
      <c r="I14" s="189">
        <f t="shared" si="2"/>
        <v>-8.5133798117852794E-3</v>
      </c>
      <c r="J14" s="42"/>
      <c r="K14" s="65" t="s">
        <v>56</v>
      </c>
      <c r="L14" s="44"/>
      <c r="M14" s="66"/>
      <c r="N14" s="130" t="s">
        <v>301</v>
      </c>
      <c r="O14" s="181" t="s">
        <v>56</v>
      </c>
      <c r="P14" s="44"/>
      <c r="Q14" s="52">
        <v>20</v>
      </c>
      <c r="R14" s="43"/>
      <c r="S14" s="69" t="s">
        <v>176</v>
      </c>
      <c r="T14" s="43"/>
      <c r="U14" s="52">
        <v>94</v>
      </c>
      <c r="W14" s="240">
        <v>15</v>
      </c>
      <c r="X14" s="103">
        <v>9</v>
      </c>
      <c r="Y14" s="7">
        <v>6</v>
      </c>
    </row>
    <row r="15" spans="1:26" ht="19" x14ac:dyDescent="0.25">
      <c r="A15" s="57" t="s">
        <v>19</v>
      </c>
      <c r="B15" s="58">
        <v>28</v>
      </c>
      <c r="C15" s="59">
        <f t="shared" si="0"/>
        <v>2.1260440394836749E-2</v>
      </c>
      <c r="D15" s="75"/>
      <c r="E15" s="57" t="s">
        <v>19</v>
      </c>
      <c r="F15" s="58">
        <v>3</v>
      </c>
      <c r="G15" s="63">
        <f t="shared" si="1"/>
        <v>3.0303030303030304E-2</v>
      </c>
      <c r="I15" s="189">
        <f t="shared" si="2"/>
        <v>-9.0425899081935553E-3</v>
      </c>
      <c r="J15" s="42"/>
      <c r="K15" s="65" t="s">
        <v>57</v>
      </c>
      <c r="L15" s="44"/>
      <c r="M15" s="66"/>
      <c r="N15" s="180" t="s">
        <v>302</v>
      </c>
      <c r="O15" s="181" t="s">
        <v>56</v>
      </c>
      <c r="P15" s="44"/>
      <c r="Q15" s="52">
        <v>15</v>
      </c>
      <c r="R15" s="43"/>
      <c r="S15" s="69" t="s">
        <v>176</v>
      </c>
      <c r="T15" s="43"/>
      <c r="U15" s="52">
        <v>36</v>
      </c>
      <c r="W15" s="240"/>
      <c r="X15" s="105">
        <f>X14/$W$14</f>
        <v>0.6</v>
      </c>
      <c r="Y15" s="50">
        <f>Y14/$W$14</f>
        <v>0.4</v>
      </c>
      <c r="Z15" s="17"/>
    </row>
    <row r="16" spans="1:26" ht="19" x14ac:dyDescent="0.25">
      <c r="A16" s="57" t="s">
        <v>20</v>
      </c>
      <c r="B16" s="58">
        <v>76</v>
      </c>
      <c r="C16" s="59">
        <f t="shared" si="0"/>
        <v>5.7706909643128322E-2</v>
      </c>
      <c r="D16" s="75"/>
      <c r="E16" s="57" t="s">
        <v>20</v>
      </c>
      <c r="F16" s="58">
        <v>7</v>
      </c>
      <c r="G16" s="63">
        <f t="shared" si="1"/>
        <v>7.0707070707070704E-2</v>
      </c>
      <c r="I16" s="189">
        <f t="shared" si="2"/>
        <v>-1.3000161063942382E-2</v>
      </c>
      <c r="J16" s="43"/>
      <c r="K16" s="52" t="s">
        <v>56</v>
      </c>
      <c r="L16" s="43"/>
      <c r="M16" s="60"/>
      <c r="N16" s="41" t="s">
        <v>303</v>
      </c>
      <c r="O16" s="181" t="s">
        <v>57</v>
      </c>
      <c r="P16" s="43"/>
      <c r="Q16" s="52">
        <v>18</v>
      </c>
      <c r="R16" s="43"/>
      <c r="S16" s="69" t="s">
        <v>220</v>
      </c>
      <c r="T16" s="43"/>
      <c r="U16" s="52">
        <v>22</v>
      </c>
    </row>
    <row r="17" spans="1:26" ht="19" x14ac:dyDescent="0.25">
      <c r="A17" s="54" t="s">
        <v>21</v>
      </c>
      <c r="B17" s="55">
        <v>20</v>
      </c>
      <c r="C17" s="56">
        <f t="shared" si="0"/>
        <v>1.5186028853454821E-2</v>
      </c>
      <c r="D17" s="74"/>
      <c r="E17" s="54" t="s">
        <v>21</v>
      </c>
      <c r="F17" s="55">
        <v>1</v>
      </c>
      <c r="G17" s="62">
        <f t="shared" si="1"/>
        <v>1.0101010101010102E-2</v>
      </c>
      <c r="I17" s="189">
        <f t="shared" si="2"/>
        <v>5.0850187524447196E-3</v>
      </c>
      <c r="J17" s="15"/>
      <c r="K17" s="60" t="s">
        <v>57</v>
      </c>
      <c r="L17" s="37"/>
      <c r="M17" s="60"/>
      <c r="N17" s="180" t="s">
        <v>304</v>
      </c>
      <c r="O17" s="7" t="s">
        <v>56</v>
      </c>
      <c r="P17" s="37"/>
      <c r="Q17" s="23">
        <v>21</v>
      </c>
      <c r="S17" s="70" t="s">
        <v>222</v>
      </c>
      <c r="U17" s="68">
        <v>14</v>
      </c>
      <c r="W17" s="132" t="s">
        <v>216</v>
      </c>
      <c r="X17" s="21" t="s">
        <v>56</v>
      </c>
      <c r="Y17" s="22" t="s">
        <v>57</v>
      </c>
    </row>
    <row r="18" spans="1:26" s="12" customFormat="1" ht="19" x14ac:dyDescent="0.25">
      <c r="A18" s="57" t="s">
        <v>23</v>
      </c>
      <c r="B18" s="58">
        <v>33</v>
      </c>
      <c r="C18" s="59">
        <f t="shared" si="0"/>
        <v>2.5056947608200455E-2</v>
      </c>
      <c r="D18" s="75"/>
      <c r="E18" s="57" t="s">
        <v>23</v>
      </c>
      <c r="F18" s="58">
        <v>7</v>
      </c>
      <c r="G18" s="63">
        <f t="shared" si="1"/>
        <v>7.0707070707070704E-2</v>
      </c>
      <c r="H18" s="149"/>
      <c r="I18" s="189">
        <f t="shared" si="2"/>
        <v>-4.5650123098870246E-2</v>
      </c>
      <c r="J18" s="42"/>
      <c r="K18" s="52" t="s">
        <v>56</v>
      </c>
      <c r="L18" s="41"/>
      <c r="M18" s="60"/>
      <c r="N18" s="41" t="s">
        <v>305</v>
      </c>
      <c r="O18" s="181" t="s">
        <v>56</v>
      </c>
      <c r="P18" s="41"/>
      <c r="Q18" s="60">
        <v>13</v>
      </c>
      <c r="S18" s="69" t="s">
        <v>176</v>
      </c>
      <c r="T18" s="41"/>
      <c r="U18" s="60">
        <v>14</v>
      </c>
      <c r="V18" s="41"/>
      <c r="W18" s="133">
        <v>14</v>
      </c>
      <c r="X18" s="7">
        <v>4</v>
      </c>
      <c r="Y18" s="103">
        <v>10</v>
      </c>
      <c r="Z18" t="s">
        <v>307</v>
      </c>
    </row>
    <row r="19" spans="1:26" s="45" customFormat="1" x14ac:dyDescent="0.2">
      <c r="A19" s="57" t="s">
        <v>26</v>
      </c>
      <c r="B19" s="58">
        <v>24</v>
      </c>
      <c r="C19" s="59">
        <f t="shared" si="0"/>
        <v>1.8223234624145785E-2</v>
      </c>
      <c r="D19" s="75"/>
      <c r="E19" s="57" t="s">
        <v>26</v>
      </c>
      <c r="F19" s="58">
        <v>5</v>
      </c>
      <c r="G19" s="63">
        <f t="shared" si="1"/>
        <v>5.0505050505050504E-2</v>
      </c>
      <c r="H19" s="31"/>
      <c r="I19" s="189">
        <f t="shared" si="2"/>
        <v>-3.2281815880904716E-2</v>
      </c>
      <c r="J19" s="42"/>
      <c r="K19" s="52" t="s">
        <v>56</v>
      </c>
      <c r="L19" s="43"/>
      <c r="M19" s="60"/>
      <c r="N19" s="41" t="s">
        <v>294</v>
      </c>
      <c r="O19" s="7"/>
      <c r="P19" s="43"/>
      <c r="Q19" s="52"/>
      <c r="S19" s="68"/>
      <c r="T19" s="47"/>
      <c r="U19" s="68"/>
      <c r="V19" s="47"/>
      <c r="W19" s="133"/>
      <c r="X19" s="50">
        <f>X18/$W$18</f>
        <v>0.2857142857142857</v>
      </c>
      <c r="Y19" s="105">
        <f>Y18/$W$18</f>
        <v>0.7142857142857143</v>
      </c>
    </row>
    <row r="20" spans="1:26" x14ac:dyDescent="0.2">
      <c r="A20" s="54" t="s">
        <v>28</v>
      </c>
      <c r="B20" s="55">
        <v>98</v>
      </c>
      <c r="C20" s="56">
        <f t="shared" si="0"/>
        <v>7.4411541381928625E-2</v>
      </c>
      <c r="D20" s="74"/>
      <c r="E20" s="54" t="s">
        <v>28</v>
      </c>
      <c r="F20" s="55">
        <v>4</v>
      </c>
      <c r="G20" s="62">
        <f t="shared" si="1"/>
        <v>4.0404040404040407E-2</v>
      </c>
      <c r="I20" s="189">
        <f t="shared" si="2"/>
        <v>3.4007500977888218E-2</v>
      </c>
      <c r="J20" s="15"/>
      <c r="K20" s="60" t="s">
        <v>57</v>
      </c>
      <c r="L20" s="37"/>
      <c r="M20" s="60"/>
      <c r="N20" s="41" t="s">
        <v>294</v>
      </c>
      <c r="O20" s="178"/>
      <c r="P20" s="37"/>
      <c r="Q20" s="23"/>
      <c r="S20" s="68"/>
      <c r="U20" s="68"/>
      <c r="W20" s="53"/>
    </row>
    <row r="21" spans="1:26" x14ac:dyDescent="0.2">
      <c r="A21" s="54" t="s">
        <v>29</v>
      </c>
      <c r="B21" s="55">
        <v>19</v>
      </c>
      <c r="C21" s="56">
        <f t="shared" si="0"/>
        <v>1.4426727410782081E-2</v>
      </c>
      <c r="D21" s="74"/>
      <c r="E21" s="54" t="s">
        <v>29</v>
      </c>
      <c r="F21" s="55">
        <v>1</v>
      </c>
      <c r="G21" s="62">
        <f t="shared" si="1"/>
        <v>1.0101010101010102E-2</v>
      </c>
      <c r="I21" s="189">
        <f t="shared" si="2"/>
        <v>4.3257173097719787E-3</v>
      </c>
      <c r="J21" s="15"/>
      <c r="K21" s="60" t="s">
        <v>56</v>
      </c>
      <c r="L21" s="37"/>
      <c r="M21" s="60"/>
      <c r="N21" s="41" t="s">
        <v>294</v>
      </c>
      <c r="O21" s="178"/>
      <c r="P21" s="37"/>
      <c r="Q21" s="23"/>
      <c r="S21" s="68"/>
      <c r="U21" s="68"/>
      <c r="W21" s="25" t="s">
        <v>308</v>
      </c>
    </row>
    <row r="22" spans="1:26" s="45" customFormat="1" ht="19" x14ac:dyDescent="0.25">
      <c r="A22" s="57" t="s">
        <v>30</v>
      </c>
      <c r="B22" s="58">
        <v>72</v>
      </c>
      <c r="C22" s="59">
        <f t="shared" si="0"/>
        <v>5.4669703872437359E-2</v>
      </c>
      <c r="D22" s="75"/>
      <c r="E22" s="57" t="s">
        <v>30</v>
      </c>
      <c r="F22" s="58">
        <v>10</v>
      </c>
      <c r="G22" s="63">
        <f t="shared" si="1"/>
        <v>0.10101010101010101</v>
      </c>
      <c r="H22" s="31"/>
      <c r="I22" s="189">
        <f t="shared" si="2"/>
        <v>-4.634039713766365E-2</v>
      </c>
      <c r="J22" s="42"/>
      <c r="K22" s="65" t="s">
        <v>57</v>
      </c>
      <c r="L22" s="44"/>
      <c r="M22" s="66"/>
      <c r="N22" s="130" t="s">
        <v>298</v>
      </c>
      <c r="O22" s="181" t="s">
        <v>56</v>
      </c>
      <c r="P22" s="44"/>
      <c r="Q22" s="52">
        <v>15</v>
      </c>
      <c r="S22" s="69" t="s">
        <v>148</v>
      </c>
      <c r="T22" s="43"/>
      <c r="U22" s="52">
        <v>9</v>
      </c>
      <c r="V22" s="47"/>
      <c r="W22" s="42"/>
      <c r="X22" s="46"/>
      <c r="Y22" s="46"/>
    </row>
    <row r="23" spans="1:26" ht="19" x14ac:dyDescent="0.25">
      <c r="A23" s="54" t="s">
        <v>31</v>
      </c>
      <c r="B23" s="55">
        <v>55</v>
      </c>
      <c r="C23" s="56">
        <f t="shared" si="0"/>
        <v>4.1761579347000762E-2</v>
      </c>
      <c r="D23" s="74"/>
      <c r="E23" s="54" t="s">
        <v>31</v>
      </c>
      <c r="F23" s="55">
        <v>4</v>
      </c>
      <c r="G23" s="62">
        <f t="shared" si="1"/>
        <v>4.0404040404040407E-2</v>
      </c>
      <c r="I23" s="189">
        <f t="shared" si="2"/>
        <v>1.357538942960354E-3</v>
      </c>
      <c r="J23" s="15"/>
      <c r="K23" s="60" t="s">
        <v>57</v>
      </c>
      <c r="L23" s="36"/>
      <c r="M23" s="60" t="s">
        <v>284</v>
      </c>
      <c r="N23" s="41" t="s">
        <v>283</v>
      </c>
      <c r="O23" s="7" t="s">
        <v>56</v>
      </c>
      <c r="P23" s="36"/>
      <c r="Q23" s="23">
        <v>10</v>
      </c>
      <c r="S23" s="70" t="s">
        <v>221</v>
      </c>
      <c r="U23" s="68">
        <v>7</v>
      </c>
    </row>
    <row r="24" spans="1:26" s="45" customFormat="1" ht="19" x14ac:dyDescent="0.25">
      <c r="A24" s="57" t="s">
        <v>32</v>
      </c>
      <c r="B24" s="58">
        <v>21</v>
      </c>
      <c r="C24" s="59">
        <f t="shared" si="0"/>
        <v>1.5945330296127564E-2</v>
      </c>
      <c r="D24" s="75"/>
      <c r="E24" s="57" t="s">
        <v>32</v>
      </c>
      <c r="F24" s="58">
        <v>4</v>
      </c>
      <c r="G24" s="63">
        <f t="shared" si="1"/>
        <v>4.0404040404040407E-2</v>
      </c>
      <c r="H24" s="31"/>
      <c r="I24" s="189">
        <f t="shared" si="2"/>
        <v>-2.4458710107912843E-2</v>
      </c>
      <c r="J24" s="42"/>
      <c r="K24" s="65" t="s">
        <v>282</v>
      </c>
      <c r="L24" s="44"/>
      <c r="M24" s="66"/>
      <c r="N24" s="130" t="s">
        <v>281</v>
      </c>
      <c r="O24" s="181" t="s">
        <v>56</v>
      </c>
      <c r="P24" s="44"/>
      <c r="Q24" s="52">
        <v>17</v>
      </c>
      <c r="S24" s="69" t="s">
        <v>220</v>
      </c>
      <c r="T24" s="43"/>
      <c r="U24" s="52">
        <v>21</v>
      </c>
      <c r="V24" s="47"/>
      <c r="W24" s="42"/>
      <c r="X24" s="46"/>
      <c r="Y24" s="46"/>
    </row>
    <row r="25" spans="1:26" s="45" customFormat="1" ht="19" x14ac:dyDescent="0.25">
      <c r="A25" s="57" t="s">
        <v>33</v>
      </c>
      <c r="B25" s="58">
        <v>33</v>
      </c>
      <c r="C25" s="59">
        <f t="shared" si="0"/>
        <v>2.5056947608200455E-2</v>
      </c>
      <c r="D25" s="75"/>
      <c r="E25" s="57" t="s">
        <v>33</v>
      </c>
      <c r="F25" s="58">
        <v>7</v>
      </c>
      <c r="G25" s="63">
        <f t="shared" si="1"/>
        <v>7.0707070707070704E-2</v>
      </c>
      <c r="H25" s="31"/>
      <c r="I25" s="189">
        <f t="shared" si="2"/>
        <v>-4.5650123098870246E-2</v>
      </c>
      <c r="J25" s="42"/>
      <c r="K25" s="65" t="s">
        <v>56</v>
      </c>
      <c r="L25" s="44"/>
      <c r="M25" s="66"/>
      <c r="N25" s="130" t="s">
        <v>297</v>
      </c>
      <c r="O25" s="181" t="s">
        <v>57</v>
      </c>
      <c r="P25" s="44"/>
      <c r="Q25" s="52">
        <v>16</v>
      </c>
      <c r="S25" s="69" t="s">
        <v>220</v>
      </c>
      <c r="T25" s="43"/>
      <c r="U25" s="52">
        <v>12</v>
      </c>
      <c r="V25" s="47"/>
      <c r="W25" s="42"/>
      <c r="X25" s="46"/>
      <c r="Y25" s="46"/>
    </row>
    <row r="26" spans="1:26" ht="19" x14ac:dyDescent="0.25">
      <c r="A26" s="54" t="s">
        <v>34</v>
      </c>
      <c r="B26" s="55">
        <v>71</v>
      </c>
      <c r="C26" s="56">
        <f t="shared" si="0"/>
        <v>5.3910402429764616E-2</v>
      </c>
      <c r="D26" s="74"/>
      <c r="E26" s="54" t="s">
        <v>34</v>
      </c>
      <c r="F26" s="55">
        <v>1</v>
      </c>
      <c r="G26" s="62">
        <f t="shared" si="1"/>
        <v>1.0101010101010102E-2</v>
      </c>
      <c r="I26" s="189">
        <f t="shared" si="2"/>
        <v>4.3809392328754512E-2</v>
      </c>
      <c r="J26" s="15"/>
      <c r="K26" s="66" t="s">
        <v>57</v>
      </c>
      <c r="L26" s="39"/>
      <c r="M26" s="66" t="s">
        <v>280</v>
      </c>
      <c r="N26" s="130" t="s">
        <v>279</v>
      </c>
      <c r="O26" s="7" t="s">
        <v>56</v>
      </c>
      <c r="P26" s="39"/>
      <c r="Q26" s="23">
        <v>15</v>
      </c>
      <c r="S26" s="70" t="s">
        <v>220</v>
      </c>
      <c r="U26" s="68">
        <v>12</v>
      </c>
    </row>
    <row r="27" spans="1:26" s="45" customFormat="1" ht="19" x14ac:dyDescent="0.25">
      <c r="A27" s="57" t="s">
        <v>35</v>
      </c>
      <c r="B27" s="58">
        <v>27</v>
      </c>
      <c r="C27" s="59">
        <f t="shared" si="0"/>
        <v>2.0501138952164009E-2</v>
      </c>
      <c r="D27" s="75"/>
      <c r="E27" s="57" t="s">
        <v>35</v>
      </c>
      <c r="F27" s="58">
        <v>5</v>
      </c>
      <c r="G27" s="63">
        <f t="shared" si="1"/>
        <v>5.0505050505050504E-2</v>
      </c>
      <c r="H27" s="31"/>
      <c r="I27" s="189">
        <f t="shared" si="2"/>
        <v>-3.0003911552886495E-2</v>
      </c>
      <c r="J27" s="42"/>
      <c r="K27" s="65" t="s">
        <v>57</v>
      </c>
      <c r="L27" s="44"/>
      <c r="M27" s="66" t="s">
        <v>277</v>
      </c>
      <c r="N27" s="130" t="s">
        <v>276</v>
      </c>
      <c r="O27" s="181" t="s">
        <v>56</v>
      </c>
      <c r="P27" s="44"/>
      <c r="Q27" s="52">
        <v>19</v>
      </c>
      <c r="S27" s="69" t="s">
        <v>220</v>
      </c>
      <c r="T27" s="43"/>
      <c r="U27" s="52">
        <v>18</v>
      </c>
      <c r="V27" s="47"/>
      <c r="W27" s="42"/>
      <c r="X27" s="46"/>
      <c r="Y27" s="46"/>
    </row>
    <row r="28" spans="1:26" x14ac:dyDescent="0.2">
      <c r="A28" s="54" t="s">
        <v>54</v>
      </c>
      <c r="B28" s="60">
        <f>SUM(B3:B27)</f>
        <v>1317</v>
      </c>
      <c r="C28" s="61">
        <f t="shared" si="0"/>
        <v>1</v>
      </c>
      <c r="D28" s="76"/>
      <c r="E28" s="54" t="s">
        <v>54</v>
      </c>
      <c r="F28" s="60">
        <f>SUM(F3:F27)</f>
        <v>99</v>
      </c>
      <c r="G28" s="62">
        <f>F28/$F$28</f>
        <v>1</v>
      </c>
      <c r="I28" s="238" t="s">
        <v>266</v>
      </c>
      <c r="J28" s="15"/>
      <c r="K28" s="15"/>
      <c r="L28" s="36"/>
      <c r="M28" s="36"/>
      <c r="N28" s="36"/>
      <c r="O28" s="7"/>
      <c r="P28" s="36"/>
    </row>
    <row r="29" spans="1:26" x14ac:dyDescent="0.2">
      <c r="A29" s="12"/>
      <c r="B29" s="12"/>
      <c r="C29" s="12"/>
      <c r="D29" s="12"/>
      <c r="E29" s="12"/>
      <c r="F29" s="12"/>
      <c r="G29" s="12"/>
      <c r="I29" s="238"/>
      <c r="J29" s="12"/>
      <c r="K29" s="12"/>
      <c r="M29" s="33" t="s">
        <v>278</v>
      </c>
      <c r="P29" s="112" t="s">
        <v>268</v>
      </c>
      <c r="Q29" s="89">
        <f>3+20+15+18+13+15+17+16+19</f>
        <v>136</v>
      </c>
      <c r="S29" s="128" t="s">
        <v>225</v>
      </c>
      <c r="U29" s="71">
        <f>15/25</f>
        <v>0.6</v>
      </c>
    </row>
    <row r="30" spans="1:26" x14ac:dyDescent="0.2">
      <c r="A30" s="77"/>
      <c r="B30" s="12" t="s">
        <v>262</v>
      </c>
      <c r="D30" s="12" t="s">
        <v>460</v>
      </c>
      <c r="E30" s="12"/>
      <c r="F30" s="12"/>
      <c r="I30" s="238"/>
      <c r="J30" s="12"/>
      <c r="K30" s="184"/>
      <c r="L30" s="184"/>
      <c r="M30" s="185" t="s">
        <v>453</v>
      </c>
      <c r="N30" s="184"/>
      <c r="P30" s="112" t="s">
        <v>228</v>
      </c>
      <c r="Q30" s="89">
        <f>SUM(Q7:Q27)-Q29</f>
        <v>88</v>
      </c>
      <c r="S30" s="128" t="s">
        <v>226</v>
      </c>
      <c r="U30" s="47" t="s">
        <v>227</v>
      </c>
    </row>
    <row r="31" spans="1:26" x14ac:dyDescent="0.2">
      <c r="A31" s="78"/>
      <c r="B31" s="12" t="s">
        <v>261</v>
      </c>
      <c r="D31" s="12" t="s">
        <v>461</v>
      </c>
      <c r="E31" s="12"/>
      <c r="F31" s="12"/>
      <c r="I31" s="25"/>
      <c r="J31" s="12"/>
      <c r="K31" s="12"/>
      <c r="P31" s="112" t="s">
        <v>229</v>
      </c>
      <c r="Q31" s="89">
        <f>Q30+Q29</f>
        <v>224</v>
      </c>
    </row>
    <row r="32" spans="1:26" x14ac:dyDescent="0.2">
      <c r="D32" t="s">
        <v>462</v>
      </c>
      <c r="I32" s="25"/>
      <c r="O32" s="8"/>
    </row>
    <row r="33" spans="1:19" x14ac:dyDescent="0.2">
      <c r="A33" s="8" t="s">
        <v>260</v>
      </c>
      <c r="I33" s="25"/>
    </row>
    <row r="34" spans="1:19" x14ac:dyDescent="0.2">
      <c r="I34" s="25"/>
    </row>
    <row r="35" spans="1:19" x14ac:dyDescent="0.2">
      <c r="A35" s="143" t="s">
        <v>285</v>
      </c>
      <c r="B35" s="140"/>
      <c r="C35" s="13" t="s">
        <v>286</v>
      </c>
      <c r="D35" s="137"/>
      <c r="E35" s="13" t="s">
        <v>287</v>
      </c>
      <c r="F35" s="140" t="s">
        <v>290</v>
      </c>
      <c r="I35" s="33"/>
      <c r="J35" s="41"/>
      <c r="K35" s="41"/>
    </row>
    <row r="36" spans="1:19" x14ac:dyDescent="0.2">
      <c r="A36" s="144" t="s">
        <v>262</v>
      </c>
      <c r="B36" s="127"/>
      <c r="C36" s="127">
        <f>SUM(B3:B4)+B6+SUM(B8:B10)+SUM(B12:B13)+B17+B20+B21+B23+B26</f>
        <v>876</v>
      </c>
      <c r="D36" s="127"/>
      <c r="E36" s="127">
        <f>F3+F4+F6+SUM(F8:F10)+F12+F13+F17+F20+F21+F23+F26</f>
        <v>31</v>
      </c>
      <c r="F36" s="141">
        <f>1-E36/C36</f>
        <v>0.96461187214611877</v>
      </c>
      <c r="I36" s="33"/>
      <c r="J36" s="33"/>
      <c r="K36" s="33"/>
      <c r="P36"/>
      <c r="Q36"/>
      <c r="R36"/>
      <c r="S36"/>
    </row>
    <row r="37" spans="1:19" x14ac:dyDescent="0.2">
      <c r="A37" s="144" t="s">
        <v>261</v>
      </c>
      <c r="B37" s="127"/>
      <c r="C37" s="127">
        <f>B5+B7+B11+SUM(B14:B16)+B18+B19+B22+B24+B25+B27</f>
        <v>441</v>
      </c>
      <c r="D37" s="127"/>
      <c r="E37" s="127">
        <f>F5+F7+F11+SUM(F14:F16)+F18+F19+F22+F24+F25+F27</f>
        <v>68</v>
      </c>
      <c r="F37" s="141">
        <f>1-E37/C37</f>
        <v>0.8458049886621315</v>
      </c>
      <c r="I37" s="33"/>
      <c r="J37" s="33"/>
      <c r="K37" s="33"/>
      <c r="P37"/>
      <c r="Q37"/>
      <c r="R37"/>
      <c r="S37"/>
    </row>
    <row r="38" spans="1:19" x14ac:dyDescent="0.2">
      <c r="B38" s="142"/>
      <c r="C38" t="s">
        <v>292</v>
      </c>
      <c r="H38"/>
      <c r="L38"/>
      <c r="M38"/>
      <c r="N38"/>
      <c r="P38"/>
      <c r="Q38"/>
      <c r="R38"/>
      <c r="S38"/>
    </row>
    <row r="39" spans="1:19" x14ac:dyDescent="0.2">
      <c r="B39" s="142"/>
      <c r="C39" t="s">
        <v>293</v>
      </c>
      <c r="H39"/>
      <c r="L39"/>
      <c r="M39"/>
      <c r="N39"/>
      <c r="P39"/>
      <c r="Q39"/>
      <c r="R39"/>
      <c r="S39"/>
    </row>
    <row r="40" spans="1:19" x14ac:dyDescent="0.2">
      <c r="B40" s="142"/>
      <c r="C40" t="s">
        <v>463</v>
      </c>
      <c r="H40"/>
      <c r="L40"/>
      <c r="M40"/>
      <c r="N40"/>
      <c r="P40"/>
      <c r="Q40"/>
      <c r="R40"/>
      <c r="S40"/>
    </row>
    <row r="41" spans="1:19" x14ac:dyDescent="0.2">
      <c r="B41" s="142"/>
      <c r="H41"/>
      <c r="L41"/>
      <c r="M41"/>
      <c r="N41"/>
      <c r="P41"/>
      <c r="Q41"/>
      <c r="R41"/>
      <c r="S41"/>
    </row>
    <row r="42" spans="1:19" x14ac:dyDescent="0.2">
      <c r="H42"/>
      <c r="L42"/>
      <c r="M42"/>
      <c r="N42"/>
      <c r="P42"/>
      <c r="Q42"/>
      <c r="R42"/>
      <c r="S42"/>
    </row>
    <row r="43" spans="1:19" x14ac:dyDescent="0.2">
      <c r="H43"/>
      <c r="L43"/>
      <c r="M43"/>
      <c r="N43"/>
      <c r="P43"/>
      <c r="Q43"/>
      <c r="R43"/>
      <c r="S43"/>
    </row>
    <row r="44" spans="1:19" x14ac:dyDescent="0.2">
      <c r="H44"/>
      <c r="L44"/>
      <c r="M44"/>
      <c r="N44"/>
      <c r="P44"/>
      <c r="Q44"/>
      <c r="R44"/>
      <c r="S44"/>
    </row>
    <row r="45" spans="1:19" x14ac:dyDescent="0.2">
      <c r="H45"/>
      <c r="L45"/>
      <c r="M45"/>
      <c r="N45"/>
      <c r="P45"/>
      <c r="Q45"/>
      <c r="R45"/>
      <c r="S45"/>
    </row>
    <row r="46" spans="1:19" x14ac:dyDescent="0.2">
      <c r="H46"/>
      <c r="L46"/>
      <c r="M46"/>
      <c r="N46"/>
      <c r="P46"/>
      <c r="Q46"/>
      <c r="R46"/>
      <c r="S46"/>
    </row>
    <row r="47" spans="1:19" x14ac:dyDescent="0.2">
      <c r="H47"/>
      <c r="L47"/>
      <c r="M47"/>
      <c r="N47"/>
      <c r="P47"/>
      <c r="Q47"/>
      <c r="R47"/>
      <c r="S47"/>
    </row>
    <row r="48" spans="1:19" x14ac:dyDescent="0.2">
      <c r="H48"/>
      <c r="L48"/>
      <c r="M48"/>
      <c r="N48"/>
      <c r="P48"/>
      <c r="Q48"/>
      <c r="R48"/>
      <c r="S48"/>
    </row>
    <row r="49" spans="8:19" x14ac:dyDescent="0.2">
      <c r="H49"/>
      <c r="L49"/>
      <c r="M49"/>
      <c r="N49"/>
      <c r="P49"/>
      <c r="Q49"/>
      <c r="R49"/>
      <c r="S49"/>
    </row>
    <row r="50" spans="8:19" x14ac:dyDescent="0.2">
      <c r="H50"/>
      <c r="L50"/>
      <c r="M50"/>
      <c r="N50"/>
      <c r="P50"/>
      <c r="Q50"/>
      <c r="R50"/>
      <c r="S50"/>
    </row>
    <row r="51" spans="8:19" x14ac:dyDescent="0.2">
      <c r="H51"/>
      <c r="L51"/>
      <c r="M51"/>
      <c r="N51"/>
      <c r="P51"/>
      <c r="Q51"/>
      <c r="R51"/>
      <c r="S51"/>
    </row>
    <row r="52" spans="8:19" x14ac:dyDescent="0.2">
      <c r="H52"/>
      <c r="L52"/>
      <c r="M52"/>
      <c r="N52"/>
      <c r="P52"/>
      <c r="Q52"/>
      <c r="R52"/>
      <c r="S52"/>
    </row>
    <row r="53" spans="8:19" x14ac:dyDescent="0.2">
      <c r="H53"/>
      <c r="L53"/>
      <c r="M53"/>
      <c r="N53"/>
      <c r="P53"/>
      <c r="Q53"/>
      <c r="R53"/>
      <c r="S53"/>
    </row>
    <row r="54" spans="8:19" x14ac:dyDescent="0.2">
      <c r="H54"/>
      <c r="L54"/>
      <c r="M54"/>
      <c r="N54"/>
      <c r="P54"/>
      <c r="Q54"/>
      <c r="R54"/>
      <c r="S54"/>
    </row>
    <row r="55" spans="8:19" x14ac:dyDescent="0.2">
      <c r="H55"/>
      <c r="L55"/>
      <c r="M55"/>
      <c r="N55"/>
      <c r="P55"/>
      <c r="Q55"/>
      <c r="R55"/>
      <c r="S55"/>
    </row>
    <row r="56" spans="8:19" x14ac:dyDescent="0.2">
      <c r="H56"/>
      <c r="L56"/>
      <c r="M56"/>
      <c r="N56"/>
      <c r="P56"/>
      <c r="Q56"/>
      <c r="R56"/>
      <c r="S56"/>
    </row>
    <row r="57" spans="8:19" x14ac:dyDescent="0.2">
      <c r="H57"/>
      <c r="L57"/>
      <c r="M57"/>
      <c r="N57"/>
      <c r="P57"/>
      <c r="Q57"/>
      <c r="R57"/>
      <c r="S57"/>
    </row>
    <row r="58" spans="8:19" x14ac:dyDescent="0.2">
      <c r="H58"/>
      <c r="L58"/>
      <c r="M58"/>
      <c r="N58"/>
      <c r="P58"/>
      <c r="Q58"/>
      <c r="R58"/>
      <c r="S58"/>
    </row>
  </sheetData>
  <mergeCells count="10">
    <mergeCell ref="U1:U2"/>
    <mergeCell ref="W14:W15"/>
    <mergeCell ref="W6:W7"/>
    <mergeCell ref="W2:W3"/>
    <mergeCell ref="W10:W11"/>
    <mergeCell ref="A1:C1"/>
    <mergeCell ref="E1:G1"/>
    <mergeCell ref="S1:S2"/>
    <mergeCell ref="Q1:Q3"/>
    <mergeCell ref="I28:I30"/>
  </mergeCells>
  <conditionalFormatting sqref="I3:I27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workbookViewId="0">
      <selection activeCell="K29" sqref="K29"/>
    </sheetView>
  </sheetViews>
  <sheetFormatPr baseColWidth="10" defaultRowHeight="16" x14ac:dyDescent="0.2"/>
  <sheetData>
    <row r="2" spans="1:1" x14ac:dyDescent="0.2">
      <c r="A2" s="72" t="s">
        <v>0</v>
      </c>
    </row>
    <row r="3" spans="1:1" x14ac:dyDescent="0.2">
      <c r="A3" s="54" t="s">
        <v>1</v>
      </c>
    </row>
    <row r="4" spans="1:1" x14ac:dyDescent="0.2">
      <c r="A4" s="54" t="s">
        <v>2</v>
      </c>
    </row>
    <row r="5" spans="1:1" x14ac:dyDescent="0.2">
      <c r="A5" s="57" t="s">
        <v>5</v>
      </c>
    </row>
    <row r="6" spans="1:1" x14ac:dyDescent="0.2">
      <c r="A6" s="54" t="s">
        <v>7</v>
      </c>
    </row>
    <row r="7" spans="1:1" x14ac:dyDescent="0.2">
      <c r="A7" s="57" t="s">
        <v>8</v>
      </c>
    </row>
    <row r="8" spans="1:1" x14ac:dyDescent="0.2">
      <c r="A8" s="54" t="s">
        <v>11</v>
      </c>
    </row>
    <row r="9" spans="1:1" x14ac:dyDescent="0.2">
      <c r="A9" s="54" t="s">
        <v>12</v>
      </c>
    </row>
    <row r="10" spans="1:1" x14ac:dyDescent="0.2">
      <c r="A10" s="54" t="s">
        <v>13</v>
      </c>
    </row>
    <row r="11" spans="1:1" x14ac:dyDescent="0.2">
      <c r="A11" s="57" t="s">
        <v>14</v>
      </c>
    </row>
    <row r="12" spans="1:1" x14ac:dyDescent="0.2">
      <c r="A12" s="54" t="s">
        <v>15</v>
      </c>
    </row>
    <row r="13" spans="1:1" x14ac:dyDescent="0.2">
      <c r="A13" s="54" t="s">
        <v>17</v>
      </c>
    </row>
    <row r="14" spans="1:1" x14ac:dyDescent="0.2">
      <c r="A14" s="57" t="s">
        <v>18</v>
      </c>
    </row>
    <row r="15" spans="1:1" x14ac:dyDescent="0.2">
      <c r="A15" s="57" t="s">
        <v>19</v>
      </c>
    </row>
    <row r="16" spans="1:1" x14ac:dyDescent="0.2">
      <c r="A16" s="57" t="s">
        <v>20</v>
      </c>
    </row>
    <row r="17" spans="1:1" x14ac:dyDescent="0.2">
      <c r="A17" s="54" t="s">
        <v>21</v>
      </c>
    </row>
    <row r="18" spans="1:1" x14ac:dyDescent="0.2">
      <c r="A18" s="57" t="s">
        <v>23</v>
      </c>
    </row>
    <row r="19" spans="1:1" x14ac:dyDescent="0.2">
      <c r="A19" s="57" t="s">
        <v>26</v>
      </c>
    </row>
    <row r="20" spans="1:1" x14ac:dyDescent="0.2">
      <c r="A20" s="54" t="s">
        <v>28</v>
      </c>
    </row>
    <row r="21" spans="1:1" x14ac:dyDescent="0.2">
      <c r="A21" s="54" t="s">
        <v>29</v>
      </c>
    </row>
    <row r="22" spans="1:1" x14ac:dyDescent="0.2">
      <c r="A22" s="57" t="s">
        <v>30</v>
      </c>
    </row>
    <row r="23" spans="1:1" x14ac:dyDescent="0.2">
      <c r="A23" s="54" t="s">
        <v>31</v>
      </c>
    </row>
    <row r="24" spans="1:1" x14ac:dyDescent="0.2">
      <c r="A24" s="57" t="s">
        <v>32</v>
      </c>
    </row>
    <row r="25" spans="1:1" x14ac:dyDescent="0.2">
      <c r="A25" s="57" t="s">
        <v>33</v>
      </c>
    </row>
    <row r="26" spans="1:1" x14ac:dyDescent="0.2">
      <c r="A26" s="54" t="s">
        <v>34</v>
      </c>
    </row>
    <row r="27" spans="1:1" x14ac:dyDescent="0.2">
      <c r="A27" s="57" t="s">
        <v>35</v>
      </c>
    </row>
    <row r="28" spans="1:1" x14ac:dyDescent="0.2">
      <c r="A28" s="54" t="s">
        <v>54</v>
      </c>
    </row>
    <row r="29" spans="1:1" x14ac:dyDescent="0.2">
      <c r="A29" s="12"/>
    </row>
    <row r="30" spans="1:1" x14ac:dyDescent="0.2">
      <c r="A30" s="12"/>
    </row>
    <row r="31" spans="1:1" x14ac:dyDescent="0.2">
      <c r="A3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0"/>
  <sheetViews>
    <sheetView zoomScale="92" zoomScaleNormal="92" zoomScalePageLayoutView="92" workbookViewId="0">
      <selection activeCell="C1" sqref="C1:D1048576"/>
    </sheetView>
  </sheetViews>
  <sheetFormatPr baseColWidth="10" defaultRowHeight="16" x14ac:dyDescent="0.2"/>
  <cols>
    <col min="1" max="1" width="83.1640625" bestFit="1" customWidth="1"/>
  </cols>
  <sheetData>
    <row r="1" spans="1:2" x14ac:dyDescent="0.2">
      <c r="A1" s="32" t="s">
        <v>76</v>
      </c>
      <c r="B1" s="32" t="s">
        <v>77</v>
      </c>
    </row>
    <row r="2" spans="1:2" ht="19" x14ac:dyDescent="0.25">
      <c r="A2" s="34" t="s">
        <v>189</v>
      </c>
      <c r="B2" t="s">
        <v>19</v>
      </c>
    </row>
    <row r="3" spans="1:2" ht="19" x14ac:dyDescent="0.25">
      <c r="A3" s="34" t="s">
        <v>62</v>
      </c>
      <c r="B3" t="s">
        <v>19</v>
      </c>
    </row>
    <row r="4" spans="1:2" ht="19" x14ac:dyDescent="0.25">
      <c r="A4" s="34" t="s">
        <v>63</v>
      </c>
      <c r="B4" t="s">
        <v>19</v>
      </c>
    </row>
    <row r="5" spans="1:2" ht="19" x14ac:dyDescent="0.25">
      <c r="A5" s="34" t="s">
        <v>64</v>
      </c>
      <c r="B5" t="s">
        <v>19</v>
      </c>
    </row>
    <row r="6" spans="1:2" ht="19" x14ac:dyDescent="0.25">
      <c r="A6" s="34" t="s">
        <v>68</v>
      </c>
      <c r="B6" t="s">
        <v>19</v>
      </c>
    </row>
    <row r="7" spans="1:2" ht="19" x14ac:dyDescent="0.25">
      <c r="A7" s="34" t="s">
        <v>67</v>
      </c>
      <c r="B7" t="s">
        <v>19</v>
      </c>
    </row>
    <row r="8" spans="1:2" ht="19" x14ac:dyDescent="0.25">
      <c r="A8" s="34" t="s">
        <v>66</v>
      </c>
      <c r="B8" t="s">
        <v>19</v>
      </c>
    </row>
    <row r="9" spans="1:2" ht="19" x14ac:dyDescent="0.25">
      <c r="A9" s="34" t="s">
        <v>65</v>
      </c>
      <c r="B9" t="s">
        <v>19</v>
      </c>
    </row>
    <row r="10" spans="1:2" ht="19" x14ac:dyDescent="0.25">
      <c r="A10" s="34" t="s">
        <v>69</v>
      </c>
      <c r="B10" t="s">
        <v>19</v>
      </c>
    </row>
    <row r="11" spans="1:2" ht="19" x14ac:dyDescent="0.25">
      <c r="A11" s="34" t="s">
        <v>70</v>
      </c>
      <c r="B11" t="s">
        <v>19</v>
      </c>
    </row>
    <row r="12" spans="1:2" ht="19" x14ac:dyDescent="0.25">
      <c r="A12" s="34" t="s">
        <v>71</v>
      </c>
      <c r="B12" t="s">
        <v>19</v>
      </c>
    </row>
    <row r="13" spans="1:2" ht="19" x14ac:dyDescent="0.25">
      <c r="A13" s="34" t="s">
        <v>72</v>
      </c>
      <c r="B13" t="s">
        <v>19</v>
      </c>
    </row>
    <row r="14" spans="1:2" ht="19" x14ac:dyDescent="0.25">
      <c r="A14" s="34" t="s">
        <v>73</v>
      </c>
      <c r="B14" t="s">
        <v>19</v>
      </c>
    </row>
    <row r="15" spans="1:2" ht="19" x14ac:dyDescent="0.25">
      <c r="A15" s="34" t="s">
        <v>74</v>
      </c>
      <c r="B15" t="s">
        <v>19</v>
      </c>
    </row>
    <row r="16" spans="1:2" ht="19" x14ac:dyDescent="0.25">
      <c r="A16" s="34" t="s">
        <v>75</v>
      </c>
      <c r="B16" t="s">
        <v>19</v>
      </c>
    </row>
    <row r="17" spans="1:2" ht="19" x14ac:dyDescent="0.25">
      <c r="A17" s="34" t="s">
        <v>78</v>
      </c>
      <c r="B17" t="s">
        <v>18</v>
      </c>
    </row>
    <row r="18" spans="1:2" ht="19" x14ac:dyDescent="0.25">
      <c r="A18" s="34" t="s">
        <v>79</v>
      </c>
      <c r="B18" t="s">
        <v>18</v>
      </c>
    </row>
    <row r="19" spans="1:2" ht="19" x14ac:dyDescent="0.25">
      <c r="A19" s="34" t="s">
        <v>80</v>
      </c>
      <c r="B19" t="s">
        <v>18</v>
      </c>
    </row>
    <row r="20" spans="1:2" ht="19" x14ac:dyDescent="0.25">
      <c r="A20" s="34" t="s">
        <v>81</v>
      </c>
      <c r="B20" t="s">
        <v>18</v>
      </c>
    </row>
    <row r="21" spans="1:2" ht="19" x14ac:dyDescent="0.25">
      <c r="A21" s="34" t="s">
        <v>82</v>
      </c>
      <c r="B21" t="s">
        <v>18</v>
      </c>
    </row>
    <row r="22" spans="1:2" ht="19" x14ac:dyDescent="0.25">
      <c r="A22" s="34" t="s">
        <v>83</v>
      </c>
      <c r="B22" t="s">
        <v>18</v>
      </c>
    </row>
    <row r="23" spans="1:2" ht="19" x14ac:dyDescent="0.25">
      <c r="A23" s="34" t="s">
        <v>84</v>
      </c>
      <c r="B23" t="s">
        <v>18</v>
      </c>
    </row>
    <row r="24" spans="1:2" ht="19" x14ac:dyDescent="0.25">
      <c r="A24" s="34" t="s">
        <v>85</v>
      </c>
      <c r="B24" t="s">
        <v>18</v>
      </c>
    </row>
    <row r="25" spans="1:2" ht="19" x14ac:dyDescent="0.25">
      <c r="A25" s="34" t="s">
        <v>86</v>
      </c>
      <c r="B25" t="s">
        <v>18</v>
      </c>
    </row>
    <row r="26" spans="1:2" ht="19" x14ac:dyDescent="0.25">
      <c r="A26" s="34" t="s">
        <v>87</v>
      </c>
      <c r="B26" t="s">
        <v>18</v>
      </c>
    </row>
    <row r="27" spans="1:2" ht="19" x14ac:dyDescent="0.25">
      <c r="A27" s="34" t="s">
        <v>88</v>
      </c>
      <c r="B27" t="s">
        <v>18</v>
      </c>
    </row>
    <row r="28" spans="1:2" ht="19" x14ac:dyDescent="0.25">
      <c r="A28" s="34" t="s">
        <v>89</v>
      </c>
      <c r="B28" t="s">
        <v>18</v>
      </c>
    </row>
    <row r="29" spans="1:2" ht="19" x14ac:dyDescent="0.25">
      <c r="A29" s="34" t="s">
        <v>90</v>
      </c>
      <c r="B29" t="s">
        <v>18</v>
      </c>
    </row>
    <row r="30" spans="1:2" ht="19" x14ac:dyDescent="0.25">
      <c r="A30" s="34" t="s">
        <v>91</v>
      </c>
      <c r="B30" t="s">
        <v>18</v>
      </c>
    </row>
    <row r="31" spans="1:2" ht="19" x14ac:dyDescent="0.25">
      <c r="A31" s="34" t="s">
        <v>92</v>
      </c>
      <c r="B31" t="s">
        <v>18</v>
      </c>
    </row>
    <row r="32" spans="1:2" ht="19" x14ac:dyDescent="0.25">
      <c r="A32" s="34" t="s">
        <v>93</v>
      </c>
      <c r="B32" t="s">
        <v>18</v>
      </c>
    </row>
    <row r="33" spans="1:2" ht="19" x14ac:dyDescent="0.25">
      <c r="A33" s="34" t="s">
        <v>94</v>
      </c>
      <c r="B33" t="s">
        <v>18</v>
      </c>
    </row>
    <row r="34" spans="1:2" ht="19" x14ac:dyDescent="0.25">
      <c r="A34" s="34" t="s">
        <v>95</v>
      </c>
      <c r="B34" t="s">
        <v>18</v>
      </c>
    </row>
    <row r="35" spans="1:2" ht="19" x14ac:dyDescent="0.25">
      <c r="A35" s="34" t="s">
        <v>96</v>
      </c>
      <c r="B35" t="s">
        <v>18</v>
      </c>
    </row>
    <row r="36" spans="1:2" ht="19" x14ac:dyDescent="0.25">
      <c r="A36" s="34" t="s">
        <v>97</v>
      </c>
      <c r="B36" t="s">
        <v>18</v>
      </c>
    </row>
    <row r="37" spans="1:2" ht="19" x14ac:dyDescent="0.25">
      <c r="A37" s="34" t="s">
        <v>98</v>
      </c>
      <c r="B37" t="s">
        <v>18</v>
      </c>
    </row>
    <row r="38" spans="1:2" ht="19" x14ac:dyDescent="0.25">
      <c r="A38" s="34" t="s">
        <v>100</v>
      </c>
      <c r="B38" t="s">
        <v>17</v>
      </c>
    </row>
    <row r="39" spans="1:2" ht="19" x14ac:dyDescent="0.25">
      <c r="A39" s="34" t="s">
        <v>101</v>
      </c>
      <c r="B39" t="s">
        <v>17</v>
      </c>
    </row>
    <row r="40" spans="1:2" ht="19" x14ac:dyDescent="0.25">
      <c r="A40" s="34" t="s">
        <v>99</v>
      </c>
      <c r="B40" t="s">
        <v>17</v>
      </c>
    </row>
    <row r="41" spans="1:2" ht="19" x14ac:dyDescent="0.25">
      <c r="A41" s="34" t="s">
        <v>102</v>
      </c>
      <c r="B41" t="s">
        <v>17</v>
      </c>
    </row>
    <row r="42" spans="1:2" ht="19" x14ac:dyDescent="0.25">
      <c r="A42" s="34" t="s">
        <v>103</v>
      </c>
      <c r="B42" t="s">
        <v>17</v>
      </c>
    </row>
    <row r="43" spans="1:2" ht="19" x14ac:dyDescent="0.25">
      <c r="A43" s="34" t="s">
        <v>104</v>
      </c>
      <c r="B43" t="s">
        <v>17</v>
      </c>
    </row>
    <row r="44" spans="1:2" ht="19" x14ac:dyDescent="0.25">
      <c r="A44" s="34" t="s">
        <v>105</v>
      </c>
      <c r="B44" t="s">
        <v>17</v>
      </c>
    </row>
    <row r="45" spans="1:2" ht="19" x14ac:dyDescent="0.25">
      <c r="A45" s="34" t="s">
        <v>88</v>
      </c>
      <c r="B45" t="s">
        <v>17</v>
      </c>
    </row>
    <row r="46" spans="1:2" ht="19" x14ac:dyDescent="0.25">
      <c r="A46" s="34" t="s">
        <v>106</v>
      </c>
      <c r="B46" t="s">
        <v>17</v>
      </c>
    </row>
    <row r="47" spans="1:2" ht="19" x14ac:dyDescent="0.25">
      <c r="A47" s="34" t="s">
        <v>107</v>
      </c>
      <c r="B47" t="s">
        <v>17</v>
      </c>
    </row>
    <row r="48" spans="1:2" ht="19" x14ac:dyDescent="0.25">
      <c r="A48" s="34" t="s">
        <v>108</v>
      </c>
      <c r="B48" t="s">
        <v>17</v>
      </c>
    </row>
    <row r="49" spans="1:2" ht="19" x14ac:dyDescent="0.25">
      <c r="A49" s="34" t="s">
        <v>109</v>
      </c>
      <c r="B49" t="s">
        <v>17</v>
      </c>
    </row>
    <row r="50" spans="1:2" ht="19" x14ac:dyDescent="0.25">
      <c r="A50" s="34" t="s">
        <v>110</v>
      </c>
      <c r="B50" t="s">
        <v>17</v>
      </c>
    </row>
    <row r="51" spans="1:2" ht="19" x14ac:dyDescent="0.25">
      <c r="A51" s="34" t="s">
        <v>111</v>
      </c>
      <c r="B51" t="s">
        <v>17</v>
      </c>
    </row>
    <row r="52" spans="1:2" ht="19" x14ac:dyDescent="0.25">
      <c r="A52" s="34" t="s">
        <v>112</v>
      </c>
      <c r="B52" t="s">
        <v>17</v>
      </c>
    </row>
    <row r="53" spans="1:2" ht="19" x14ac:dyDescent="0.25">
      <c r="A53" s="34" t="s">
        <v>113</v>
      </c>
      <c r="B53" t="s">
        <v>17</v>
      </c>
    </row>
    <row r="54" spans="1:2" ht="19" x14ac:dyDescent="0.25">
      <c r="A54" s="34" t="s">
        <v>114</v>
      </c>
      <c r="B54" t="s">
        <v>13</v>
      </c>
    </row>
    <row r="55" spans="1:2" ht="19" x14ac:dyDescent="0.25">
      <c r="A55" s="34" t="s">
        <v>101</v>
      </c>
      <c r="B55" t="s">
        <v>13</v>
      </c>
    </row>
    <row r="56" spans="1:2" ht="19" x14ac:dyDescent="0.25">
      <c r="A56" s="34" t="s">
        <v>115</v>
      </c>
      <c r="B56" t="s">
        <v>13</v>
      </c>
    </row>
    <row r="57" spans="1:2" ht="19" x14ac:dyDescent="0.25">
      <c r="A57" s="34" t="s">
        <v>116</v>
      </c>
      <c r="B57" t="s">
        <v>13</v>
      </c>
    </row>
    <row r="58" spans="1:2" ht="19" x14ac:dyDescent="0.25">
      <c r="A58" s="34" t="s">
        <v>82</v>
      </c>
      <c r="B58" t="s">
        <v>13</v>
      </c>
    </row>
    <row r="59" spans="1:2" ht="19" x14ac:dyDescent="0.25">
      <c r="A59" s="34" t="s">
        <v>83</v>
      </c>
      <c r="B59" t="s">
        <v>13</v>
      </c>
    </row>
    <row r="60" spans="1:2" ht="19" x14ac:dyDescent="0.25">
      <c r="A60" s="34" t="s">
        <v>104</v>
      </c>
      <c r="B60" t="s">
        <v>13</v>
      </c>
    </row>
    <row r="61" spans="1:2" ht="19" x14ac:dyDescent="0.25">
      <c r="A61" s="34" t="s">
        <v>85</v>
      </c>
      <c r="B61" t="s">
        <v>13</v>
      </c>
    </row>
    <row r="62" spans="1:2" ht="19" x14ac:dyDescent="0.25">
      <c r="A62" s="34" t="s">
        <v>86</v>
      </c>
      <c r="B62" t="s">
        <v>13</v>
      </c>
    </row>
    <row r="63" spans="1:2" ht="19" x14ac:dyDescent="0.25">
      <c r="A63" s="34" t="s">
        <v>87</v>
      </c>
      <c r="B63" t="s">
        <v>13</v>
      </c>
    </row>
    <row r="64" spans="1:2" ht="19" x14ac:dyDescent="0.25">
      <c r="A64" s="34" t="s">
        <v>117</v>
      </c>
      <c r="B64" t="s">
        <v>13</v>
      </c>
    </row>
    <row r="65" spans="1:2" ht="19" x14ac:dyDescent="0.25">
      <c r="A65" s="34" t="s">
        <v>66</v>
      </c>
      <c r="B65" t="s">
        <v>13</v>
      </c>
    </row>
    <row r="66" spans="1:2" ht="19" x14ac:dyDescent="0.25">
      <c r="A66" s="34" t="s">
        <v>118</v>
      </c>
      <c r="B66" t="s">
        <v>13</v>
      </c>
    </row>
    <row r="67" spans="1:2" ht="19" x14ac:dyDescent="0.25">
      <c r="A67" s="34" t="s">
        <v>91</v>
      </c>
      <c r="B67" t="s">
        <v>13</v>
      </c>
    </row>
    <row r="68" spans="1:2" ht="19" x14ac:dyDescent="0.25">
      <c r="A68" s="34" t="s">
        <v>92</v>
      </c>
      <c r="B68" t="s">
        <v>13</v>
      </c>
    </row>
    <row r="69" spans="1:2" ht="19" x14ac:dyDescent="0.25">
      <c r="A69" s="34" t="s">
        <v>119</v>
      </c>
      <c r="B69" t="s">
        <v>13</v>
      </c>
    </row>
    <row r="70" spans="1:2" ht="19" x14ac:dyDescent="0.25">
      <c r="A70" s="34" t="s">
        <v>120</v>
      </c>
      <c r="B70" t="s">
        <v>13</v>
      </c>
    </row>
    <row r="71" spans="1:2" ht="19" x14ac:dyDescent="0.25">
      <c r="A71" s="34" t="s">
        <v>121</v>
      </c>
      <c r="B71" t="s">
        <v>13</v>
      </c>
    </row>
    <row r="72" spans="1:2" ht="19" x14ac:dyDescent="0.25">
      <c r="A72" s="34" t="s">
        <v>96</v>
      </c>
      <c r="B72" t="s">
        <v>13</v>
      </c>
    </row>
    <row r="73" spans="1:2" ht="19" x14ac:dyDescent="0.25">
      <c r="A73" s="34" t="s">
        <v>112</v>
      </c>
      <c r="B73" t="s">
        <v>13</v>
      </c>
    </row>
    <row r="74" spans="1:2" ht="19" x14ac:dyDescent="0.25">
      <c r="A74" s="34" t="s">
        <v>98</v>
      </c>
      <c r="B74" t="s">
        <v>13</v>
      </c>
    </row>
    <row r="75" spans="1:2" ht="19" x14ac:dyDescent="0.25">
      <c r="A75" s="34" t="s">
        <v>100</v>
      </c>
      <c r="B75" t="s">
        <v>12</v>
      </c>
    </row>
    <row r="76" spans="1:2" ht="19" x14ac:dyDescent="0.25">
      <c r="A76" s="34" t="s">
        <v>101</v>
      </c>
      <c r="B76" t="s">
        <v>12</v>
      </c>
    </row>
    <row r="77" spans="1:2" ht="19" x14ac:dyDescent="0.25">
      <c r="A77" s="34" t="s">
        <v>123</v>
      </c>
      <c r="B77" t="s">
        <v>12</v>
      </c>
    </row>
    <row r="78" spans="1:2" ht="19" x14ac:dyDescent="0.25">
      <c r="A78" s="34" t="s">
        <v>124</v>
      </c>
      <c r="B78" t="s">
        <v>12</v>
      </c>
    </row>
    <row r="79" spans="1:2" ht="19" x14ac:dyDescent="0.25">
      <c r="A79" s="34" t="s">
        <v>82</v>
      </c>
      <c r="B79" t="s">
        <v>12</v>
      </c>
    </row>
    <row r="80" spans="1:2" ht="19" x14ac:dyDescent="0.25">
      <c r="A80" s="34" t="s">
        <v>125</v>
      </c>
      <c r="B80" t="s">
        <v>12</v>
      </c>
    </row>
    <row r="81" spans="1:2" ht="19" x14ac:dyDescent="0.25">
      <c r="A81" s="34" t="s">
        <v>86</v>
      </c>
      <c r="B81" t="s">
        <v>12</v>
      </c>
    </row>
    <row r="82" spans="1:2" ht="19" x14ac:dyDescent="0.25">
      <c r="A82" s="34" t="s">
        <v>126</v>
      </c>
      <c r="B82" t="s">
        <v>12</v>
      </c>
    </row>
    <row r="83" spans="1:2" ht="19" x14ac:dyDescent="0.25">
      <c r="A83" s="34" t="s">
        <v>127</v>
      </c>
      <c r="B83" t="s">
        <v>12</v>
      </c>
    </row>
    <row r="84" spans="1:2" ht="19" x14ac:dyDescent="0.25">
      <c r="A84" s="34" t="s">
        <v>106</v>
      </c>
      <c r="B84" t="s">
        <v>12</v>
      </c>
    </row>
    <row r="85" spans="1:2" ht="19" x14ac:dyDescent="0.25">
      <c r="A85" s="34" t="s">
        <v>118</v>
      </c>
      <c r="B85" t="s">
        <v>12</v>
      </c>
    </row>
    <row r="86" spans="1:2" ht="19" x14ac:dyDescent="0.25">
      <c r="A86" s="34" t="s">
        <v>128</v>
      </c>
      <c r="B86" t="s">
        <v>12</v>
      </c>
    </row>
    <row r="87" spans="1:2" ht="19" x14ac:dyDescent="0.25">
      <c r="A87" s="34" t="s">
        <v>92</v>
      </c>
      <c r="B87" t="s">
        <v>12</v>
      </c>
    </row>
    <row r="88" spans="1:2" ht="19" x14ac:dyDescent="0.25">
      <c r="A88" s="34" t="s">
        <v>93</v>
      </c>
      <c r="B88" t="s">
        <v>12</v>
      </c>
    </row>
    <row r="89" spans="1:2" ht="19" x14ac:dyDescent="0.25">
      <c r="A89" s="34" t="s">
        <v>94</v>
      </c>
      <c r="B89" t="s">
        <v>12</v>
      </c>
    </row>
    <row r="90" spans="1:2" ht="19" x14ac:dyDescent="0.25">
      <c r="A90" s="34" t="s">
        <v>122</v>
      </c>
      <c r="B90" t="s">
        <v>12</v>
      </c>
    </row>
    <row r="91" spans="1:2" ht="19" x14ac:dyDescent="0.25">
      <c r="A91" s="34" t="s">
        <v>129</v>
      </c>
      <c r="B91" t="s">
        <v>11</v>
      </c>
    </row>
    <row r="92" spans="1:2" ht="19" x14ac:dyDescent="0.25">
      <c r="A92" s="34" t="s">
        <v>130</v>
      </c>
      <c r="B92" t="s">
        <v>11</v>
      </c>
    </row>
    <row r="93" spans="1:2" ht="19" x14ac:dyDescent="0.25">
      <c r="A93" s="34" t="s">
        <v>131</v>
      </c>
      <c r="B93" t="s">
        <v>11</v>
      </c>
    </row>
    <row r="94" spans="1:2" ht="19" x14ac:dyDescent="0.25">
      <c r="A94" s="34" t="s">
        <v>64</v>
      </c>
      <c r="B94" t="s">
        <v>11</v>
      </c>
    </row>
    <row r="95" spans="1:2" ht="19" x14ac:dyDescent="0.25">
      <c r="A95" s="34" t="s">
        <v>68</v>
      </c>
      <c r="B95" t="s">
        <v>11</v>
      </c>
    </row>
    <row r="96" spans="1:2" ht="19" x14ac:dyDescent="0.25">
      <c r="A96" s="34" t="s">
        <v>132</v>
      </c>
      <c r="B96" t="s">
        <v>11</v>
      </c>
    </row>
    <row r="97" spans="1:2" ht="19" x14ac:dyDescent="0.25">
      <c r="A97" s="34" t="s">
        <v>66</v>
      </c>
      <c r="B97" t="s">
        <v>11</v>
      </c>
    </row>
    <row r="98" spans="1:2" ht="19" x14ac:dyDescent="0.25">
      <c r="A98" s="34" t="s">
        <v>133</v>
      </c>
      <c r="B98" t="s">
        <v>11</v>
      </c>
    </row>
    <row r="99" spans="1:2" ht="19" x14ac:dyDescent="0.25">
      <c r="A99" s="34" t="s">
        <v>134</v>
      </c>
      <c r="B99" t="s">
        <v>11</v>
      </c>
    </row>
    <row r="100" spans="1:2" ht="19" x14ac:dyDescent="0.25">
      <c r="A100" s="34" t="s">
        <v>135</v>
      </c>
      <c r="B100" t="s">
        <v>11</v>
      </c>
    </row>
    <row r="101" spans="1:2" ht="19" x14ac:dyDescent="0.25">
      <c r="A101" s="34" t="s">
        <v>136</v>
      </c>
      <c r="B101" t="s">
        <v>11</v>
      </c>
    </row>
    <row r="102" spans="1:2" ht="19" x14ac:dyDescent="0.25">
      <c r="A102" s="34" t="s">
        <v>137</v>
      </c>
      <c r="B102" t="s">
        <v>11</v>
      </c>
    </row>
    <row r="103" spans="1:2" ht="19" x14ac:dyDescent="0.25">
      <c r="A103" s="34" t="s">
        <v>74</v>
      </c>
      <c r="B103" t="s">
        <v>11</v>
      </c>
    </row>
    <row r="104" spans="1:2" ht="19" x14ac:dyDescent="0.25">
      <c r="A104" s="34" t="s">
        <v>140</v>
      </c>
      <c r="B104" t="s">
        <v>8</v>
      </c>
    </row>
    <row r="105" spans="1:2" ht="19" x14ac:dyDescent="0.25">
      <c r="A105" s="34" t="s">
        <v>138</v>
      </c>
      <c r="B105" t="s">
        <v>8</v>
      </c>
    </row>
    <row r="106" spans="1:2" ht="19" x14ac:dyDescent="0.25">
      <c r="A106" s="34" t="s">
        <v>139</v>
      </c>
      <c r="B106" t="s">
        <v>8</v>
      </c>
    </row>
    <row r="107" spans="1:2" ht="19" x14ac:dyDescent="0.25">
      <c r="A107" s="34" t="s">
        <v>100</v>
      </c>
      <c r="B107" t="s">
        <v>20</v>
      </c>
    </row>
    <row r="108" spans="1:2" ht="19" x14ac:dyDescent="0.25">
      <c r="A108" s="34" t="s">
        <v>142</v>
      </c>
      <c r="B108" t="s">
        <v>20</v>
      </c>
    </row>
    <row r="109" spans="1:2" ht="19" x14ac:dyDescent="0.25">
      <c r="A109" s="34" t="s">
        <v>143</v>
      </c>
      <c r="B109" t="s">
        <v>20</v>
      </c>
    </row>
    <row r="110" spans="1:2" ht="19" x14ac:dyDescent="0.25">
      <c r="A110" s="34" t="s">
        <v>99</v>
      </c>
      <c r="B110" t="s">
        <v>20</v>
      </c>
    </row>
    <row r="111" spans="1:2" ht="19" x14ac:dyDescent="0.25">
      <c r="A111" s="34" t="s">
        <v>144</v>
      </c>
      <c r="B111" t="s">
        <v>20</v>
      </c>
    </row>
    <row r="112" spans="1:2" ht="19" x14ac:dyDescent="0.25">
      <c r="A112" s="34" t="s">
        <v>145</v>
      </c>
      <c r="B112" t="s">
        <v>20</v>
      </c>
    </row>
    <row r="113" spans="1:2" ht="19" x14ac:dyDescent="0.25">
      <c r="A113" s="34" t="s">
        <v>82</v>
      </c>
      <c r="B113" t="s">
        <v>20</v>
      </c>
    </row>
    <row r="114" spans="1:2" ht="19" x14ac:dyDescent="0.25">
      <c r="A114" s="34" t="s">
        <v>146</v>
      </c>
      <c r="B114" t="s">
        <v>20</v>
      </c>
    </row>
    <row r="115" spans="1:2" ht="19" x14ac:dyDescent="0.25">
      <c r="A115" s="34" t="s">
        <v>104</v>
      </c>
      <c r="B115" t="s">
        <v>20</v>
      </c>
    </row>
    <row r="116" spans="1:2" ht="19" x14ac:dyDescent="0.25">
      <c r="A116" s="34" t="s">
        <v>147</v>
      </c>
      <c r="B116" t="s">
        <v>20</v>
      </c>
    </row>
    <row r="117" spans="1:2" ht="19" x14ac:dyDescent="0.25">
      <c r="A117" s="34" t="s">
        <v>68</v>
      </c>
      <c r="B117" t="s">
        <v>20</v>
      </c>
    </row>
    <row r="118" spans="1:2" ht="19" x14ac:dyDescent="0.25">
      <c r="A118" s="34" t="s">
        <v>127</v>
      </c>
      <c r="B118" t="s">
        <v>20</v>
      </c>
    </row>
    <row r="119" spans="1:2" ht="19" x14ac:dyDescent="0.25">
      <c r="A119" s="34" t="s">
        <v>106</v>
      </c>
      <c r="B119" t="s">
        <v>20</v>
      </c>
    </row>
    <row r="120" spans="1:2" ht="19" x14ac:dyDescent="0.25">
      <c r="A120" s="34" t="s">
        <v>148</v>
      </c>
      <c r="B120" t="s">
        <v>20</v>
      </c>
    </row>
    <row r="121" spans="1:2" ht="19" x14ac:dyDescent="0.25">
      <c r="A121" s="34" t="s">
        <v>92</v>
      </c>
      <c r="B121" t="s">
        <v>20</v>
      </c>
    </row>
    <row r="122" spans="1:2" ht="19" x14ac:dyDescent="0.25">
      <c r="A122" s="34" t="s">
        <v>70</v>
      </c>
      <c r="B122" t="s">
        <v>20</v>
      </c>
    </row>
    <row r="123" spans="1:2" ht="19" x14ac:dyDescent="0.25">
      <c r="A123" s="34" t="s">
        <v>149</v>
      </c>
      <c r="B123" t="s">
        <v>20</v>
      </c>
    </row>
    <row r="124" spans="1:2" ht="19" x14ac:dyDescent="0.25">
      <c r="A124" s="34" t="s">
        <v>150</v>
      </c>
      <c r="B124" t="s">
        <v>20</v>
      </c>
    </row>
    <row r="125" spans="1:2" ht="19" x14ac:dyDescent="0.25">
      <c r="A125" s="34" t="s">
        <v>141</v>
      </c>
      <c r="B125" t="s">
        <v>20</v>
      </c>
    </row>
    <row r="126" spans="1:2" ht="19" x14ac:dyDescent="0.25">
      <c r="A126" s="34" t="s">
        <v>100</v>
      </c>
      <c r="B126" t="s">
        <v>21</v>
      </c>
    </row>
    <row r="127" spans="1:2" ht="19" x14ac:dyDescent="0.25">
      <c r="A127" s="34" t="s">
        <v>101</v>
      </c>
      <c r="B127" t="s">
        <v>21</v>
      </c>
    </row>
    <row r="128" spans="1:2" ht="19" x14ac:dyDescent="0.25">
      <c r="A128" s="34" t="s">
        <v>151</v>
      </c>
      <c r="B128" t="s">
        <v>21</v>
      </c>
    </row>
    <row r="129" spans="1:2" ht="19" x14ac:dyDescent="0.25">
      <c r="A129" s="34" t="s">
        <v>152</v>
      </c>
      <c r="B129" t="s">
        <v>21</v>
      </c>
    </row>
    <row r="130" spans="1:2" ht="19" x14ac:dyDescent="0.25">
      <c r="A130" s="34" t="s">
        <v>153</v>
      </c>
      <c r="B130" t="s">
        <v>21</v>
      </c>
    </row>
    <row r="131" spans="1:2" ht="19" x14ac:dyDescent="0.25">
      <c r="A131" s="34" t="s">
        <v>154</v>
      </c>
      <c r="B131" t="s">
        <v>21</v>
      </c>
    </row>
    <row r="132" spans="1:2" ht="19" x14ac:dyDescent="0.25">
      <c r="A132" s="34" t="s">
        <v>102</v>
      </c>
      <c r="B132" t="s">
        <v>21</v>
      </c>
    </row>
    <row r="133" spans="1:2" ht="19" x14ac:dyDescent="0.25">
      <c r="A133" s="34" t="s">
        <v>155</v>
      </c>
      <c r="B133" t="s">
        <v>21</v>
      </c>
    </row>
    <row r="134" spans="1:2" ht="19" x14ac:dyDescent="0.25">
      <c r="A134" s="34" t="s">
        <v>103</v>
      </c>
      <c r="B134" t="s">
        <v>21</v>
      </c>
    </row>
    <row r="135" spans="1:2" ht="19" x14ac:dyDescent="0.25">
      <c r="A135" s="34" t="s">
        <v>104</v>
      </c>
      <c r="B135" t="s">
        <v>21</v>
      </c>
    </row>
    <row r="136" spans="1:2" ht="19" x14ac:dyDescent="0.25">
      <c r="A136" s="34" t="s">
        <v>156</v>
      </c>
      <c r="B136" t="s">
        <v>21</v>
      </c>
    </row>
    <row r="137" spans="1:2" ht="19" x14ac:dyDescent="0.25">
      <c r="A137" s="34" t="s">
        <v>157</v>
      </c>
      <c r="B137" t="s">
        <v>21</v>
      </c>
    </row>
    <row r="138" spans="1:2" ht="19" x14ac:dyDescent="0.25">
      <c r="A138" s="34" t="s">
        <v>105</v>
      </c>
      <c r="B138" t="s">
        <v>21</v>
      </c>
    </row>
    <row r="139" spans="1:2" ht="19" x14ac:dyDescent="0.25">
      <c r="A139" s="34" t="s">
        <v>88</v>
      </c>
      <c r="B139" t="s">
        <v>21</v>
      </c>
    </row>
    <row r="140" spans="1:2" ht="19" x14ac:dyDescent="0.25">
      <c r="A140" s="34" t="s">
        <v>158</v>
      </c>
      <c r="B140" t="s">
        <v>21</v>
      </c>
    </row>
    <row r="141" spans="1:2" ht="19" x14ac:dyDescent="0.25">
      <c r="A141" s="34" t="s">
        <v>159</v>
      </c>
      <c r="B141" t="s">
        <v>21</v>
      </c>
    </row>
    <row r="142" spans="1:2" ht="19" x14ac:dyDescent="0.25">
      <c r="A142" s="34" t="s">
        <v>119</v>
      </c>
      <c r="B142" t="s">
        <v>21</v>
      </c>
    </row>
    <row r="143" spans="1:2" ht="19" x14ac:dyDescent="0.25">
      <c r="A143" s="34" t="s">
        <v>71</v>
      </c>
      <c r="B143" t="s">
        <v>21</v>
      </c>
    </row>
    <row r="144" spans="1:2" ht="19" x14ac:dyDescent="0.25">
      <c r="A144" s="34" t="s">
        <v>110</v>
      </c>
      <c r="B144" t="s">
        <v>21</v>
      </c>
    </row>
    <row r="145" spans="1:2" ht="19" x14ac:dyDescent="0.25">
      <c r="A145" s="34" t="s">
        <v>111</v>
      </c>
      <c r="B145" t="s">
        <v>21</v>
      </c>
    </row>
    <row r="146" spans="1:2" ht="19" x14ac:dyDescent="0.25">
      <c r="A146" s="34" t="s">
        <v>160</v>
      </c>
      <c r="B146" t="s">
        <v>21</v>
      </c>
    </row>
    <row r="147" spans="1:2" ht="19" x14ac:dyDescent="0.25">
      <c r="A147" s="34" t="s">
        <v>75</v>
      </c>
      <c r="B147" t="s">
        <v>21</v>
      </c>
    </row>
    <row r="148" spans="1:2" ht="19" x14ac:dyDescent="0.25">
      <c r="A148" s="34" t="s">
        <v>129</v>
      </c>
      <c r="B148" t="s">
        <v>23</v>
      </c>
    </row>
    <row r="149" spans="1:2" ht="19" x14ac:dyDescent="0.25">
      <c r="A149" s="34" t="s">
        <v>62</v>
      </c>
      <c r="B149" t="s">
        <v>23</v>
      </c>
    </row>
    <row r="150" spans="1:2" ht="19" x14ac:dyDescent="0.25">
      <c r="A150" s="34" t="s">
        <v>63</v>
      </c>
      <c r="B150" t="s">
        <v>23</v>
      </c>
    </row>
    <row r="151" spans="1:2" ht="19" x14ac:dyDescent="0.25">
      <c r="A151" s="34" t="s">
        <v>161</v>
      </c>
      <c r="B151" t="s">
        <v>23</v>
      </c>
    </row>
    <row r="152" spans="1:2" ht="19" x14ac:dyDescent="0.25">
      <c r="A152" s="34" t="s">
        <v>68</v>
      </c>
      <c r="B152" t="s">
        <v>23</v>
      </c>
    </row>
    <row r="153" spans="1:2" ht="19" x14ac:dyDescent="0.25">
      <c r="A153" s="34" t="s">
        <v>67</v>
      </c>
      <c r="B153" t="s">
        <v>23</v>
      </c>
    </row>
    <row r="154" spans="1:2" ht="19" x14ac:dyDescent="0.25">
      <c r="A154" s="34" t="s">
        <v>162</v>
      </c>
      <c r="B154" t="s">
        <v>23</v>
      </c>
    </row>
    <row r="155" spans="1:2" ht="19" x14ac:dyDescent="0.25">
      <c r="A155" s="34" t="s">
        <v>163</v>
      </c>
      <c r="B155" t="s">
        <v>23</v>
      </c>
    </row>
    <row r="156" spans="1:2" ht="19" x14ac:dyDescent="0.25">
      <c r="A156" s="34" t="s">
        <v>164</v>
      </c>
      <c r="B156" t="s">
        <v>23</v>
      </c>
    </row>
    <row r="157" spans="1:2" ht="19" x14ac:dyDescent="0.25">
      <c r="A157" s="34" t="s">
        <v>165</v>
      </c>
      <c r="B157" t="s">
        <v>23</v>
      </c>
    </row>
    <row r="158" spans="1:2" ht="19" x14ac:dyDescent="0.25">
      <c r="A158" s="34" t="s">
        <v>72</v>
      </c>
      <c r="B158" t="s">
        <v>23</v>
      </c>
    </row>
    <row r="159" spans="1:2" ht="19" x14ac:dyDescent="0.25">
      <c r="A159" s="34" t="s">
        <v>166</v>
      </c>
      <c r="B159" t="s">
        <v>23</v>
      </c>
    </row>
    <row r="160" spans="1:2" ht="19" x14ac:dyDescent="0.25">
      <c r="A160" s="34" t="s">
        <v>167</v>
      </c>
      <c r="B160" t="s">
        <v>23</v>
      </c>
    </row>
    <row r="161" spans="1:2" ht="19" x14ac:dyDescent="0.25">
      <c r="A161" s="34" t="s">
        <v>168</v>
      </c>
      <c r="B161" t="s">
        <v>23</v>
      </c>
    </row>
    <row r="162" spans="1:2" ht="19" x14ac:dyDescent="0.25">
      <c r="A162" s="34" t="s">
        <v>78</v>
      </c>
      <c r="B162" t="s">
        <v>30</v>
      </c>
    </row>
    <row r="163" spans="1:2" ht="19" x14ac:dyDescent="0.25">
      <c r="A163" s="34" t="s">
        <v>79</v>
      </c>
      <c r="B163" t="s">
        <v>30</v>
      </c>
    </row>
    <row r="164" spans="1:2" ht="19" x14ac:dyDescent="0.25">
      <c r="A164" s="34" t="s">
        <v>131</v>
      </c>
      <c r="B164" t="s">
        <v>30</v>
      </c>
    </row>
    <row r="165" spans="1:2" ht="19" x14ac:dyDescent="0.25">
      <c r="A165" s="34" t="s">
        <v>84</v>
      </c>
      <c r="B165" t="s">
        <v>30</v>
      </c>
    </row>
    <row r="166" spans="1:2" ht="19" x14ac:dyDescent="0.25">
      <c r="A166" s="34" t="s">
        <v>86</v>
      </c>
      <c r="B166" t="s">
        <v>30</v>
      </c>
    </row>
    <row r="167" spans="1:2" ht="19" x14ac:dyDescent="0.25">
      <c r="A167" s="34" t="s">
        <v>87</v>
      </c>
      <c r="B167" t="s">
        <v>30</v>
      </c>
    </row>
    <row r="168" spans="1:2" ht="19" x14ac:dyDescent="0.25">
      <c r="A168" s="34" t="s">
        <v>169</v>
      </c>
      <c r="B168" t="s">
        <v>30</v>
      </c>
    </row>
    <row r="169" spans="1:2" ht="19" x14ac:dyDescent="0.25">
      <c r="A169" s="34" t="s">
        <v>214</v>
      </c>
      <c r="B169" t="s">
        <v>30</v>
      </c>
    </row>
    <row r="170" spans="1:2" ht="19" x14ac:dyDescent="0.25">
      <c r="A170" s="34" t="s">
        <v>214</v>
      </c>
      <c r="B170" t="s">
        <v>30</v>
      </c>
    </row>
    <row r="171" spans="1:2" ht="19" x14ac:dyDescent="0.25">
      <c r="A171" s="34" t="s">
        <v>91</v>
      </c>
      <c r="B171" t="s">
        <v>30</v>
      </c>
    </row>
    <row r="172" spans="1:2" ht="19" x14ac:dyDescent="0.25">
      <c r="A172" s="34" t="s">
        <v>92</v>
      </c>
      <c r="B172" t="s">
        <v>30</v>
      </c>
    </row>
    <row r="173" spans="1:2" ht="19" x14ac:dyDescent="0.25">
      <c r="A173" s="34" t="s">
        <v>119</v>
      </c>
      <c r="B173" t="s">
        <v>30</v>
      </c>
    </row>
    <row r="174" spans="1:2" ht="19" x14ac:dyDescent="0.25">
      <c r="A174" s="34" t="s">
        <v>94</v>
      </c>
      <c r="B174" t="s">
        <v>30</v>
      </c>
    </row>
    <row r="175" spans="1:2" ht="19" x14ac:dyDescent="0.25">
      <c r="A175" s="34" t="s">
        <v>95</v>
      </c>
      <c r="B175" t="s">
        <v>30</v>
      </c>
    </row>
    <row r="176" spans="1:2" ht="19" x14ac:dyDescent="0.25">
      <c r="A176" s="34" t="s">
        <v>170</v>
      </c>
      <c r="B176" t="s">
        <v>30</v>
      </c>
    </row>
    <row r="177" spans="1:2" ht="19" x14ac:dyDescent="0.25">
      <c r="A177" s="34" t="s">
        <v>98</v>
      </c>
      <c r="B177" t="s">
        <v>30</v>
      </c>
    </row>
    <row r="178" spans="1:2" ht="19" x14ac:dyDescent="0.25">
      <c r="A178" s="34" t="s">
        <v>129</v>
      </c>
      <c r="B178" t="s">
        <v>31</v>
      </c>
    </row>
    <row r="179" spans="1:2" ht="19" x14ac:dyDescent="0.25">
      <c r="A179" s="34" t="s">
        <v>171</v>
      </c>
      <c r="B179" t="s">
        <v>31</v>
      </c>
    </row>
    <row r="180" spans="1:2" ht="19" x14ac:dyDescent="0.25">
      <c r="A180" s="34" t="s">
        <v>172</v>
      </c>
      <c r="B180" t="s">
        <v>31</v>
      </c>
    </row>
    <row r="181" spans="1:2" ht="19" x14ac:dyDescent="0.25">
      <c r="A181" s="34" t="s">
        <v>173</v>
      </c>
      <c r="B181" t="s">
        <v>31</v>
      </c>
    </row>
    <row r="182" spans="1:2" ht="19" x14ac:dyDescent="0.25">
      <c r="A182" s="34" t="s">
        <v>174</v>
      </c>
      <c r="B182" t="s">
        <v>31</v>
      </c>
    </row>
    <row r="183" spans="1:2" ht="19" x14ac:dyDescent="0.25">
      <c r="A183" s="34" t="s">
        <v>175</v>
      </c>
      <c r="B183" t="s">
        <v>31</v>
      </c>
    </row>
    <row r="184" spans="1:2" ht="19" x14ac:dyDescent="0.25">
      <c r="A184" s="34" t="s">
        <v>176</v>
      </c>
      <c r="B184" t="s">
        <v>31</v>
      </c>
    </row>
    <row r="185" spans="1:2" ht="19" x14ac:dyDescent="0.25">
      <c r="A185" s="34" t="s">
        <v>177</v>
      </c>
      <c r="B185" t="s">
        <v>31</v>
      </c>
    </row>
    <row r="186" spans="1:2" ht="19" x14ac:dyDescent="0.25">
      <c r="A186" s="34" t="s">
        <v>178</v>
      </c>
      <c r="B186" t="s">
        <v>31</v>
      </c>
    </row>
    <row r="187" spans="1:2" ht="19" x14ac:dyDescent="0.25">
      <c r="A187" s="34" t="s">
        <v>179</v>
      </c>
      <c r="B187" t="s">
        <v>31</v>
      </c>
    </row>
    <row r="188" spans="1:2" ht="19" x14ac:dyDescent="0.25">
      <c r="A188" s="34" t="s">
        <v>180</v>
      </c>
      <c r="B188" t="s">
        <v>31</v>
      </c>
    </row>
    <row r="189" spans="1:2" ht="19" x14ac:dyDescent="0.25">
      <c r="A189" s="34" t="s">
        <v>78</v>
      </c>
      <c r="B189" t="s">
        <v>32</v>
      </c>
    </row>
    <row r="190" spans="1:2" ht="19" x14ac:dyDescent="0.25">
      <c r="A190" s="34" t="s">
        <v>142</v>
      </c>
      <c r="B190" t="s">
        <v>32</v>
      </c>
    </row>
    <row r="191" spans="1:2" ht="19" x14ac:dyDescent="0.25">
      <c r="A191" s="34" t="s">
        <v>181</v>
      </c>
      <c r="B191" t="s">
        <v>32</v>
      </c>
    </row>
    <row r="192" spans="1:2" ht="19" x14ac:dyDescent="0.25">
      <c r="A192" s="34" t="s">
        <v>182</v>
      </c>
      <c r="B192" t="s">
        <v>32</v>
      </c>
    </row>
    <row r="193" spans="1:2" ht="19" x14ac:dyDescent="0.25">
      <c r="A193" s="34" t="s">
        <v>183</v>
      </c>
      <c r="B193" t="s">
        <v>32</v>
      </c>
    </row>
    <row r="194" spans="1:2" ht="19" x14ac:dyDescent="0.25">
      <c r="A194" s="34" t="s">
        <v>184</v>
      </c>
      <c r="B194" t="s">
        <v>32</v>
      </c>
    </row>
    <row r="195" spans="1:2" ht="19" x14ac:dyDescent="0.25">
      <c r="A195" s="34" t="s">
        <v>105</v>
      </c>
      <c r="B195" t="s">
        <v>32</v>
      </c>
    </row>
    <row r="196" spans="1:2" ht="19" x14ac:dyDescent="0.25">
      <c r="A196" s="34" t="s">
        <v>126</v>
      </c>
      <c r="B196" t="s">
        <v>32</v>
      </c>
    </row>
    <row r="197" spans="1:2" ht="19" x14ac:dyDescent="0.25">
      <c r="A197" s="34" t="s">
        <v>67</v>
      </c>
      <c r="B197" t="s">
        <v>32</v>
      </c>
    </row>
    <row r="198" spans="1:2" ht="19" x14ac:dyDescent="0.25">
      <c r="A198" s="34" t="s">
        <v>66</v>
      </c>
      <c r="B198" t="s">
        <v>32</v>
      </c>
    </row>
    <row r="199" spans="1:2" ht="19" x14ac:dyDescent="0.25">
      <c r="A199" s="34" t="s">
        <v>185</v>
      </c>
      <c r="B199" t="s">
        <v>32</v>
      </c>
    </row>
    <row r="200" spans="1:2" ht="19" x14ac:dyDescent="0.25">
      <c r="A200" s="34" t="s">
        <v>163</v>
      </c>
      <c r="B200" t="s">
        <v>32</v>
      </c>
    </row>
    <row r="201" spans="1:2" ht="19" x14ac:dyDescent="0.25">
      <c r="A201" s="34" t="s">
        <v>164</v>
      </c>
      <c r="B201" t="s">
        <v>32</v>
      </c>
    </row>
    <row r="202" spans="1:2" ht="19" x14ac:dyDescent="0.25">
      <c r="A202" s="34" t="s">
        <v>136</v>
      </c>
      <c r="B202" t="s">
        <v>32</v>
      </c>
    </row>
    <row r="203" spans="1:2" ht="19" x14ac:dyDescent="0.25">
      <c r="A203" s="34" t="s">
        <v>186</v>
      </c>
      <c r="B203" t="s">
        <v>32</v>
      </c>
    </row>
    <row r="204" spans="1:2" ht="19" x14ac:dyDescent="0.25">
      <c r="A204" s="34" t="s">
        <v>73</v>
      </c>
      <c r="B204" t="s">
        <v>32</v>
      </c>
    </row>
    <row r="205" spans="1:2" ht="19" x14ac:dyDescent="0.25">
      <c r="A205" s="34" t="s">
        <v>187</v>
      </c>
      <c r="B205" t="s">
        <v>32</v>
      </c>
    </row>
    <row r="206" spans="1:2" ht="19" x14ac:dyDescent="0.25">
      <c r="A206" s="34" t="s">
        <v>188</v>
      </c>
      <c r="B206" t="s">
        <v>32</v>
      </c>
    </row>
    <row r="207" spans="1:2" ht="19" x14ac:dyDescent="0.25">
      <c r="A207" s="34" t="s">
        <v>189</v>
      </c>
      <c r="B207" t="s">
        <v>33</v>
      </c>
    </row>
    <row r="208" spans="1:2" ht="19" x14ac:dyDescent="0.25">
      <c r="A208" s="34" t="s">
        <v>171</v>
      </c>
      <c r="B208" t="s">
        <v>33</v>
      </c>
    </row>
    <row r="209" spans="1:2" ht="19" x14ac:dyDescent="0.25">
      <c r="A209" s="34" t="s">
        <v>190</v>
      </c>
      <c r="B209" t="s">
        <v>33</v>
      </c>
    </row>
    <row r="210" spans="1:2" ht="19" x14ac:dyDescent="0.25">
      <c r="A210" s="34" t="s">
        <v>191</v>
      </c>
      <c r="B210" t="s">
        <v>33</v>
      </c>
    </row>
    <row r="211" spans="1:2" ht="19" x14ac:dyDescent="0.25">
      <c r="A211" s="34" t="s">
        <v>82</v>
      </c>
      <c r="B211" t="s">
        <v>33</v>
      </c>
    </row>
    <row r="212" spans="1:2" ht="19" x14ac:dyDescent="0.25">
      <c r="A212" s="34" t="s">
        <v>146</v>
      </c>
      <c r="B212" t="s">
        <v>33</v>
      </c>
    </row>
    <row r="213" spans="1:2" ht="19" x14ac:dyDescent="0.25">
      <c r="A213" s="34" t="s">
        <v>161</v>
      </c>
      <c r="B213" t="s">
        <v>33</v>
      </c>
    </row>
    <row r="214" spans="1:2" ht="19" x14ac:dyDescent="0.25">
      <c r="A214" s="34" t="s">
        <v>105</v>
      </c>
      <c r="B214" t="s">
        <v>33</v>
      </c>
    </row>
    <row r="215" spans="1:2" ht="19" x14ac:dyDescent="0.25">
      <c r="A215" s="34" t="s">
        <v>67</v>
      </c>
      <c r="B215" t="s">
        <v>33</v>
      </c>
    </row>
    <row r="216" spans="1:2" ht="19" x14ac:dyDescent="0.25">
      <c r="A216" s="34" t="s">
        <v>192</v>
      </c>
      <c r="B216" t="s">
        <v>33</v>
      </c>
    </row>
    <row r="217" spans="1:2" ht="19" x14ac:dyDescent="0.25">
      <c r="A217" s="34" t="s">
        <v>193</v>
      </c>
      <c r="B217" t="s">
        <v>33</v>
      </c>
    </row>
    <row r="218" spans="1:2" ht="19" x14ac:dyDescent="0.25">
      <c r="A218" s="34" t="s">
        <v>194</v>
      </c>
      <c r="B218" t="s">
        <v>33</v>
      </c>
    </row>
    <row r="219" spans="1:2" ht="19" x14ac:dyDescent="0.25">
      <c r="A219" s="34" t="s">
        <v>134</v>
      </c>
      <c r="B219" t="s">
        <v>33</v>
      </c>
    </row>
    <row r="220" spans="1:2" ht="19" x14ac:dyDescent="0.25">
      <c r="A220" s="34" t="s">
        <v>195</v>
      </c>
      <c r="B220" t="s">
        <v>33</v>
      </c>
    </row>
    <row r="221" spans="1:2" ht="19" x14ac:dyDescent="0.25">
      <c r="A221" s="34" t="s">
        <v>136</v>
      </c>
      <c r="B221" t="s">
        <v>33</v>
      </c>
    </row>
    <row r="222" spans="1:2" ht="19" x14ac:dyDescent="0.25">
      <c r="A222" s="34" t="s">
        <v>170</v>
      </c>
      <c r="B222" t="s">
        <v>33</v>
      </c>
    </row>
    <row r="223" spans="1:2" ht="19" x14ac:dyDescent="0.25">
      <c r="A223" s="34" t="s">
        <v>75</v>
      </c>
      <c r="B223" t="s">
        <v>33</v>
      </c>
    </row>
    <row r="224" spans="1:2" ht="19" x14ac:dyDescent="0.25">
      <c r="A224" s="34" t="s">
        <v>114</v>
      </c>
      <c r="B224" t="s">
        <v>34</v>
      </c>
    </row>
    <row r="225" spans="1:2" ht="19" x14ac:dyDescent="0.25">
      <c r="A225" s="34" t="s">
        <v>101</v>
      </c>
      <c r="B225" t="s">
        <v>34</v>
      </c>
    </row>
    <row r="226" spans="1:2" ht="19" x14ac:dyDescent="0.25">
      <c r="A226" s="34" t="s">
        <v>80</v>
      </c>
      <c r="B226" t="s">
        <v>34</v>
      </c>
    </row>
    <row r="227" spans="1:2" ht="19" x14ac:dyDescent="0.25">
      <c r="A227" s="34" t="s">
        <v>213</v>
      </c>
      <c r="B227" t="s">
        <v>34</v>
      </c>
    </row>
    <row r="228" spans="1:2" ht="19" x14ac:dyDescent="0.25">
      <c r="A228" s="34" t="s">
        <v>196</v>
      </c>
      <c r="B228" t="s">
        <v>34</v>
      </c>
    </row>
    <row r="229" spans="1:2" ht="19" x14ac:dyDescent="0.25">
      <c r="A229" s="34" t="s">
        <v>197</v>
      </c>
      <c r="B229" t="s">
        <v>34</v>
      </c>
    </row>
    <row r="230" spans="1:2" ht="19" x14ac:dyDescent="0.25">
      <c r="A230" s="34" t="s">
        <v>198</v>
      </c>
      <c r="B230" t="s">
        <v>34</v>
      </c>
    </row>
    <row r="231" spans="1:2" ht="19" x14ac:dyDescent="0.25">
      <c r="A231" s="34" t="s">
        <v>199</v>
      </c>
      <c r="B231" t="s">
        <v>34</v>
      </c>
    </row>
    <row r="232" spans="1:2" ht="19" x14ac:dyDescent="0.25">
      <c r="A232" s="34" t="s">
        <v>200</v>
      </c>
      <c r="B232" t="s">
        <v>34</v>
      </c>
    </row>
    <row r="233" spans="1:2" ht="19" x14ac:dyDescent="0.25">
      <c r="A233" s="34" t="s">
        <v>201</v>
      </c>
      <c r="B233" t="s">
        <v>34</v>
      </c>
    </row>
    <row r="234" spans="1:2" ht="19" x14ac:dyDescent="0.25">
      <c r="A234" s="34" t="s">
        <v>134</v>
      </c>
      <c r="B234" t="s">
        <v>34</v>
      </c>
    </row>
    <row r="235" spans="1:2" ht="19" x14ac:dyDescent="0.25">
      <c r="A235" s="34" t="s">
        <v>135</v>
      </c>
      <c r="B235" t="s">
        <v>34</v>
      </c>
    </row>
    <row r="236" spans="1:2" ht="19" x14ac:dyDescent="0.25">
      <c r="A236" s="34" t="s">
        <v>165</v>
      </c>
      <c r="B236" t="s">
        <v>34</v>
      </c>
    </row>
    <row r="237" spans="1:2" ht="19" x14ac:dyDescent="0.25">
      <c r="A237" s="34" t="s">
        <v>110</v>
      </c>
      <c r="B237" t="s">
        <v>34</v>
      </c>
    </row>
    <row r="238" spans="1:2" ht="19" x14ac:dyDescent="0.25">
      <c r="A238" s="34" t="s">
        <v>73</v>
      </c>
      <c r="B238" t="s">
        <v>34</v>
      </c>
    </row>
    <row r="239" spans="1:2" ht="19" x14ac:dyDescent="0.25">
      <c r="A239" s="34" t="s">
        <v>202</v>
      </c>
      <c r="B239" t="s">
        <v>34</v>
      </c>
    </row>
    <row r="240" spans="1:2" ht="19" x14ac:dyDescent="0.25">
      <c r="A240" s="34" t="s">
        <v>100</v>
      </c>
      <c r="B240" t="s">
        <v>35</v>
      </c>
    </row>
    <row r="241" spans="1:2" ht="19" x14ac:dyDescent="0.25">
      <c r="A241" s="34" t="s">
        <v>62</v>
      </c>
      <c r="B241" t="s">
        <v>35</v>
      </c>
    </row>
    <row r="242" spans="1:2" ht="19" x14ac:dyDescent="0.25">
      <c r="A242" s="34" t="s">
        <v>190</v>
      </c>
      <c r="B242" t="s">
        <v>35</v>
      </c>
    </row>
    <row r="243" spans="1:2" ht="19" x14ac:dyDescent="0.25">
      <c r="A243" s="34" t="s">
        <v>123</v>
      </c>
      <c r="B243" t="s">
        <v>35</v>
      </c>
    </row>
    <row r="244" spans="1:2" ht="19" x14ac:dyDescent="0.25">
      <c r="A244" s="34" t="s">
        <v>203</v>
      </c>
      <c r="B244" t="s">
        <v>35</v>
      </c>
    </row>
    <row r="245" spans="1:2" ht="19" x14ac:dyDescent="0.25">
      <c r="A245" s="34" t="s">
        <v>204</v>
      </c>
      <c r="B245" t="s">
        <v>35</v>
      </c>
    </row>
    <row r="246" spans="1:2" ht="19" x14ac:dyDescent="0.25">
      <c r="A246" s="34" t="s">
        <v>63</v>
      </c>
      <c r="B246" t="s">
        <v>35</v>
      </c>
    </row>
    <row r="247" spans="1:2" ht="19" x14ac:dyDescent="0.25">
      <c r="A247" s="34" t="s">
        <v>103</v>
      </c>
      <c r="B247" t="s">
        <v>35</v>
      </c>
    </row>
    <row r="248" spans="1:2" ht="19" x14ac:dyDescent="0.25">
      <c r="A248" s="34" t="s">
        <v>205</v>
      </c>
      <c r="B248" t="s">
        <v>35</v>
      </c>
    </row>
    <row r="249" spans="1:2" ht="19" x14ac:dyDescent="0.25">
      <c r="A249" s="34" t="s">
        <v>206</v>
      </c>
      <c r="B249" t="s">
        <v>35</v>
      </c>
    </row>
    <row r="250" spans="1:2" ht="19" x14ac:dyDescent="0.25">
      <c r="A250" s="34" t="s">
        <v>176</v>
      </c>
      <c r="B250" t="s">
        <v>35</v>
      </c>
    </row>
    <row r="251" spans="1:2" ht="19" x14ac:dyDescent="0.25">
      <c r="A251" s="34" t="s">
        <v>207</v>
      </c>
      <c r="B251" t="s">
        <v>35</v>
      </c>
    </row>
    <row r="252" spans="1:2" ht="19" x14ac:dyDescent="0.25">
      <c r="A252" s="34" t="s">
        <v>177</v>
      </c>
      <c r="B252" t="s">
        <v>35</v>
      </c>
    </row>
    <row r="253" spans="1:2" ht="19" x14ac:dyDescent="0.25">
      <c r="A253" s="34" t="s">
        <v>208</v>
      </c>
      <c r="B253" t="s">
        <v>35</v>
      </c>
    </row>
    <row r="254" spans="1:2" ht="19" x14ac:dyDescent="0.25">
      <c r="A254" s="34" t="s">
        <v>209</v>
      </c>
      <c r="B254" t="s">
        <v>35</v>
      </c>
    </row>
    <row r="255" spans="1:2" ht="19" x14ac:dyDescent="0.25">
      <c r="A255" s="34" t="s">
        <v>165</v>
      </c>
      <c r="B255" t="s">
        <v>35</v>
      </c>
    </row>
    <row r="256" spans="1:2" ht="19" x14ac:dyDescent="0.25">
      <c r="A256" s="34" t="s">
        <v>72</v>
      </c>
      <c r="B256" t="s">
        <v>35</v>
      </c>
    </row>
    <row r="257" spans="1:2" ht="19" x14ac:dyDescent="0.25">
      <c r="A257" s="34" t="s">
        <v>210</v>
      </c>
      <c r="B257" t="s">
        <v>35</v>
      </c>
    </row>
    <row r="258" spans="1:2" ht="19" x14ac:dyDescent="0.25">
      <c r="A258" s="34" t="s">
        <v>211</v>
      </c>
      <c r="B258" t="s">
        <v>35</v>
      </c>
    </row>
    <row r="259" spans="1:2" ht="19" x14ac:dyDescent="0.25">
      <c r="A259" s="34" t="s">
        <v>212</v>
      </c>
      <c r="B259" t="s">
        <v>35</v>
      </c>
    </row>
    <row r="260" spans="1:2" ht="19" x14ac:dyDescent="0.25">
      <c r="A260" s="34"/>
    </row>
  </sheetData>
  <autoFilter ref="A1:A260"/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6"/>
  <sheetViews>
    <sheetView topLeftCell="A15" workbookViewId="0">
      <selection activeCell="A2" sqref="A2"/>
    </sheetView>
  </sheetViews>
  <sheetFormatPr baseColWidth="10" defaultRowHeight="16" x14ac:dyDescent="0.2"/>
  <cols>
    <col min="1" max="1" width="53.6640625" style="79" bestFit="1" customWidth="1"/>
    <col min="2" max="2" width="14.5" style="79" bestFit="1" customWidth="1"/>
    <col min="3" max="3" width="14.5" bestFit="1" customWidth="1"/>
    <col min="4" max="6" width="14.5" style="33" bestFit="1" customWidth="1"/>
    <col min="7" max="7" width="14.5" style="162" bestFit="1" customWidth="1"/>
    <col min="8" max="8" width="14.5" style="12" bestFit="1" customWidth="1"/>
    <col min="9" max="9" width="14.5" bestFit="1" customWidth="1"/>
    <col min="10" max="10" width="14.5" style="158" bestFit="1" customWidth="1"/>
    <col min="11" max="11" width="14.5" bestFit="1" customWidth="1"/>
    <col min="12" max="12" width="13.6640625" style="165" bestFit="1" customWidth="1"/>
    <col min="13" max="13" width="14.5" bestFit="1" customWidth="1"/>
    <col min="14" max="14" width="14.6640625" style="165" customWidth="1"/>
    <col min="15" max="17" width="14.5" bestFit="1" customWidth="1"/>
    <col min="18" max="27" width="14.5" customWidth="1"/>
    <col min="28" max="29" width="25" bestFit="1" customWidth="1"/>
    <col min="30" max="30" width="41.5" bestFit="1" customWidth="1"/>
  </cols>
  <sheetData>
    <row r="1" spans="1:32" x14ac:dyDescent="0.2">
      <c r="A1" s="80" t="s">
        <v>247</v>
      </c>
      <c r="B1" s="241" t="s">
        <v>249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13"/>
    </row>
    <row r="2" spans="1:32" s="25" customFormat="1" ht="58" customHeight="1" x14ac:dyDescent="0.2">
      <c r="A2" s="204"/>
      <c r="B2" s="205" t="s">
        <v>8</v>
      </c>
      <c r="C2" s="205" t="s">
        <v>11</v>
      </c>
      <c r="D2" s="206" t="s">
        <v>12</v>
      </c>
      <c r="E2" s="206" t="s">
        <v>13</v>
      </c>
      <c r="F2" s="206" t="s">
        <v>17</v>
      </c>
      <c r="G2" s="207" t="s">
        <v>18</v>
      </c>
      <c r="H2" s="205" t="s">
        <v>19</v>
      </c>
      <c r="I2" s="205" t="s">
        <v>20</v>
      </c>
      <c r="J2" s="206" t="s">
        <v>21</v>
      </c>
      <c r="K2" s="205" t="s">
        <v>23</v>
      </c>
      <c r="L2" s="208" t="s">
        <v>248</v>
      </c>
      <c r="M2" s="205" t="s">
        <v>31</v>
      </c>
      <c r="N2" s="208" t="s">
        <v>32</v>
      </c>
      <c r="O2" s="205" t="s">
        <v>33</v>
      </c>
      <c r="P2" s="205" t="s">
        <v>34</v>
      </c>
      <c r="Q2" s="205" t="s">
        <v>35</v>
      </c>
      <c r="R2" s="206" t="s">
        <v>9</v>
      </c>
      <c r="S2" s="206" t="s">
        <v>10</v>
      </c>
      <c r="T2" s="206" t="s">
        <v>37</v>
      </c>
      <c r="U2" s="206" t="s">
        <v>478</v>
      </c>
      <c r="V2" s="206" t="s">
        <v>43</v>
      </c>
      <c r="W2" s="206" t="s">
        <v>508</v>
      </c>
      <c r="X2" s="206" t="s">
        <v>36</v>
      </c>
      <c r="Y2" s="206" t="s">
        <v>47</v>
      </c>
      <c r="Z2" s="206" t="s">
        <v>4</v>
      </c>
      <c r="AA2" s="206" t="s">
        <v>16</v>
      </c>
      <c r="AB2" s="209" t="s">
        <v>441</v>
      </c>
      <c r="AC2" s="209" t="s">
        <v>440</v>
      </c>
    </row>
    <row r="3" spans="1:32" x14ac:dyDescent="0.2">
      <c r="A3" s="81"/>
      <c r="B3" s="153"/>
      <c r="C3" s="153"/>
      <c r="D3" s="160"/>
      <c r="E3" s="160"/>
      <c r="F3" s="160"/>
      <c r="G3" s="161"/>
      <c r="H3" s="153"/>
      <c r="I3" s="153"/>
      <c r="J3" s="160"/>
      <c r="K3" s="153"/>
      <c r="L3" s="166"/>
      <c r="M3" s="153"/>
      <c r="N3" s="166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4"/>
      <c r="AC3" s="154"/>
      <c r="AD3" t="s">
        <v>454</v>
      </c>
    </row>
    <row r="4" spans="1:32" s="151" customFormat="1" ht="18" x14ac:dyDescent="0.2">
      <c r="A4" s="176" t="s">
        <v>230</v>
      </c>
      <c r="B4" s="171" t="str">
        <f>VLOOKUP(A4&amp;"I"&amp;$B$2,Results!$K:$L,2,FALSE)</f>
        <v>upregulation</v>
      </c>
      <c r="C4" s="171" t="str">
        <f>VLOOKUP(A4&amp;"I"&amp;$C$2,Results!$J:$L,3,FALSE)</f>
        <v>upregulation</v>
      </c>
      <c r="D4" s="172" t="str">
        <f>VLOOKUP(A4&amp;"I"&amp;$D$2,Results!$J:$L,3,FALSE)</f>
        <v>downregulation</v>
      </c>
      <c r="E4" s="172" t="str">
        <f>VLOOKUP(A4&amp;"I"&amp;$E$2,Results!$J:$L,3,FALSE)</f>
        <v>downregulation</v>
      </c>
      <c r="F4" s="172" t="str">
        <f>VLOOKUP(A4&amp;"I"&amp;$F$2,Results!$J:$L,3,FALSE)</f>
        <v>upregulation</v>
      </c>
      <c r="G4" s="172" t="str">
        <f>VLOOKUP(A4&amp;"I"&amp;$G$2,Results!$J:$L,3,FALSE)</f>
        <v>upregulation</v>
      </c>
      <c r="H4" s="171" t="str">
        <f>VLOOKUP(A4&amp;"I"&amp;$H$2,Results!$J:$L,3,FALSE)</f>
        <v>upregulation</v>
      </c>
      <c r="I4" s="171" t="str">
        <f>VLOOKUP(A4&amp;"I"&amp;$I$2,Results!$J:$L,3,FALSE)</f>
        <v>downregulation</v>
      </c>
      <c r="J4" s="172" t="str">
        <f>VLOOKUP(A4&amp;"I"&amp;$J$2,Results!$J:$L,3,FALSE)</f>
        <v>downregulation</v>
      </c>
      <c r="K4" s="171" t="str">
        <f>VLOOKUP(A4&amp;"I"&amp;$K$2,Results!$J:$L,3,FALSE)</f>
        <v>upregulation</v>
      </c>
      <c r="L4" s="171" t="s">
        <v>444</v>
      </c>
      <c r="M4" s="171" t="str">
        <f>VLOOKUP(A4&amp;"I"&amp;$M$2,Results!$J:$L,3,FALSE)</f>
        <v>downregulation</v>
      </c>
      <c r="N4" s="172" t="str">
        <f>VLOOKUP(A4&amp;"I"&amp;$N$2,Results!$J:$L,3,FALSE)</f>
        <v>downregulation</v>
      </c>
      <c r="O4" s="171" t="str">
        <f>VLOOKUP(A4&amp;"I"&amp;$O$2,Results!$J:$L,3,FALSE)</f>
        <v>downregulation</v>
      </c>
      <c r="P4" s="171" t="str">
        <f>VLOOKUP(A4&amp;"I"&amp;$P$2,Results!$J:$L,3,FALSE)</f>
        <v>downregulation</v>
      </c>
      <c r="Q4" s="171" t="str">
        <f>VLOOKUP(A4&amp;"I"&amp;$Q$2,Results!$J:$L,3,FALSE)</f>
        <v>upregulation</v>
      </c>
      <c r="R4" s="171" t="str">
        <f>VLOOKUP($A4&amp;"I"&amp;$Q$2,Results!$J:$L,3,FALSE)</f>
        <v>upregulation</v>
      </c>
      <c r="S4" s="171" t="str">
        <f>VLOOKUP($A4&amp;"I"&amp;$Q$2,Results!$J:$L,3,FALSE)</f>
        <v>upregulation</v>
      </c>
      <c r="T4" s="171" t="str">
        <f>VLOOKUP($A4&amp;"I"&amp;$T$2,Results!$K:$L,2,FALSE)</f>
        <v>downregulation</v>
      </c>
      <c r="U4" s="171" t="str">
        <f>VLOOKUP($A4&amp;"I"&amp;$U$2,Results!$J:$L,3,FALSE)</f>
        <v>upregulation</v>
      </c>
      <c r="V4" s="171" t="str">
        <f>VLOOKUP($A4&amp;"I"&amp;$V$2,Results!$J:$L,3,FALSE)</f>
        <v>downregulation</v>
      </c>
      <c r="W4" s="171" t="str">
        <f>VLOOKUP($A4&amp;"I"&amp;$W$2,Results!$J:$L,3,FALSE)</f>
        <v>downregulation</v>
      </c>
      <c r="X4" s="171" t="str">
        <f>VLOOKUP($A4&amp;"I"&amp;$X$2,Results!$J:$L,3,FALSE)</f>
        <v>downregulation</v>
      </c>
      <c r="Y4" s="171" t="str">
        <f>VLOOKUP($A4&amp;"I"&amp;$Y$2,Results!$J:$L,3,FALSE)</f>
        <v>downregulation</v>
      </c>
      <c r="Z4" s="171" t="str">
        <f>VLOOKUP($A4&amp;"I"&amp;$Z$2,Results!$J:$L,3,FALSE)</f>
        <v>downregulation</v>
      </c>
      <c r="AA4" s="171" t="str">
        <f>VLOOKUP($A4&amp;"I"&amp;$AA$2,Results!$J:$L,3,FALSE)</f>
        <v>downregulation</v>
      </c>
      <c r="AB4" s="152">
        <f t="shared" ref="AB4:AB21" si="0">COUNTIF(B4:Q4,"downregulation")</f>
        <v>9</v>
      </c>
      <c r="AC4" s="152">
        <f t="shared" ref="AC4:AC21" si="1">COUNTIF(C4:AB4,"upregulation")</f>
        <v>9</v>
      </c>
      <c r="AD4"/>
      <c r="AE4"/>
      <c r="AF4"/>
    </row>
    <row r="5" spans="1:32" ht="18" x14ac:dyDescent="0.2">
      <c r="A5" s="82" t="s">
        <v>233</v>
      </c>
      <c r="B5" s="171" t="e">
        <f>VLOOKUP(A5&amp;"I"&amp;$B$2,Results!$K:$L,2,FALSE)</f>
        <v>#N/A</v>
      </c>
      <c r="C5" s="171" t="e">
        <f>VLOOKUP(A5&amp;"I"&amp;$C$2,Results!$K:$L,2,FALSE)</f>
        <v>#N/A</v>
      </c>
      <c r="D5" s="172" t="e">
        <f>VLOOKUP(A5&amp;"I"&amp;$D$2,Results!$J:$L,3,FALSE)</f>
        <v>#N/A</v>
      </c>
      <c r="E5" s="172" t="str">
        <f>VLOOKUP(A5&amp;"I"&amp;$E$2,Results!$J:$L,3,FALSE)</f>
        <v>upregulation</v>
      </c>
      <c r="F5" s="172" t="str">
        <f>VLOOKUP(A5&amp;"I"&amp;$F$2,Results!$J:$L,3,FALSE)</f>
        <v>downregulation</v>
      </c>
      <c r="G5" s="172" t="str">
        <f>VLOOKUP(A5&amp;"I"&amp;$G$2,Results!$J:$L,3,FALSE)</f>
        <v>upregulation</v>
      </c>
      <c r="H5" s="171" t="e">
        <f>VLOOKUP(A5&amp;"I"&amp;$H$2,Results!$K:$L,2,FALSE)</f>
        <v>#N/A</v>
      </c>
      <c r="I5" s="171" t="str">
        <f>VLOOKUP(A5&amp;"I"&amp;$I$2,Results!$J:$L,3,FALSE)</f>
        <v>downregulation</v>
      </c>
      <c r="J5" s="172" t="str">
        <f>VLOOKUP(A5&amp;"I"&amp;$J$2,Results!$J:$L,3,FALSE)</f>
        <v>upregulation</v>
      </c>
      <c r="K5" s="171" t="e">
        <f>VLOOKUP(A5&amp;"I"&amp;$K$2,Results!$K:$L,2,FALSE)</f>
        <v>#N/A</v>
      </c>
      <c r="L5" s="171" t="e">
        <f>VLOOKUP(A5&amp;"I"&amp;$L$2,Results!$J:$L,3,FALSE)</f>
        <v>#N/A</v>
      </c>
      <c r="M5" s="171" t="e">
        <f>VLOOKUP(A5&amp;"I"&amp;$M$2,Results!$K:$L,2,FALSE)</f>
        <v>#N/A</v>
      </c>
      <c r="N5" s="172" t="e">
        <f>VLOOKUP(A5&amp;"I"&amp;$N$2,Results!$K:$L,2,FALSE)</f>
        <v>#N/A</v>
      </c>
      <c r="O5" s="171" t="str">
        <f>VLOOKUP(A5&amp;"I"&amp;$O$2,Results!$J:$L,3,FALSE)</f>
        <v>downregulation</v>
      </c>
      <c r="P5" s="171" t="str">
        <f>VLOOKUP(A5&amp;"I"&amp;$P$2,Results!$J:$L,3,FALSE)</f>
        <v>upregulation</v>
      </c>
      <c r="Q5" s="171" t="str">
        <f>VLOOKUP(A5&amp;"I"&amp;$Q$2,Results!$J:$L,3,FALSE)</f>
        <v>upregulation</v>
      </c>
      <c r="R5" s="171" t="str">
        <f>VLOOKUP($A5&amp;"I"&amp;$Q$2,Results!$J:$L,3,FALSE)</f>
        <v>upregulation</v>
      </c>
      <c r="S5" s="171" t="str">
        <f>VLOOKUP($A5&amp;"I"&amp;$Q$2,Results!$J:$L,3,FALSE)</f>
        <v>upregulation</v>
      </c>
      <c r="T5" s="171" t="e">
        <f>VLOOKUP($A5&amp;"I"&amp;$T$2,Results!$K:$L,2,FALSE)</f>
        <v>#N/A</v>
      </c>
      <c r="U5" s="171" t="e">
        <f>VLOOKUP($A5&amp;"I"&amp;$U$2,Results!$K:$L,2,FALSE)</f>
        <v>#N/A</v>
      </c>
      <c r="V5" s="171" t="str">
        <f>VLOOKUP($A5&amp;"I"&amp;$V$2,Results!$J:$L,3,FALSE)</f>
        <v>downregulation</v>
      </c>
      <c r="W5" s="171" t="e">
        <f>VLOOKUP($A5&amp;"I"&amp;$W$2,Results!$K:$L,2,FALSE)</f>
        <v>#N/A</v>
      </c>
      <c r="X5" s="171" t="str">
        <f>VLOOKUP($A5&amp;"I"&amp;$X$2,Results!$J:$L,3,FALSE)</f>
        <v>upregulation</v>
      </c>
      <c r="Y5" s="171" t="e">
        <f>VLOOKUP($A5&amp;"I"&amp;$Y$2,Results!$K:$L,2,FALSE)</f>
        <v>#N/A</v>
      </c>
      <c r="Z5" s="171" t="e">
        <f>VLOOKUP($A5&amp;"I"&amp;$Z$2,Results!$K:$L,2,FALSE)</f>
        <v>#N/A</v>
      </c>
      <c r="AA5" s="171" t="str">
        <f>VLOOKUP($A5&amp;"I"&amp;$AA$2,Results!$J:$L,3,FALSE)</f>
        <v>upregulation</v>
      </c>
      <c r="AB5" s="152">
        <f t="shared" si="0"/>
        <v>3</v>
      </c>
      <c r="AC5" s="152">
        <f t="shared" si="1"/>
        <v>9</v>
      </c>
    </row>
    <row r="6" spans="1:32" ht="18" x14ac:dyDescent="0.2">
      <c r="A6" s="82" t="s">
        <v>231</v>
      </c>
      <c r="B6" s="171" t="str">
        <f>VLOOKUP(A6&amp;"I"&amp;$B$2,Results!$J:$L,3,FALSE)</f>
        <v>upregulation</v>
      </c>
      <c r="C6" s="171" t="str">
        <f>VLOOKUP(A6&amp;"I"&amp;$C$2,Results!$J:$L,3,FALSE)</f>
        <v>downregulation</v>
      </c>
      <c r="D6" s="172" t="str">
        <f>VLOOKUP(A6&amp;"I"&amp;$D$2,Results!$J:$L,3,FALSE)</f>
        <v>downregulation</v>
      </c>
      <c r="E6" s="172" t="str">
        <f>VLOOKUP(A6&amp;"I"&amp;$E$2,Results!$J:$L,3,FALSE)</f>
        <v>downregulation</v>
      </c>
      <c r="F6" s="172" t="str">
        <f>VLOOKUP(A6&amp;"I"&amp;$F$2,Results!$J:$L,3,FALSE)</f>
        <v>upregulation</v>
      </c>
      <c r="G6" s="172" t="str">
        <f>VLOOKUP(A6&amp;"I"&amp;$G$2,Results!$J:$L,3,FALSE)</f>
        <v>upregulation</v>
      </c>
      <c r="H6" s="171" t="str">
        <f>VLOOKUP(A6&amp;"I"&amp;$H$2,Results!$J:$L,3,FALSE)</f>
        <v>downregulation</v>
      </c>
      <c r="I6" s="171" t="str">
        <f>VLOOKUP(A6&amp;"I"&amp;$I$2,Results!$J:$L,3,FALSE)</f>
        <v>upregulation</v>
      </c>
      <c r="J6" s="172" t="str">
        <f>VLOOKUP(A6&amp;"I"&amp;$J$2,Results!$J:$L,3,FALSE)</f>
        <v>downregulation</v>
      </c>
      <c r="K6" s="171" t="str">
        <f>VLOOKUP(A6&amp;"I"&amp;$K$2,Results!$J:$L,3,FALSE)</f>
        <v>downregulation</v>
      </c>
      <c r="L6" s="171" t="s">
        <v>445</v>
      </c>
      <c r="M6" s="171" t="str">
        <f>VLOOKUP(A6&amp;"I"&amp;$M$2,Results!$J:$L,3,FALSE)</f>
        <v>downregulation</v>
      </c>
      <c r="N6" s="172" t="str">
        <f>VLOOKUP(A6&amp;"I"&amp;$N$2,Results!$J:$L,3,FALSE)</f>
        <v>upregulation</v>
      </c>
      <c r="O6" s="171" t="str">
        <f>VLOOKUP(A6&amp;"I"&amp;$O$2,Results!$J:$L,3,FALSE)</f>
        <v>upregulation</v>
      </c>
      <c r="P6" s="171" t="str">
        <f>VLOOKUP(A6&amp;"I"&amp;$P$2,Results!$J:$L,3,FALSE)</f>
        <v>downregulation</v>
      </c>
      <c r="Q6" s="171" t="str">
        <f>VLOOKUP(A6&amp;"I"&amp;$Q$2,Results!$J:$L,3,FALSE)</f>
        <v>upregulation</v>
      </c>
      <c r="R6" s="171" t="str">
        <f>VLOOKUP($A6&amp;"I"&amp;$Q$2,Results!$J:$L,3,FALSE)</f>
        <v>upregulation</v>
      </c>
      <c r="S6" s="171" t="str">
        <f>VLOOKUP($A6&amp;"I"&amp;$Q$2,Results!$J:$L,3,FALSE)</f>
        <v>upregulation</v>
      </c>
      <c r="T6" s="171" t="e">
        <f>VLOOKUP($A6&amp;"I"&amp;$T$2,Results!$K:$L,2,FALSE)</f>
        <v>#N/A</v>
      </c>
      <c r="U6" s="171" t="str">
        <f>VLOOKUP($A6&amp;"I"&amp;$U$2,Results!$J:$L,3,FALSE)</f>
        <v>downregulation</v>
      </c>
      <c r="V6" s="171" t="str">
        <f>VLOOKUP($A6&amp;"I"&amp;$V$2,Results!$J:$L,3,FALSE)</f>
        <v>upregulation</v>
      </c>
      <c r="W6" s="171" t="str">
        <f>VLOOKUP($A6&amp;"I"&amp;$W$2,Results!$J:$L,3,FALSE)</f>
        <v>downregulation</v>
      </c>
      <c r="X6" s="171" t="str">
        <f>VLOOKUP($A6&amp;"I"&amp;$X$2,Results!$J:$L,3,FALSE)</f>
        <v>upregulation</v>
      </c>
      <c r="Y6" s="171" t="str">
        <f>VLOOKUP($A6&amp;"I"&amp;$Y$2,Results!$J:$L,3,FALSE)</f>
        <v>downregulation</v>
      </c>
      <c r="Z6" s="171" t="str">
        <f>VLOOKUP($A6&amp;"I"&amp;$Z$2,Results!$J:$L,3,FALSE)</f>
        <v>upregulation</v>
      </c>
      <c r="AA6" s="171" t="str">
        <f>VLOOKUP($A6&amp;"I"&amp;$AA$2,Results!$J:$L,3,FALSE)</f>
        <v>downregulation</v>
      </c>
      <c r="AB6" s="152">
        <f t="shared" si="0"/>
        <v>8</v>
      </c>
      <c r="AC6" s="152">
        <f t="shared" si="1"/>
        <v>12</v>
      </c>
    </row>
    <row r="7" spans="1:32" ht="18" x14ac:dyDescent="0.2">
      <c r="A7" s="82" t="s">
        <v>234</v>
      </c>
      <c r="B7" s="171" t="e">
        <f>VLOOKUP(A7&amp;"I"&amp;$B$2,Results!$K:$L,2,FALSE)</f>
        <v>#N/A</v>
      </c>
      <c r="C7" s="171" t="str">
        <f>VLOOKUP(A7&amp;"I"&amp;$C$2,Results!$J:$L,3,FALSE)</f>
        <v>upregulation</v>
      </c>
      <c r="D7" s="172" t="str">
        <f>VLOOKUP(A7&amp;"I"&amp;$D$2,Results!$J:$L,3,FALSE)</f>
        <v>upregulation</v>
      </c>
      <c r="E7" s="172" t="str">
        <f>VLOOKUP(A7&amp;"I"&amp;$E$2,Results!$J:$L,3,FALSE)</f>
        <v>downregulation</v>
      </c>
      <c r="F7" s="172" t="str">
        <f>VLOOKUP(A7&amp;"I"&amp;$F$2,Results!$J:$L,3,FALSE)</f>
        <v>upregulation</v>
      </c>
      <c r="G7" s="172" t="str">
        <f>VLOOKUP(A7&amp;"I"&amp;$G$2,Results!$J:$L,3,FALSE)</f>
        <v>upregulation</v>
      </c>
      <c r="H7" s="171" t="str">
        <f>VLOOKUP(A7&amp;"I"&amp;$H$2,Results!$J:$L,3,FALSE)</f>
        <v>upregulation</v>
      </c>
      <c r="I7" s="171" t="str">
        <f>VLOOKUP(A7&amp;"I"&amp;$I$2,Results!$J:$L,3,FALSE)</f>
        <v>downregulation</v>
      </c>
      <c r="J7" s="172" t="str">
        <f>VLOOKUP(A7&amp;"I"&amp;$J$2,Results!$J:$L,3,FALSE)</f>
        <v>upregulation</v>
      </c>
      <c r="K7" s="171" t="str">
        <f>VLOOKUP(A7&amp;"I"&amp;$K$2,Results!$J:$L,3,FALSE)</f>
        <v>upregulation</v>
      </c>
      <c r="L7" s="171" t="s">
        <v>445</v>
      </c>
      <c r="M7" s="171" t="e">
        <f>VLOOKUP(A7&amp;"I"&amp;$M$2,Results!$K:$L,2,FALSE)</f>
        <v>#N/A</v>
      </c>
      <c r="N7" s="172" t="str">
        <f>VLOOKUP(A7&amp;"I"&amp;$N$2,Results!$J:$L,3,FALSE)</f>
        <v>upregulation</v>
      </c>
      <c r="O7" s="171" t="str">
        <f>VLOOKUP(A7&amp;"I"&amp;$O$2,Results!$J:$L,3,FALSE)</f>
        <v>downregulation</v>
      </c>
      <c r="P7" s="171" t="str">
        <f>VLOOKUP(A7&amp;"I"&amp;$P$2,Results!$J:$L,3,FALSE)</f>
        <v>upregulation</v>
      </c>
      <c r="Q7" s="171" t="str">
        <f>VLOOKUP(A7&amp;"I"&amp;$Q$2,Results!$J:$L,3,FALSE)</f>
        <v>upregulation</v>
      </c>
      <c r="R7" s="171" t="str">
        <f>VLOOKUP($A7&amp;"I"&amp;$Q$2,Results!$J:$L,3,FALSE)</f>
        <v>upregulation</v>
      </c>
      <c r="S7" s="171" t="str">
        <f>VLOOKUP($A7&amp;"I"&amp;$Q$2,Results!$J:$L,3,FALSE)</f>
        <v>upregulation</v>
      </c>
      <c r="T7" s="171" t="str">
        <f>VLOOKUP($A7&amp;"I"&amp;$T$2,Results!$J:$L,3,FALSE)</f>
        <v>upregulation</v>
      </c>
      <c r="U7" s="171" t="str">
        <f>VLOOKUP($A7&amp;"I"&amp;$U$2,Results!$J:$L,3,FALSE)</f>
        <v>upregulation</v>
      </c>
      <c r="V7" s="171" t="e">
        <f>VLOOKUP($A7&amp;"I"&amp;$V$2,Results!$K:$L,2,FALSE)</f>
        <v>#N/A</v>
      </c>
      <c r="W7" s="171" t="str">
        <f>VLOOKUP($A7&amp;"I"&amp;$W$2,Results!$J:$L,3,FALSE)</f>
        <v>upregulation</v>
      </c>
      <c r="X7" s="171" t="str">
        <f>VLOOKUP($A7&amp;"I"&amp;$X$2,Results!$J:$L,3,FALSE)</f>
        <v>downregulation</v>
      </c>
      <c r="Y7" s="171" t="str">
        <f>VLOOKUP($A7&amp;"I"&amp;$Y$2,Results!$J:$L,3,FALSE)</f>
        <v>upregulation</v>
      </c>
      <c r="Z7" s="171" t="str">
        <f>VLOOKUP($A7&amp;"I"&amp;$Z$2,Results!$J:$L,3,FALSE)</f>
        <v>downregulation</v>
      </c>
      <c r="AA7" s="171" t="str">
        <f>VLOOKUP($A7&amp;"I"&amp;$AA$2,Results!$J:$L,3,FALSE)</f>
        <v>downregulation</v>
      </c>
      <c r="AB7" s="152">
        <f t="shared" si="0"/>
        <v>3</v>
      </c>
      <c r="AC7" s="152">
        <f t="shared" si="1"/>
        <v>17</v>
      </c>
    </row>
    <row r="8" spans="1:32" ht="18" x14ac:dyDescent="0.2">
      <c r="A8" s="82" t="s">
        <v>235</v>
      </c>
      <c r="B8" s="171" t="e">
        <f>VLOOKUP(A8&amp;"I"&amp;$B$2,Results!$K:$L,2,FALSE)</f>
        <v>#N/A</v>
      </c>
      <c r="C8" s="171" t="str">
        <f>VLOOKUP(A8&amp;"I"&amp;$C$2,Results!$J:$L,3,FALSE)</f>
        <v>upregulation</v>
      </c>
      <c r="D8" s="172" t="str">
        <f>VLOOKUP(A8&amp;"I"&amp;$D$2,Results!$J:$L,3,FALSE)</f>
        <v>upregulation</v>
      </c>
      <c r="E8" s="172" t="str">
        <f>VLOOKUP(A8&amp;"I"&amp;$E$2,Results!$J:$L,3,FALSE)</f>
        <v>downregulation</v>
      </c>
      <c r="F8" s="172" t="str">
        <f>VLOOKUP(A8&amp;"I"&amp;$F$2,Results!$J:$L,3,FALSE)</f>
        <v>upregulation</v>
      </c>
      <c r="G8" s="172" t="str">
        <f>VLOOKUP(A8&amp;"I"&amp;$G$2,Results!$J:$L,3,FALSE)</f>
        <v>upregulation</v>
      </c>
      <c r="H8" s="171" t="str">
        <f>VLOOKUP(A8&amp;"I"&amp;$H$2,Results!$J:$L,3,FALSE)</f>
        <v>upregulation</v>
      </c>
      <c r="I8" s="171" t="str">
        <f>VLOOKUP(A8&amp;"I"&amp;$I$2,Results!$J:$L,3,FALSE)</f>
        <v>downregulation</v>
      </c>
      <c r="J8" s="172" t="str">
        <f>VLOOKUP(A8&amp;"I"&amp;$J$2,Results!$J:$L,3,FALSE)</f>
        <v>upregulation</v>
      </c>
      <c r="K8" s="171" t="str">
        <f>VLOOKUP(A8&amp;"I"&amp;$K$2,Results!$J:$L,3,FALSE)</f>
        <v>upregulation</v>
      </c>
      <c r="L8" s="171" t="s">
        <v>445</v>
      </c>
      <c r="M8" s="171" t="str">
        <f>VLOOKUP(A8&amp;"I"&amp;$M$2,Results!$J:$L,3,FALSE)</f>
        <v>downregulation</v>
      </c>
      <c r="N8" s="172" t="str">
        <f>VLOOKUP(A8&amp;"I"&amp;$N$2,Results!$J:$L,3,FALSE)</f>
        <v>upregulation</v>
      </c>
      <c r="O8" s="171" t="str">
        <f>VLOOKUP(A8&amp;"I"&amp;$O$2,Results!$J:$L,3,FALSE)</f>
        <v>upregulation</v>
      </c>
      <c r="P8" s="171" t="str">
        <f>VLOOKUP(A8&amp;"I"&amp;$P$2,Results!$J:$L,3,FALSE)</f>
        <v>upregulation</v>
      </c>
      <c r="Q8" s="171" t="str">
        <f>VLOOKUP(A8&amp;"I"&amp;$Q$2,Results!$J:$L,3,FALSE)</f>
        <v>upregulation</v>
      </c>
      <c r="R8" s="171" t="str">
        <f>VLOOKUP($A8&amp;"I"&amp;$Q$2,Results!$J:$L,3,FALSE)</f>
        <v>upregulation</v>
      </c>
      <c r="S8" s="171" t="str">
        <f>VLOOKUP($A8&amp;"I"&amp;$Q$2,Results!$J:$L,3,FALSE)</f>
        <v>upregulation</v>
      </c>
      <c r="T8" s="171" t="str">
        <f>VLOOKUP($A8&amp;"I"&amp;$T$2,Results!$J:$L,3,FALSE)</f>
        <v>upregulation</v>
      </c>
      <c r="U8" s="171" t="str">
        <f>VLOOKUP($A8&amp;"I"&amp;$U$2,Results!$J:$L,3,FALSE)</f>
        <v>upregulation</v>
      </c>
      <c r="V8" s="171" t="str">
        <f>VLOOKUP($A8&amp;"I"&amp;$V$2,Results!$J:$L,3,FALSE)</f>
        <v>downregulation</v>
      </c>
      <c r="W8" s="171" t="str">
        <f>VLOOKUP($A8&amp;"I"&amp;$W$2,Results!$J:$L,3,FALSE)</f>
        <v>upregulation</v>
      </c>
      <c r="X8" s="171" t="str">
        <f>VLOOKUP($A8&amp;"I"&amp;$X$2,Results!$J:$L,3,FALSE)</f>
        <v>downregulation</v>
      </c>
      <c r="Y8" s="171" t="str">
        <f>VLOOKUP($A8&amp;"I"&amp;$Y$2,Results!$J:$L,3,FALSE)</f>
        <v>upregulation</v>
      </c>
      <c r="Z8" s="171" t="str">
        <f>VLOOKUP($A8&amp;"I"&amp;$Z$2,Results!$J:$L,3,FALSE)</f>
        <v>downregulation</v>
      </c>
      <c r="AA8" s="171" t="str">
        <f>VLOOKUP($A8&amp;"I"&amp;$AA$2,Results!$J:$L,3,FALSE)</f>
        <v>downregulation</v>
      </c>
      <c r="AB8" s="152">
        <f t="shared" si="0"/>
        <v>3</v>
      </c>
      <c r="AC8" s="152">
        <f t="shared" si="1"/>
        <v>18</v>
      </c>
    </row>
    <row r="9" spans="1:32" ht="18" x14ac:dyDescent="0.2">
      <c r="A9" s="82" t="s">
        <v>236</v>
      </c>
      <c r="B9" s="171" t="e">
        <f>VLOOKUP(A9&amp;"I"&amp;$B$2,Results!$K:$L,2,FALSE)</f>
        <v>#N/A</v>
      </c>
      <c r="C9" s="171" t="e">
        <f>VLOOKUP(A9&amp;"I"&amp;$C$2,Results!$K:$L,2,FALSE)</f>
        <v>#N/A</v>
      </c>
      <c r="D9" s="172" t="e">
        <f>VLOOKUP(A9&amp;"I"&amp;$D$2,Results!$J:$L,3,FALSE)</f>
        <v>#N/A</v>
      </c>
      <c r="E9" s="172" t="str">
        <f>VLOOKUP(A9&amp;"I"&amp;$E$2,Results!$J:$L,3,FALSE)</f>
        <v>downregulation</v>
      </c>
      <c r="F9" s="172" t="str">
        <f>VLOOKUP(A9&amp;"I"&amp;$F$2,Results!$J:$L,3,FALSE)</f>
        <v>upregulation</v>
      </c>
      <c r="G9" s="172" t="str">
        <f>VLOOKUP(A9&amp;"I"&amp;$G$2,Results!$J:$L,3,FALSE)</f>
        <v>upregulation</v>
      </c>
      <c r="H9" s="171" t="str">
        <f>VLOOKUP(A9&amp;"I"&amp;$H$2,Results!$J:$L,3,FALSE)</f>
        <v>upregulation</v>
      </c>
      <c r="I9" s="171" t="str">
        <f>VLOOKUP(A9&amp;"I"&amp;$I$2,Results!$J:$L,3,FALSE)</f>
        <v>downregulation</v>
      </c>
      <c r="J9" s="172" t="str">
        <f>VLOOKUP(A9&amp;"I"&amp;$J$2,Results!$J:$L,3,FALSE)</f>
        <v>upregulation</v>
      </c>
      <c r="K9" s="171" t="str">
        <f>VLOOKUP(A9&amp;"I"&amp;$K$2,Results!$J:$L,3,FALSE)</f>
        <v>upregulation</v>
      </c>
      <c r="L9" s="171" t="s">
        <v>444</v>
      </c>
      <c r="M9" s="171" t="e">
        <f>VLOOKUP(A9&amp;"I"&amp;$M$2,Results!$K:$L,2,FALSE)</f>
        <v>#N/A</v>
      </c>
      <c r="N9" s="172" t="str">
        <f>VLOOKUP(A9&amp;"I"&amp;$N$2,Results!$J:$L,3,FALSE)</f>
        <v>upregulation</v>
      </c>
      <c r="O9" s="171" t="e">
        <f>VLOOKUP(A9&amp;"I"&amp;$O$2,Results!$K:$L,2,FALSE)</f>
        <v>#N/A</v>
      </c>
      <c r="P9" s="171" t="str">
        <f>VLOOKUP(A9&amp;"I"&amp;$P$2,Results!$J:$L,3,FALSE)</f>
        <v>upregulation</v>
      </c>
      <c r="Q9" s="171" t="str">
        <f>VLOOKUP(A9&amp;"I"&amp;$Q$2,Results!$J:$L,3,FALSE)</f>
        <v>upregulation</v>
      </c>
      <c r="R9" s="171" t="str">
        <f>VLOOKUP($A9&amp;"I"&amp;$Q$2,Results!$J:$L,3,FALSE)</f>
        <v>upregulation</v>
      </c>
      <c r="S9" s="171" t="str">
        <f>VLOOKUP($A9&amp;"I"&amp;$Q$2,Results!$J:$L,3,FALSE)</f>
        <v>upregulation</v>
      </c>
      <c r="T9" s="171" t="e">
        <f>VLOOKUP($A9&amp;"I"&amp;$T$2,Results!$K:$L,2,FALSE)</f>
        <v>#N/A</v>
      </c>
      <c r="U9" s="171" t="str">
        <f>VLOOKUP($A9&amp;"I"&amp;$U$2,Results!$J:$L,3,FALSE)</f>
        <v>upregulation</v>
      </c>
      <c r="V9" s="171" t="str">
        <f>VLOOKUP($A9&amp;"I"&amp;$V$2,Results!$J:$L,3,FALSE)</f>
        <v>downregulation</v>
      </c>
      <c r="W9" s="171" t="e">
        <f>VLOOKUP($A9&amp;"I"&amp;$W$2,Results!$K:$L,2,FALSE)</f>
        <v>#N/A</v>
      </c>
      <c r="X9" s="171" t="str">
        <f>VLOOKUP($A9&amp;"I"&amp;$X$2,Results!$J:$L,3,FALSE)</f>
        <v>downregulation</v>
      </c>
      <c r="Y9" s="171" t="str">
        <f>VLOOKUP($A9&amp;"I"&amp;$Y$2,Results!$J:$L,3,FALSE)</f>
        <v>upregulation</v>
      </c>
      <c r="Z9" s="171" t="str">
        <f>VLOOKUP($A9&amp;"I"&amp;$Z$2,Results!$J:$L,3,FALSE)</f>
        <v>downregulation</v>
      </c>
      <c r="AA9" s="171" t="str">
        <f>VLOOKUP($A9&amp;"I"&amp;$AA$2,Results!$J:$L,3,FALSE)</f>
        <v>downregulation</v>
      </c>
      <c r="AB9" s="152">
        <f t="shared" si="0"/>
        <v>3</v>
      </c>
      <c r="AC9" s="152">
        <f t="shared" si="1"/>
        <v>12</v>
      </c>
    </row>
    <row r="10" spans="1:32" ht="18" x14ac:dyDescent="0.2">
      <c r="A10" s="82" t="s">
        <v>237</v>
      </c>
      <c r="B10" s="171" t="e">
        <f>VLOOKUP(A10&amp;"I"&amp;$B$2,Results!$K:$L,2,FALSE)</f>
        <v>#N/A</v>
      </c>
      <c r="C10" s="171" t="str">
        <f>VLOOKUP(A10&amp;"I"&amp;$C$2,Results!$J:$L,3,FALSE)</f>
        <v>upregulation</v>
      </c>
      <c r="D10" s="172" t="str">
        <f>VLOOKUP(A10&amp;"I"&amp;$D$2,Results!$J:$L,3,FALSE)</f>
        <v>upregulation</v>
      </c>
      <c r="E10" s="172" t="str">
        <f>VLOOKUP(A10&amp;"I"&amp;$E$2,Results!$J:$L,3,FALSE)</f>
        <v>downregulation</v>
      </c>
      <c r="F10" s="172" t="str">
        <f>VLOOKUP(A10&amp;"I"&amp;$F$2,Results!$J:$L,3,FALSE)</f>
        <v>upregulation</v>
      </c>
      <c r="G10" s="172" t="str">
        <f>VLOOKUP(A10&amp;"I"&amp;$G$2,Results!$J:$L,3,FALSE)</f>
        <v>upregulation</v>
      </c>
      <c r="H10" s="171" t="str">
        <f>VLOOKUP(A10&amp;"I"&amp;$H$2,Results!$J:$L,3,FALSE)</f>
        <v>upregulation</v>
      </c>
      <c r="I10" s="171" t="str">
        <f>VLOOKUP(A10&amp;"I"&amp;$I$2,Results!$J:$L,3,FALSE)</f>
        <v>downregulation</v>
      </c>
      <c r="J10" s="172" t="str">
        <f>VLOOKUP(A10&amp;"I"&amp;$J$2,Results!$J:$L,3,FALSE)</f>
        <v>upregulation</v>
      </c>
      <c r="K10" s="171" t="str">
        <f>VLOOKUP(A10&amp;"I"&amp;$K$2,Results!$J:$L,3,FALSE)</f>
        <v>upregulation</v>
      </c>
      <c r="L10" s="171" t="s">
        <v>445</v>
      </c>
      <c r="M10" s="171" t="e">
        <f>VLOOKUP(A10&amp;"I"&amp;$M$2,Results!$K:$L,2,FALSE)</f>
        <v>#N/A</v>
      </c>
      <c r="N10" s="172" t="str">
        <f>VLOOKUP(A10&amp;"I"&amp;$N$2,Results!$J:$L,3,FALSE)</f>
        <v>upregulation</v>
      </c>
      <c r="O10" s="171" t="str">
        <f>VLOOKUP(A10&amp;"I"&amp;$O$2,Results!$J:$L,3,FALSE)</f>
        <v>downregulation</v>
      </c>
      <c r="P10" s="171" t="str">
        <f>VLOOKUP(A10&amp;"I"&amp;$P$2,Results!$J:$L,3,FALSE)</f>
        <v>upregulation</v>
      </c>
      <c r="Q10" s="171" t="str">
        <f>VLOOKUP(A10&amp;"I"&amp;$Q$2,Results!$J:$L,3,FALSE)</f>
        <v>upregulation</v>
      </c>
      <c r="R10" s="171" t="str">
        <f>VLOOKUP($A10&amp;"I"&amp;$Q$2,Results!$J:$L,3,FALSE)</f>
        <v>upregulation</v>
      </c>
      <c r="S10" s="171" t="str">
        <f>VLOOKUP($A10&amp;"I"&amp;$Q$2,Results!$J:$L,3,FALSE)</f>
        <v>upregulation</v>
      </c>
      <c r="T10" s="171" t="str">
        <f>VLOOKUP($A10&amp;"I"&amp;$T$2,Results!$J:$L,3,FALSE)</f>
        <v>upregulation</v>
      </c>
      <c r="U10" s="171" t="str">
        <f>VLOOKUP($A10&amp;"I"&amp;$U$2,Results!$J:$L,3,FALSE)</f>
        <v>upregulation</v>
      </c>
      <c r="V10" s="171" t="str">
        <f>VLOOKUP($A10&amp;"I"&amp;$V$2,Results!$J:$L,3,FALSE)</f>
        <v>downregulation</v>
      </c>
      <c r="W10" s="171" t="str">
        <f>VLOOKUP($A10&amp;"I"&amp;$W$2,Results!$J:$L,3,FALSE)</f>
        <v>upregulation</v>
      </c>
      <c r="X10" s="171" t="str">
        <f>VLOOKUP($A10&amp;"I"&amp;$X$2,Results!$J:$L,3,FALSE)</f>
        <v>downregulation</v>
      </c>
      <c r="Y10" s="171" t="str">
        <f>VLOOKUP($A10&amp;"I"&amp;$Y$2,Results!$J:$L,3,FALSE)</f>
        <v>upregulation</v>
      </c>
      <c r="Z10" s="171" t="str">
        <f>VLOOKUP($A10&amp;"I"&amp;$Z$2,Results!$J:$L,3,FALSE)</f>
        <v>downregulation</v>
      </c>
      <c r="AA10" s="171" t="str">
        <f>VLOOKUP($A10&amp;"I"&amp;$AA$2,Results!$J:$L,3,FALSE)</f>
        <v>downregulation</v>
      </c>
      <c r="AB10" s="152">
        <f t="shared" si="0"/>
        <v>3</v>
      </c>
      <c r="AC10" s="152">
        <f t="shared" si="1"/>
        <v>17</v>
      </c>
    </row>
    <row r="11" spans="1:32" ht="18" x14ac:dyDescent="0.2">
      <c r="A11" s="82" t="s">
        <v>238</v>
      </c>
      <c r="B11" s="171" t="e">
        <f>VLOOKUP(A11&amp;"I"&amp;$B$2,Results!$K:$L,2,FALSE)</f>
        <v>#N/A</v>
      </c>
      <c r="C11" s="171" t="str">
        <f>VLOOKUP(A11&amp;"I"&amp;$C$2,Results!$J:$L,3,FALSE)</f>
        <v>upregulation</v>
      </c>
      <c r="D11" s="172" t="str">
        <f>VLOOKUP(A11&amp;"I"&amp;$D$2,Results!$J:$L,3,FALSE)</f>
        <v>upregulation</v>
      </c>
      <c r="E11" s="172" t="str">
        <f>VLOOKUP(A11&amp;"I"&amp;$E$2,Results!$J:$L,3,FALSE)</f>
        <v>downregulation</v>
      </c>
      <c r="F11" s="172" t="str">
        <f>VLOOKUP(A11&amp;"I"&amp;$F$2,Results!$J:$L,3,FALSE)</f>
        <v>upregulation</v>
      </c>
      <c r="G11" s="172" t="str">
        <f>VLOOKUP(A11&amp;"I"&amp;$G$2,Results!$J:$L,3,FALSE)</f>
        <v>upregulation</v>
      </c>
      <c r="H11" s="171" t="str">
        <f>VLOOKUP(A11&amp;"I"&amp;$H$2,Results!$J:$L,3,FALSE)</f>
        <v>upregulation</v>
      </c>
      <c r="I11" s="171" t="str">
        <f>VLOOKUP(A11&amp;"I"&amp;$I$2,Results!$J:$L,3,FALSE)</f>
        <v>downregulation</v>
      </c>
      <c r="J11" s="172" t="str">
        <f>VLOOKUP(A11&amp;"I"&amp;$J$2,Results!$J:$L,3,FALSE)</f>
        <v>upregulation</v>
      </c>
      <c r="K11" s="171" t="str">
        <f>VLOOKUP(A11&amp;"I"&amp;$K$2,Results!$J:$L,3,FALSE)</f>
        <v>upregulation</v>
      </c>
      <c r="L11" s="171" t="s">
        <v>445</v>
      </c>
      <c r="M11" s="171" t="str">
        <f>VLOOKUP(A11&amp;"I"&amp;$M$2,Results!$J:$L,3,FALSE)</f>
        <v>downregulation</v>
      </c>
      <c r="N11" s="172" t="str">
        <f>VLOOKUP(A11&amp;"I"&amp;$N$2,Results!$J:$L,3,FALSE)</f>
        <v>upregulation</v>
      </c>
      <c r="O11" s="171" t="str">
        <f>VLOOKUP(A11&amp;"I"&amp;$O$2,Results!$J:$L,3,FALSE)</f>
        <v>downregulation</v>
      </c>
      <c r="P11" s="171" t="str">
        <f>VLOOKUP(A11&amp;"I"&amp;$P$2,Results!$J:$L,3,FALSE)</f>
        <v>upregulation</v>
      </c>
      <c r="Q11" s="171" t="str">
        <f>VLOOKUP(A11&amp;"I"&amp;$Q$2,Results!$J:$L,3,FALSE)</f>
        <v>upregulation</v>
      </c>
      <c r="R11" s="171" t="str">
        <f>VLOOKUP($A11&amp;"I"&amp;$Q$2,Results!$J:$L,3,FALSE)</f>
        <v>upregulation</v>
      </c>
      <c r="S11" s="171" t="str">
        <f>VLOOKUP($A11&amp;"I"&amp;$Q$2,Results!$J:$L,3,FALSE)</f>
        <v>upregulation</v>
      </c>
      <c r="T11" s="171" t="str">
        <f>VLOOKUP($A11&amp;"I"&amp;$T$2,Results!$J:$L,3,FALSE)</f>
        <v>upregulation</v>
      </c>
      <c r="U11" s="171" t="str">
        <f>VLOOKUP($A11&amp;"I"&amp;$U$2,Results!$J:$L,3,FALSE)</f>
        <v>upregulation</v>
      </c>
      <c r="V11" s="171" t="str">
        <f>VLOOKUP($A11&amp;"I"&amp;$V$2,Results!$J:$L,3,FALSE)</f>
        <v>downregulation</v>
      </c>
      <c r="W11" s="171" t="str">
        <f>VLOOKUP($A11&amp;"I"&amp;$W$2,Results!$J:$L,3,FALSE)</f>
        <v>upregulation</v>
      </c>
      <c r="X11" s="171" t="str">
        <f>VLOOKUP($A11&amp;"I"&amp;$X$2,Results!$J:$L,3,FALSE)</f>
        <v>downregulation</v>
      </c>
      <c r="Y11" s="171" t="str">
        <f>VLOOKUP($A11&amp;"I"&amp;$Y$2,Results!$J:$L,3,FALSE)</f>
        <v>upregulation</v>
      </c>
      <c r="Z11" s="171" t="str">
        <f>VLOOKUP($A11&amp;"I"&amp;$Z$2,Results!$J:$L,3,FALSE)</f>
        <v>downregulation</v>
      </c>
      <c r="AA11" s="171" t="str">
        <f>VLOOKUP($A11&amp;"I"&amp;$AA$2,Results!$J:$L,3,FALSE)</f>
        <v>downregulation</v>
      </c>
      <c r="AB11" s="152">
        <f t="shared" si="0"/>
        <v>4</v>
      </c>
      <c r="AC11" s="152">
        <f t="shared" si="1"/>
        <v>17</v>
      </c>
    </row>
    <row r="12" spans="1:32" ht="18" x14ac:dyDescent="0.2">
      <c r="A12" s="82" t="s">
        <v>214</v>
      </c>
      <c r="B12" s="171" t="e">
        <f>VLOOKUP(A12&amp;"I"&amp;$B$2,Results!$K:$L,2,FALSE)</f>
        <v>#N/A</v>
      </c>
      <c r="C12" s="171" t="str">
        <f>VLOOKUP(A12&amp;"I"&amp;$C$2,Results!$J:$L,3,FALSE)</f>
        <v>upregulation</v>
      </c>
      <c r="D12" s="172" t="str">
        <f>VLOOKUP(A12&amp;"I"&amp;$D$2,Results!$J:$L,3,FALSE)</f>
        <v>upregulation</v>
      </c>
      <c r="E12" s="172" t="str">
        <f>VLOOKUP(A12&amp;"I"&amp;$E$2,Results!$J:$L,3,FALSE)</f>
        <v>downregulation</v>
      </c>
      <c r="F12" s="172" t="str">
        <f>VLOOKUP(A12&amp;"I"&amp;$F$2,Results!$J:$L,3,FALSE)</f>
        <v>upregulation</v>
      </c>
      <c r="G12" s="172" t="str">
        <f>VLOOKUP(A12&amp;"I"&amp;$G$2,Results!$J:$L,3,FALSE)</f>
        <v>upregulation</v>
      </c>
      <c r="H12" s="171" t="str">
        <f>VLOOKUP(A12&amp;"I"&amp;$H$2,Results!$J:$L,3,FALSE)</f>
        <v>upregulation</v>
      </c>
      <c r="I12" s="171" t="str">
        <f>VLOOKUP(A12&amp;"I"&amp;$I$2,Results!$J:$L,3,FALSE)</f>
        <v>downregulation</v>
      </c>
      <c r="J12" s="172" t="str">
        <f>VLOOKUP(A12&amp;"I"&amp;$J$2,Results!$J:$L,3,FALSE)</f>
        <v>upregulation</v>
      </c>
      <c r="K12" s="171" t="str">
        <f>VLOOKUP(A12&amp;"I"&amp;$K$2,Results!$J:$L,3,FALSE)</f>
        <v>upregulation</v>
      </c>
      <c r="L12" s="171" t="s">
        <v>445</v>
      </c>
      <c r="M12" s="171" t="str">
        <f>VLOOKUP(A12&amp;"I"&amp;$M$2,Results!$J:$L,3,FALSE)</f>
        <v>downregulation</v>
      </c>
      <c r="N12" s="172" t="str">
        <f>VLOOKUP(A12&amp;"I"&amp;$N$2,Results!$J:$L,3,FALSE)</f>
        <v>upregulation</v>
      </c>
      <c r="O12" s="171" t="str">
        <f>VLOOKUP(A12&amp;"I"&amp;$O$2,Results!$J:$L,3,FALSE)</f>
        <v>downregulation</v>
      </c>
      <c r="P12" s="171" t="str">
        <f>VLOOKUP(A12&amp;"I"&amp;$P$2,Results!$J:$L,3,FALSE)</f>
        <v>upregulation</v>
      </c>
      <c r="Q12" s="171" t="str">
        <f>VLOOKUP(A12&amp;"I"&amp;$Q$2,Results!$J:$L,3,FALSE)</f>
        <v>upregulation</v>
      </c>
      <c r="R12" s="171" t="str">
        <f>VLOOKUP($A12&amp;"I"&amp;$Q$2,Results!$J:$L,3,FALSE)</f>
        <v>upregulation</v>
      </c>
      <c r="S12" s="171" t="str">
        <f>VLOOKUP($A12&amp;"I"&amp;$Q$2,Results!$J:$L,3,FALSE)</f>
        <v>upregulation</v>
      </c>
      <c r="T12" s="171" t="str">
        <f>VLOOKUP($A12&amp;"I"&amp;$T$2,Results!$J:$L,3,FALSE)</f>
        <v>upregulation</v>
      </c>
      <c r="U12" s="171" t="str">
        <f>VLOOKUP($A12&amp;"I"&amp;$U$2,Results!$J:$L,3,FALSE)</f>
        <v>upregulation</v>
      </c>
      <c r="V12" s="171" t="e">
        <f>VLOOKUP($A12&amp;"I"&amp;$V$2,Results!$K:$L,2,FALSE)</f>
        <v>#N/A</v>
      </c>
      <c r="W12" s="171" t="e">
        <f>VLOOKUP($A12&amp;"I"&amp;$W$2,Results!$K:$L,2,FALSE)</f>
        <v>#N/A</v>
      </c>
      <c r="X12" s="171" t="str">
        <f>VLOOKUP($A12&amp;"I"&amp;$X$2,Results!$J:$L,3,FALSE)</f>
        <v>downregulation</v>
      </c>
      <c r="Y12" s="171" t="str">
        <f>VLOOKUP($A12&amp;"I"&amp;$Y$2,Results!$J:$L,3,FALSE)</f>
        <v>upregulation</v>
      </c>
      <c r="Z12" s="171" t="str">
        <f>VLOOKUP($A12&amp;"I"&amp;$Z$2,Results!$J:$L,3,FALSE)</f>
        <v>downregulation</v>
      </c>
      <c r="AA12" s="171" t="str">
        <f>VLOOKUP($A12&amp;"I"&amp;$AA$2,Results!$J:$L,3,FALSE)</f>
        <v>downregulation</v>
      </c>
      <c r="AB12" s="152">
        <f t="shared" si="0"/>
        <v>4</v>
      </c>
      <c r="AC12" s="152">
        <f t="shared" si="1"/>
        <v>16</v>
      </c>
    </row>
    <row r="13" spans="1:32" ht="18" x14ac:dyDescent="0.2">
      <c r="A13" s="82" t="s">
        <v>239</v>
      </c>
      <c r="B13" s="171" t="e">
        <f>VLOOKUP(A13&amp;"I"&amp;$B$2,Results!$K:$L,2,FALSE)</f>
        <v>#N/A</v>
      </c>
      <c r="C13" s="171" t="str">
        <f>VLOOKUP(A13&amp;"I"&amp;$C$2,Results!$J:$L,3,FALSE)</f>
        <v>upregulation</v>
      </c>
      <c r="D13" s="172" t="str">
        <f>VLOOKUP(A13&amp;"I"&amp;$D$2,Results!$J:$L,3,FALSE)</f>
        <v>upregulation</v>
      </c>
      <c r="E13" s="172" t="str">
        <f>VLOOKUP(A13&amp;"I"&amp;$E$2,Results!$J:$L,3,FALSE)</f>
        <v>downregulation</v>
      </c>
      <c r="F13" s="172" t="str">
        <f>VLOOKUP(A13&amp;"I"&amp;$F$2,Results!$J:$L,3,FALSE)</f>
        <v>upregulation</v>
      </c>
      <c r="G13" s="172" t="str">
        <f>VLOOKUP(A13&amp;"I"&amp;$G$2,Results!$J:$L,3,FALSE)</f>
        <v>upregulation</v>
      </c>
      <c r="H13" s="171" t="str">
        <f>VLOOKUP(A13&amp;"I"&amp;$H$2,Results!$J:$L,3,FALSE)</f>
        <v>upregulation</v>
      </c>
      <c r="I13" s="171" t="str">
        <f>VLOOKUP(A13&amp;"I"&amp;$I$2,Results!$J:$L,3,FALSE)</f>
        <v>downregulation</v>
      </c>
      <c r="J13" s="172" t="str">
        <f>VLOOKUP(A13&amp;"I"&amp;$J$2,Results!$J:$L,3,FALSE)</f>
        <v>upregulation</v>
      </c>
      <c r="K13" s="171" t="str">
        <f>VLOOKUP(A13&amp;"I"&amp;$K$2,Results!$J:$L,3,FALSE)</f>
        <v>upregulation</v>
      </c>
      <c r="L13" s="171" t="s">
        <v>444</v>
      </c>
      <c r="M13" s="171" t="str">
        <f>VLOOKUP(A13&amp;"I"&amp;$M$2,Results!$J:$L,3,FALSE)</f>
        <v>downregulation</v>
      </c>
      <c r="N13" s="172" t="str">
        <f>VLOOKUP(A13&amp;"I"&amp;$N$2,Results!$J:$L,3,FALSE)</f>
        <v>upregulation</v>
      </c>
      <c r="O13" s="171" t="str">
        <f>VLOOKUP(A13&amp;"I"&amp;$O$2,Results!$J:$L,3,FALSE)</f>
        <v>downregulation</v>
      </c>
      <c r="P13" s="171" t="str">
        <f>VLOOKUP(A13&amp;"I"&amp;$P$2,Results!$J:$L,3,FALSE)</f>
        <v>upregulation</v>
      </c>
      <c r="Q13" s="171" t="str">
        <f>VLOOKUP(A13&amp;"I"&amp;$Q$2,Results!$J:$L,3,FALSE)</f>
        <v>upregulation</v>
      </c>
      <c r="R13" s="171" t="str">
        <f>VLOOKUP($A13&amp;"I"&amp;$Q$2,Results!$J:$L,3,FALSE)</f>
        <v>upregulation</v>
      </c>
      <c r="S13" s="171" t="str">
        <f>VLOOKUP($A13&amp;"I"&amp;$Q$2,Results!$J:$L,3,FALSE)</f>
        <v>upregulation</v>
      </c>
      <c r="T13" s="171" t="str">
        <f>VLOOKUP($A13&amp;"I"&amp;$T$2,Results!$J:$L,3,FALSE)</f>
        <v>upregulation</v>
      </c>
      <c r="U13" s="171" t="str">
        <f>VLOOKUP($A13&amp;"I"&amp;$U$2,Results!$J:$L,3,FALSE)</f>
        <v>upregulation</v>
      </c>
      <c r="V13" s="171" t="e">
        <f>VLOOKUP($A13&amp;"I"&amp;$V$2,Results!$K:$L,2,FALSE)</f>
        <v>#N/A</v>
      </c>
      <c r="W13" s="171" t="e">
        <f>VLOOKUP($A13&amp;"I"&amp;$W$2,Results!$K:$L,2,FALSE)</f>
        <v>#N/A</v>
      </c>
      <c r="X13" s="171" t="str">
        <f>VLOOKUP($A13&amp;"I"&amp;$X$2,Results!$J:$L,3,FALSE)</f>
        <v>downregulation</v>
      </c>
      <c r="Y13" s="171" t="str">
        <f>VLOOKUP($A13&amp;"I"&amp;$Y$2,Results!$J:$L,3,FALSE)</f>
        <v>upregulation</v>
      </c>
      <c r="Z13" s="171" t="str">
        <f>VLOOKUP($A13&amp;"I"&amp;$Z$2,Results!$J:$L,3,FALSE)</f>
        <v>downregulation</v>
      </c>
      <c r="AA13" s="171" t="str">
        <f>VLOOKUP($A13&amp;"I"&amp;$AA$2,Results!$J:$L,3,FALSE)</f>
        <v>downregulation</v>
      </c>
      <c r="AB13" s="152">
        <f t="shared" si="0"/>
        <v>5</v>
      </c>
      <c r="AC13" s="152">
        <f t="shared" si="1"/>
        <v>15</v>
      </c>
    </row>
    <row r="14" spans="1:32" ht="18" x14ac:dyDescent="0.2">
      <c r="A14" s="82" t="s">
        <v>240</v>
      </c>
      <c r="B14" s="171" t="e">
        <f>VLOOKUP(A14&amp;"I"&amp;$B$2,Results!$K:$L,2,FALSE)</f>
        <v>#N/A</v>
      </c>
      <c r="C14" s="171" t="str">
        <f>VLOOKUP(A14&amp;"I"&amp;$C$2,Results!$J:$L,3,FALSE)</f>
        <v>upregulation</v>
      </c>
      <c r="D14" s="172" t="str">
        <f>VLOOKUP(A14&amp;"I"&amp;$D$2,Results!$K:$L,2,FALSE)</f>
        <v>upregulation</v>
      </c>
      <c r="E14" s="172" t="str">
        <f>VLOOKUP(A14&amp;"I"&amp;$E$2,Results!$J:$L,3,FALSE)</f>
        <v>downregulation</v>
      </c>
      <c r="F14" s="172" t="e">
        <f>VLOOKUP(A14&amp;"I"&amp;$F$2,Results!$K:$L,2,FALSE)</f>
        <v>#N/A</v>
      </c>
      <c r="G14" s="172" t="str">
        <f>VLOOKUP(A14&amp;"I"&amp;$G$2,Results!$K:$L,2,FALSE)</f>
        <v>upregulation</v>
      </c>
      <c r="H14" s="171" t="e">
        <f>VLOOKUP(A14&amp;"I"&amp;$H$2,Results!$K:$L,2,FALSE)</f>
        <v>#N/A</v>
      </c>
      <c r="I14" s="171" t="str">
        <f>VLOOKUP(A14&amp;"I"&amp;$I$2,Results!$J:$L,3,FALSE)</f>
        <v>downregulation</v>
      </c>
      <c r="J14" s="172" t="e">
        <f>VLOOKUP(A14&amp;"I"&amp;$J$2,Results!$K:$L,2,FALSE)</f>
        <v>#N/A</v>
      </c>
      <c r="K14" s="171" t="e">
        <f>VLOOKUP(A14&amp;"I"&amp;$K$2,Results!$K:$L,2,FALSE)</f>
        <v>#N/A</v>
      </c>
      <c r="L14" s="171" t="s">
        <v>445</v>
      </c>
      <c r="M14" s="171" t="e">
        <f>VLOOKUP(A14&amp;"I"&amp;$M$2,Results!$K:$L,2,FALSE)</f>
        <v>#N/A</v>
      </c>
      <c r="N14" s="172" t="e">
        <f>VLOOKUP(A14&amp;"I"&amp;$N$2,Results!$K:$L,2,FALSE)</f>
        <v>#N/A</v>
      </c>
      <c r="O14" s="171" t="str">
        <f>VLOOKUP(A14&amp;"I"&amp;$O$2,Results!$K:$L,2,FALSE)</f>
        <v>upregulation</v>
      </c>
      <c r="P14" s="171" t="e">
        <f>VLOOKUP(A14&amp;"I"&amp;$P$2,Results!$K:$L,2,FALSE)</f>
        <v>#N/A</v>
      </c>
      <c r="Q14" s="171" t="e">
        <f>VLOOKUP(A14&amp;"I"&amp;$Q$2,Results!$K:$L,2,FALSE)</f>
        <v>#N/A</v>
      </c>
      <c r="R14" s="171" t="e">
        <f>VLOOKUP($A14&amp;"I"&amp;$Q$2,Results!$K:$L,2,FALSE)</f>
        <v>#N/A</v>
      </c>
      <c r="S14" s="171" t="e">
        <f>VLOOKUP($A14&amp;"I"&amp;$Q$2,Results!$K:$L,2,FALSE)</f>
        <v>#N/A</v>
      </c>
      <c r="T14" s="171" t="e">
        <f>VLOOKUP($A14&amp;"I"&amp;$T$2,Results!$K:$L,2,FALSE)</f>
        <v>#N/A</v>
      </c>
      <c r="U14" s="171" t="str">
        <f>VLOOKUP($A14&amp;"I"&amp;$U$2,Results!$J:$L,3,FALSE)</f>
        <v>downregulation</v>
      </c>
      <c r="V14" s="171" t="str">
        <f>VLOOKUP($A14&amp;"I"&amp;$V$2,Results!$J:$L,3,FALSE)</f>
        <v>downregulation</v>
      </c>
      <c r="W14" s="171" t="e">
        <f>VLOOKUP($A14&amp;"I"&amp;$W$2,Results!$K:$L,2,FALSE)</f>
        <v>#N/A</v>
      </c>
      <c r="X14" s="171" t="e">
        <f>VLOOKUP($A14&amp;"I"&amp;$X$2,Results!$K:$L,2,FALSE)</f>
        <v>#N/A</v>
      </c>
      <c r="Y14" s="171" t="str">
        <f>VLOOKUP($A14&amp;"I"&amp;$Y$2,Results!$J:$L,3,FALSE)</f>
        <v>upregulation</v>
      </c>
      <c r="Z14" s="171" t="str">
        <f>VLOOKUP($A14&amp;"I"&amp;$Z$2,Results!$J:$L,3,FALSE)</f>
        <v>downregulation</v>
      </c>
      <c r="AA14" s="171" t="str">
        <f>VLOOKUP($A14&amp;"I"&amp;$AA$2,Results!$J:$L,3,FALSE)</f>
        <v>downregulation</v>
      </c>
      <c r="AB14" s="152">
        <f t="shared" si="0"/>
        <v>2</v>
      </c>
      <c r="AC14" s="152">
        <f t="shared" si="1"/>
        <v>6</v>
      </c>
    </row>
    <row r="15" spans="1:32" ht="18" x14ac:dyDescent="0.2">
      <c r="A15" s="83" t="s">
        <v>232</v>
      </c>
      <c r="B15" s="171" t="str">
        <f>VLOOKUP(A15&amp;"I"&amp;$B$2,Results!$J:$L,3,FALSE)</f>
        <v>upregulation</v>
      </c>
      <c r="C15" s="171" t="str">
        <f>VLOOKUP(A15&amp;"I"&amp;$C$2,Results!$J:$L,3,FALSE)</f>
        <v>upregulation</v>
      </c>
      <c r="D15" s="172" t="str">
        <f>VLOOKUP(A15&amp;"I"&amp;$D$2,Results!$J:$L,3,FALSE)</f>
        <v>upregulation</v>
      </c>
      <c r="E15" s="172" t="str">
        <f>VLOOKUP(A15&amp;"I"&amp;$E$2,Results!$J:$L,3,FALSE)</f>
        <v>upregulation</v>
      </c>
      <c r="F15" s="172" t="str">
        <f>VLOOKUP(A15&amp;"I"&amp;$F$2,Results!$J:$L,3,FALSE)</f>
        <v>downregulation</v>
      </c>
      <c r="G15" s="172" t="str">
        <f>VLOOKUP(A15&amp;"I"&amp;$G$2,Results!$J:$L,3,FALSE)</f>
        <v>downregulation</v>
      </c>
      <c r="H15" s="171" t="str">
        <f>VLOOKUP(A15&amp;"I"&amp;$H$2,Results!$J:$L,3,FALSE)</f>
        <v>upregulation</v>
      </c>
      <c r="I15" s="171" t="str">
        <f>VLOOKUP(A15&amp;"I"&amp;$I$2,Results!$J:$L,3,FALSE)</f>
        <v>downregulation</v>
      </c>
      <c r="J15" s="172" t="str">
        <f>VLOOKUP(A15&amp;"I"&amp;$J$2,Results!$J:$L,3,FALSE)</f>
        <v>upregulation</v>
      </c>
      <c r="K15" s="171" t="str">
        <f>VLOOKUP(A15&amp;"I"&amp;$K$2,Results!$J:$L,3,FALSE)</f>
        <v>upregulation</v>
      </c>
      <c r="L15" s="171" t="s">
        <v>444</v>
      </c>
      <c r="M15" s="171" t="str">
        <f>VLOOKUP(A15&amp;"I"&amp;$M$2,Results!$J:$L,3,FALSE)</f>
        <v>upregulation</v>
      </c>
      <c r="N15" s="172" t="str">
        <f>VLOOKUP(A15&amp;"I"&amp;$N$2,Results!$J:$L,3,FALSE)</f>
        <v>downregulation</v>
      </c>
      <c r="O15" s="171" t="str">
        <f>VLOOKUP(A15&amp;"I"&amp;$O$2,Results!$J:$L,3,FALSE)</f>
        <v>downregulation</v>
      </c>
      <c r="P15" s="171" t="str">
        <f>VLOOKUP(A15&amp;"I"&amp;$P$2,Results!$J:$L,3,FALSE)</f>
        <v>upregulation</v>
      </c>
      <c r="Q15" s="171" t="str">
        <f>VLOOKUP(A15&amp;"I"&amp;$Q$2,Results!$J:$L,3,FALSE)</f>
        <v>upregulation</v>
      </c>
      <c r="R15" s="171" t="str">
        <f>VLOOKUP($A15&amp;"I"&amp;$Q$2,Results!$J:$L,3,FALSE)</f>
        <v>upregulation</v>
      </c>
      <c r="S15" s="171" t="str">
        <f>VLOOKUP($A15&amp;"I"&amp;$Q$2,Results!$J:$L,3,FALSE)</f>
        <v>upregulation</v>
      </c>
      <c r="T15" s="171" t="str">
        <f>VLOOKUP($A15&amp;"I"&amp;$T$2,Results!$J:$L,3,FALSE)</f>
        <v>downregulation</v>
      </c>
      <c r="U15" s="171" t="str">
        <f>VLOOKUP($A15&amp;"I"&amp;$U$2,Results!$J:$L,3,FALSE)</f>
        <v>upregulation</v>
      </c>
      <c r="V15" s="171" t="str">
        <f>VLOOKUP($A15&amp;"I"&amp;$V$2,Results!$J:$L,3,FALSE)</f>
        <v>downregulation</v>
      </c>
      <c r="W15" s="171" t="str">
        <f>VLOOKUP($A15&amp;"I"&amp;$W$2,Results!$J:$L,3,FALSE)</f>
        <v>upregulation</v>
      </c>
      <c r="X15" s="171" t="str">
        <f>VLOOKUP($A15&amp;"I"&amp;$X$2,Results!$J:$L,3,FALSE)</f>
        <v>downregulation</v>
      </c>
      <c r="Y15" s="171" t="str">
        <f>VLOOKUP($A15&amp;"I"&amp;$Y$2,Results!$J:$L,3,FALSE)</f>
        <v>upregulation</v>
      </c>
      <c r="Z15" s="171" t="str">
        <f>VLOOKUP($A15&amp;"I"&amp;$Z$2,Results!$J:$L,3,FALSE)</f>
        <v>upregulation</v>
      </c>
      <c r="AA15" s="171" t="str">
        <f>VLOOKUP($A15&amp;"I"&amp;$AA$2,Results!$J:$L,3,FALSE)</f>
        <v>upregulation</v>
      </c>
      <c r="AB15" s="152">
        <f t="shared" si="0"/>
        <v>6</v>
      </c>
      <c r="AC15" s="152">
        <f t="shared" si="1"/>
        <v>16</v>
      </c>
    </row>
    <row r="16" spans="1:32" ht="18" x14ac:dyDescent="0.2">
      <c r="A16" s="82" t="s">
        <v>241</v>
      </c>
      <c r="B16" s="171" t="e">
        <f>VLOOKUP(A16&amp;"I"&amp;$B$2,Results!$K:$L,2,FALSE)</f>
        <v>#N/A</v>
      </c>
      <c r="C16" s="171" t="e">
        <f>VLOOKUP(A16&amp;"I"&amp;$C$2,Results!$K:$L,2,FALSE)</f>
        <v>#N/A</v>
      </c>
      <c r="D16" s="172" t="e">
        <f>VLOOKUP(A16&amp;"I"&amp;$D$2,Results!$J:$L,3,FALSE)</f>
        <v>#N/A</v>
      </c>
      <c r="E16" s="172" t="e">
        <f>VLOOKUP(A16&amp;"I"&amp;$E$2,Results!$K:$L,2,FALSE)</f>
        <v>#N/A</v>
      </c>
      <c r="F16" s="172" t="e">
        <f>VLOOKUP(A16&amp;"I"&amp;$F$2,Results!$K:$L,2,FALSE)</f>
        <v>#N/A</v>
      </c>
      <c r="G16" s="172" t="e">
        <f>VLOOKUP(A16&amp;"I"&amp;$G$2,Results!$K:$L,2,FALSE)</f>
        <v>#N/A</v>
      </c>
      <c r="H16" s="171" t="e">
        <f>VLOOKUP(A16&amp;"I"&amp;$H$2,Results!$K:$L,2,FALSE)</f>
        <v>#N/A</v>
      </c>
      <c r="I16" s="171" t="str">
        <f>VLOOKUP(A16&amp;"I"&amp;$I$2,Results!$J:$L,3,FALSE)</f>
        <v>downregulation</v>
      </c>
      <c r="J16" s="172" t="e">
        <f>VLOOKUP(A16&amp;"I"&amp;$J$2,Results!$K:$L,2,FALSE)</f>
        <v>#N/A</v>
      </c>
      <c r="K16" s="171" t="e">
        <f>VLOOKUP(A16&amp;"I"&amp;$K$2,Results!$K:$L,2,FALSE)</f>
        <v>#N/A</v>
      </c>
      <c r="L16" s="171" t="e">
        <f>VLOOKUP(A16&amp;"I"&amp;$L$2,Results!$J:$L,3,FALSE)</f>
        <v>#N/A</v>
      </c>
      <c r="M16" s="171" t="e">
        <f>VLOOKUP(A16&amp;"I"&amp;$M$2,Results!$K:$L,2,FALSE)</f>
        <v>#N/A</v>
      </c>
      <c r="N16" s="172" t="e">
        <f>VLOOKUP(A16&amp;"I"&amp;$N$2,Results!$K:$L,2,FALSE)</f>
        <v>#N/A</v>
      </c>
      <c r="O16" s="171" t="e">
        <f>VLOOKUP(A16&amp;"I"&amp;$O$2,Results!$K:$L,2,FALSE)</f>
        <v>#N/A</v>
      </c>
      <c r="P16" s="171" t="e">
        <f>VLOOKUP(A16&amp;"I"&amp;$P$2,Results!$K:$L,2,FALSE)</f>
        <v>#N/A</v>
      </c>
      <c r="Q16" s="171" t="e">
        <f>VLOOKUP(A16&amp;"I"&amp;$Q$2,Results!$K:$L,2,FALSE)</f>
        <v>#N/A</v>
      </c>
      <c r="R16" s="171" t="e">
        <f>VLOOKUP($A16&amp;"I"&amp;$Q$2,Results!$K:$L,2,FALSE)</f>
        <v>#N/A</v>
      </c>
      <c r="S16" s="171" t="e">
        <f>VLOOKUP($A16&amp;"I"&amp;$Q$2,Results!$K:$L,2,FALSE)</f>
        <v>#N/A</v>
      </c>
      <c r="T16" s="171" t="e">
        <f>VLOOKUP($A16&amp;"I"&amp;$T$2,Results!$K:$L,2,FALSE)</f>
        <v>#N/A</v>
      </c>
      <c r="U16" s="171" t="e">
        <f>VLOOKUP($A16&amp;"I"&amp;$U$2,Results!$K:$L,2,FALSE)</f>
        <v>#N/A</v>
      </c>
      <c r="V16" s="171" t="e">
        <f>VLOOKUP($A16&amp;"I"&amp;$V$2,Results!$K:$L,2,FALSE)</f>
        <v>#N/A</v>
      </c>
      <c r="W16" s="171" t="e">
        <f>VLOOKUP($A16&amp;"I"&amp;$W$2,Results!$K:$L,2,FALSE)</f>
        <v>#N/A</v>
      </c>
      <c r="X16" s="171" t="e">
        <f>VLOOKUP($A16&amp;"I"&amp;$X$2,Results!$K:$L,2,FALSE)</f>
        <v>#N/A</v>
      </c>
      <c r="Y16" s="171" t="e">
        <f>VLOOKUP($A16&amp;"I"&amp;$Y$2,Results!$K:$L,2,FALSE)</f>
        <v>#N/A</v>
      </c>
      <c r="Z16" s="171" t="e">
        <f>VLOOKUP($A16&amp;"I"&amp;$Z$2,Results!$K:$L,2,FALSE)</f>
        <v>#N/A</v>
      </c>
      <c r="AA16" s="171" t="e">
        <f>VLOOKUP($A16&amp;"I"&amp;$AA$2,Results!$K:$L,2,FALSE)</f>
        <v>#N/A</v>
      </c>
      <c r="AB16" s="152">
        <f t="shared" si="0"/>
        <v>1</v>
      </c>
      <c r="AC16" s="152">
        <f t="shared" si="1"/>
        <v>0</v>
      </c>
    </row>
    <row r="17" spans="1:32" ht="18" x14ac:dyDescent="0.2">
      <c r="A17" s="82" t="s">
        <v>242</v>
      </c>
      <c r="B17" s="171" t="e">
        <f>VLOOKUP(A17&amp;"I"&amp;$B$2,Results!$K:$L,2,FALSE)</f>
        <v>#N/A</v>
      </c>
      <c r="C17" s="171" t="str">
        <f>VLOOKUP(A17&amp;"I"&amp;$C$2,Results!$K:$L,2,FALSE)</f>
        <v>upregulation</v>
      </c>
      <c r="D17" s="172" t="str">
        <f>VLOOKUP(A17&amp;"I"&amp;$D$2,Results!$K:$L,2,FALSE)</f>
        <v>upregulation</v>
      </c>
      <c r="E17" s="172" t="str">
        <f>VLOOKUP(A17&amp;"I"&amp;$E$2,Results!$K:$L,2,FALSE)</f>
        <v>upregulation</v>
      </c>
      <c r="F17" s="172" t="str">
        <f>VLOOKUP(A17&amp;"I"&amp;$F$2,Results!$K:$L,2,FALSE)</f>
        <v>downregulation</v>
      </c>
      <c r="G17" s="172" t="str">
        <f>VLOOKUP(A17&amp;"I"&amp;$G$2,Results!$K:$L,2,FALSE)</f>
        <v>upregulation</v>
      </c>
      <c r="H17" s="171" t="str">
        <f>VLOOKUP(A17&amp;"I"&amp;$H$2,Results!$K:$L,2,FALSE)</f>
        <v>upregulation</v>
      </c>
      <c r="I17" s="171" t="str">
        <f>VLOOKUP(A17&amp;"I"&amp;$I$2,Results!$K:$L,2,FALSE)</f>
        <v>downregulation</v>
      </c>
      <c r="J17" s="172" t="str">
        <f>VLOOKUP(A17&amp;"I"&amp;$J$2,Results!$K:$L,2,FALSE)</f>
        <v>upregulation</v>
      </c>
      <c r="K17" s="171" t="str">
        <f>VLOOKUP(A17&amp;"I"&amp;$K$2,Results!$K:$L,2,FALSE)</f>
        <v>upregulation</v>
      </c>
      <c r="L17" s="171" t="s">
        <v>444</v>
      </c>
      <c r="M17" s="171" t="str">
        <f>VLOOKUP(A17&amp;"I"&amp;$M$2,Results!$K:$L,2,FALSE)</f>
        <v>upregulation</v>
      </c>
      <c r="N17" s="172" t="str">
        <f>VLOOKUP(A17&amp;"I"&amp;$N$2,Results!$K:$L,2,FALSE)</f>
        <v>upregulation</v>
      </c>
      <c r="O17" s="171" t="str">
        <f>VLOOKUP(A17&amp;"I"&amp;$O$2,Results!$K:$L,2,FALSE)</f>
        <v>downregulation</v>
      </c>
      <c r="P17" s="171" t="str">
        <f>VLOOKUP(A17&amp;"I"&amp;$P$2,Results!$K:$L,2,FALSE)</f>
        <v>upregulation</v>
      </c>
      <c r="Q17" s="171" t="str">
        <f>VLOOKUP(A17&amp;"I"&amp;$Q$2,Results!$K:$L,2,FALSE)</f>
        <v>upregulation</v>
      </c>
      <c r="R17" s="171" t="str">
        <f>VLOOKUP($A17&amp;"I"&amp;$Q$2,Results!$K:$L,2,FALSE)</f>
        <v>upregulation</v>
      </c>
      <c r="S17" s="171" t="str">
        <f>VLOOKUP($A17&amp;"I"&amp;$Q$2,Results!$K:$L,2,FALSE)</f>
        <v>upregulation</v>
      </c>
      <c r="T17" s="171" t="e">
        <f>VLOOKUP($A17&amp;"I"&amp;$T$2,Results!$K:$L,2,FALSE)</f>
        <v>#N/A</v>
      </c>
      <c r="U17" s="171" t="str">
        <f>VLOOKUP($A17&amp;"I"&amp;$U$2,Results!$K:$L,2,FALSE)</f>
        <v>upregulation</v>
      </c>
      <c r="V17" s="171" t="str">
        <f>VLOOKUP($A17&amp;"I"&amp;$V$2,Results!$K:$L,2,FALSE)</f>
        <v>upregulation</v>
      </c>
      <c r="W17" s="171" t="str">
        <f>VLOOKUP($A17&amp;"I"&amp;$W$2,Results!$K:$L,2,FALSE)</f>
        <v>upregulation</v>
      </c>
      <c r="X17" s="171" t="str">
        <f>VLOOKUP($A17&amp;"I"&amp;$X$2,Results!$K:$L,2,FALSE)</f>
        <v>downregulation</v>
      </c>
      <c r="Y17" s="171" t="str">
        <f>VLOOKUP($A17&amp;"I"&amp;$Y$2,Results!$K:$L,2,FALSE)</f>
        <v>upregulation</v>
      </c>
      <c r="Z17" s="171" t="str">
        <f>VLOOKUP($A17&amp;"I"&amp;$Z$2,Results!$K:$L,2,FALSE)</f>
        <v>downregulation</v>
      </c>
      <c r="AA17" s="171" t="str">
        <f>VLOOKUP($A17&amp;"I"&amp;$AA$2,Results!$K:$L,2,FALSE)</f>
        <v>downregulation</v>
      </c>
      <c r="AB17" s="152">
        <f t="shared" si="0"/>
        <v>4</v>
      </c>
      <c r="AC17" s="152">
        <f t="shared" si="1"/>
        <v>17</v>
      </c>
    </row>
    <row r="18" spans="1:32" ht="18" x14ac:dyDescent="0.2">
      <c r="A18" s="82" t="s">
        <v>243</v>
      </c>
      <c r="B18" s="171" t="e">
        <f>VLOOKUP(A18&amp;"I"&amp;$B$2,Results!$K:$L,2,FALSE)</f>
        <v>#N/A</v>
      </c>
      <c r="C18" s="171" t="e">
        <f>VLOOKUP(A18&amp;"I"&amp;$C$2,Results!$K:$L,2,FALSE)</f>
        <v>#N/A</v>
      </c>
      <c r="D18" s="172" t="e">
        <f>VLOOKUP(A18&amp;"I"&amp;$D$2,Results!$K:$L,2,FALSE)</f>
        <v>#N/A</v>
      </c>
      <c r="E18" s="172" t="str">
        <f>VLOOKUP(A18&amp;"I"&amp;$E$2,Results!$K:$L,2,FALSE)</f>
        <v>upregulation</v>
      </c>
      <c r="F18" s="172" t="e">
        <f>VLOOKUP(A18&amp;"I"&amp;$F$2,Results!$K:$L,2,FALSE)</f>
        <v>#N/A</v>
      </c>
      <c r="G18" s="172" t="str">
        <f>VLOOKUP(A18&amp;"I"&amp;$G$2,Results!$K:$L,2,FALSE)</f>
        <v>upregulation</v>
      </c>
      <c r="H18" s="171" t="e">
        <f>VLOOKUP(A18&amp;"I"&amp;$H$2,Results!$K:$L,2,FALSE)</f>
        <v>#N/A</v>
      </c>
      <c r="I18" s="171" t="str">
        <f>VLOOKUP(A18&amp;"I"&amp;$I$2,Results!$K:$L,2,FALSE)</f>
        <v>downregulation</v>
      </c>
      <c r="J18" s="172" t="str">
        <f>VLOOKUP(A18&amp;"I"&amp;$J$2,Results!$K:$L,2,FALSE)</f>
        <v>upregulation</v>
      </c>
      <c r="K18" s="171" t="e">
        <f>VLOOKUP(A18&amp;"I"&amp;$K$2,Results!$K:$L,2,FALSE)</f>
        <v>#N/A</v>
      </c>
      <c r="L18" s="171" t="e">
        <f>VLOOKUP(A18&amp;"I"&amp;$L$2,Results!$J:$L,3,FALSE)</f>
        <v>#N/A</v>
      </c>
      <c r="M18" s="171" t="e">
        <f>VLOOKUP(A18&amp;"I"&amp;$M$2,Results!$K:$L,2,FALSE)</f>
        <v>#N/A</v>
      </c>
      <c r="N18" s="172" t="e">
        <f>VLOOKUP(A18&amp;"I"&amp;$N$2,Results!$K:$L,2,FALSE)</f>
        <v>#N/A</v>
      </c>
      <c r="O18" s="171" t="str">
        <f>VLOOKUP(A18&amp;"I"&amp;$O$2,Results!$K:$L,2,FALSE)</f>
        <v>downregulation</v>
      </c>
      <c r="P18" s="171" t="str">
        <f>VLOOKUP(A18&amp;"I"&amp;$P$2,Results!$K:$L,2,FALSE)</f>
        <v>upregulation</v>
      </c>
      <c r="Q18" s="171" t="str">
        <f>VLOOKUP(A18&amp;"I"&amp;$Q$2,Results!$K:$L,2,FALSE)</f>
        <v>upregulation</v>
      </c>
      <c r="R18" s="171" t="str">
        <f>VLOOKUP($A18&amp;"I"&amp;$Q$2,Results!$K:$L,2,FALSE)</f>
        <v>upregulation</v>
      </c>
      <c r="S18" s="171" t="str">
        <f>VLOOKUP($A18&amp;"I"&amp;$Q$2,Results!$K:$L,2,FALSE)</f>
        <v>upregulation</v>
      </c>
      <c r="T18" s="171" t="e">
        <f>VLOOKUP($A18&amp;"I"&amp;$T$2,Results!$K:$L,2,FALSE)</f>
        <v>#N/A</v>
      </c>
      <c r="U18" s="171" t="e">
        <f>VLOOKUP($A18&amp;"I"&amp;$U$2,Results!$K:$L,2,FALSE)</f>
        <v>#N/A</v>
      </c>
      <c r="V18" s="171" t="str">
        <f>VLOOKUP($A18&amp;"I"&amp;$V$2,Results!$K:$L,2,FALSE)</f>
        <v>downregulation</v>
      </c>
      <c r="W18" s="171" t="e">
        <f>VLOOKUP($A18&amp;"I"&amp;$W$2,Results!$K:$L,2,FALSE)</f>
        <v>#N/A</v>
      </c>
      <c r="X18" s="171" t="str">
        <f>VLOOKUP($A18&amp;"I"&amp;$X$2,Results!$K:$L,2,FALSE)</f>
        <v>upregulation</v>
      </c>
      <c r="Y18" s="171" t="e">
        <f>VLOOKUP($A18&amp;"I"&amp;$Y$2,Results!$K:$L,2,FALSE)</f>
        <v>#N/A</v>
      </c>
      <c r="Z18" s="171" t="e">
        <f>VLOOKUP($A18&amp;"I"&amp;$Z$2,Results!$K:$L,2,FALSE)</f>
        <v>#N/A</v>
      </c>
      <c r="AA18" s="171" t="str">
        <f>VLOOKUP($A18&amp;"I"&amp;$AA$2,Results!$K:$L,2,FALSE)</f>
        <v>upregulation</v>
      </c>
      <c r="AB18" s="152">
        <f t="shared" si="0"/>
        <v>2</v>
      </c>
      <c r="AC18" s="152">
        <f t="shared" si="1"/>
        <v>9</v>
      </c>
    </row>
    <row r="19" spans="1:32" ht="18" x14ac:dyDescent="0.2">
      <c r="A19" s="82" t="s">
        <v>244</v>
      </c>
      <c r="B19" s="171" t="e">
        <f>VLOOKUP(A19&amp;"I"&amp;$B$2,Results!$K:$L,2,FALSE)</f>
        <v>#N/A</v>
      </c>
      <c r="C19" s="171" t="e">
        <f>VLOOKUP(A19&amp;"I"&amp;$C$2,Results!$K:$L,2,FALSE)</f>
        <v>#N/A</v>
      </c>
      <c r="D19" s="172" t="e">
        <f>VLOOKUP(A19&amp;"I"&amp;$D$2,Results!$K:$L,2,FALSE)</f>
        <v>#N/A</v>
      </c>
      <c r="E19" s="172" t="str">
        <f>VLOOKUP(A19&amp;"I"&amp;$E$2,Results!$K:$L,2,FALSE)</f>
        <v>upregulation</v>
      </c>
      <c r="F19" s="172" t="str">
        <f>VLOOKUP(A19&amp;"I"&amp;$F$2,Results!$K:$L,2,FALSE)</f>
        <v>downregulation</v>
      </c>
      <c r="G19" s="172" t="str">
        <f>VLOOKUP(A19&amp;"I"&amp;$G$2,Results!$K:$L,2,FALSE)</f>
        <v>upregulation</v>
      </c>
      <c r="H19" s="171" t="e">
        <f>VLOOKUP(A19&amp;"I"&amp;$H$2,Results!$K:$L,2,FALSE)</f>
        <v>#N/A</v>
      </c>
      <c r="I19" s="171" t="str">
        <f>VLOOKUP(A19&amp;"I"&amp;$I$2,Results!$K:$L,2,FALSE)</f>
        <v>downregulation</v>
      </c>
      <c r="J19" s="172" t="e">
        <f>VLOOKUP(A19&amp;"I"&amp;$J$2,Results!$K:$L,2,FALSE)</f>
        <v>#N/A</v>
      </c>
      <c r="K19" s="171" t="e">
        <f>VLOOKUP(A19&amp;"I"&amp;$K$2,Results!$K:$L,2,FALSE)</f>
        <v>#N/A</v>
      </c>
      <c r="L19" s="171" t="e">
        <f>VLOOKUP(A19&amp;"I"&amp;$L$2,Results!$J:$L,3,FALSE)</f>
        <v>#N/A</v>
      </c>
      <c r="M19" s="171" t="e">
        <f>VLOOKUP(A19&amp;"I"&amp;$M$2,Results!$K:$L,2,FALSE)</f>
        <v>#N/A</v>
      </c>
      <c r="N19" s="172" t="e">
        <f>VLOOKUP(A19&amp;"I"&amp;$N$2,Results!$K:$L,2,FALSE)</f>
        <v>#N/A</v>
      </c>
      <c r="O19" s="171" t="str">
        <f>VLOOKUP(A19&amp;"I"&amp;$O$2,Results!$K:$L,2,FALSE)</f>
        <v>downregulation</v>
      </c>
      <c r="P19" s="171" t="str">
        <f>VLOOKUP(A19&amp;"I"&amp;$P$2,Results!$K:$L,2,FALSE)</f>
        <v>upregulation</v>
      </c>
      <c r="Q19" s="171" t="str">
        <f>VLOOKUP(A19&amp;"I"&amp;$Q$2,Results!$K:$L,2,FALSE)</f>
        <v>upregulation</v>
      </c>
      <c r="R19" s="171" t="str">
        <f>VLOOKUP($A19&amp;"I"&amp;$Q$2,Results!$K:$L,2,FALSE)</f>
        <v>upregulation</v>
      </c>
      <c r="S19" s="171" t="str">
        <f>VLOOKUP($A19&amp;"I"&amp;$Q$2,Results!$K:$L,2,FALSE)</f>
        <v>upregulation</v>
      </c>
      <c r="T19" s="171" t="e">
        <f>VLOOKUP($A19&amp;"I"&amp;$T$2,Results!$K:$L,2,FALSE)</f>
        <v>#N/A</v>
      </c>
      <c r="U19" s="171" t="e">
        <f>VLOOKUP($A19&amp;"I"&amp;$U$2,Results!$K:$L,2,FALSE)</f>
        <v>#N/A</v>
      </c>
      <c r="V19" s="171" t="str">
        <f>VLOOKUP($A19&amp;"I"&amp;$V$2,Results!$K:$L,2,FALSE)</f>
        <v>downregulation</v>
      </c>
      <c r="W19" s="171" t="e">
        <f>VLOOKUP($A19&amp;"I"&amp;$W$2,Results!$K:$L,2,FALSE)</f>
        <v>#N/A</v>
      </c>
      <c r="X19" s="171" t="str">
        <f>VLOOKUP($A19&amp;"I"&amp;$X$2,Results!$K:$L,2,FALSE)</f>
        <v>upregulation</v>
      </c>
      <c r="Y19" s="171" t="e">
        <f>VLOOKUP($A19&amp;"I"&amp;$Y$2,Results!$K:$L,2,FALSE)</f>
        <v>#N/A</v>
      </c>
      <c r="Z19" s="171" t="e">
        <f>VLOOKUP($A19&amp;"I"&amp;$Z$2,Results!$K:$L,2,FALSE)</f>
        <v>#N/A</v>
      </c>
      <c r="AA19" s="171" t="str">
        <f>VLOOKUP($A19&amp;"I"&amp;$AA$2,Results!$K:$L,2,FALSE)</f>
        <v>upregulation</v>
      </c>
      <c r="AB19" s="152">
        <f t="shared" si="0"/>
        <v>3</v>
      </c>
      <c r="AC19" s="152">
        <f t="shared" si="1"/>
        <v>8</v>
      </c>
    </row>
    <row r="20" spans="1:32" ht="18" x14ac:dyDescent="0.2">
      <c r="A20" s="82" t="s">
        <v>245</v>
      </c>
      <c r="B20" s="171" t="e">
        <f>VLOOKUP(A20&amp;"I"&amp;$B$2,Results!$K:$L,2,FALSE)</f>
        <v>#N/A</v>
      </c>
      <c r="C20" s="171" t="e">
        <f>VLOOKUP(A20&amp;"I"&amp;$C$2,Results!$K:$L,2,FALSE)</f>
        <v>#N/A</v>
      </c>
      <c r="D20" s="172" t="e">
        <f>VLOOKUP(A20&amp;"I"&amp;$D$2,Results!$K:$L,2,FALSE)</f>
        <v>#N/A</v>
      </c>
      <c r="E20" s="172" t="e">
        <f>VLOOKUP(A20&amp;"I"&amp;$E$2,Results!$K:$L,2,FALSE)</f>
        <v>#N/A</v>
      </c>
      <c r="F20" s="172" t="e">
        <f>VLOOKUP(A20&amp;"I"&amp;$F$2,Results!$K:$L,2,FALSE)</f>
        <v>#N/A</v>
      </c>
      <c r="G20" s="172" t="e">
        <f>VLOOKUP(A20&amp;"I"&amp;$G$2,Results!$K:$L,2,FALSE)</f>
        <v>#N/A</v>
      </c>
      <c r="H20" s="171" t="e">
        <f>VLOOKUP(A20&amp;"I"&amp;$H$2,Results!$K:$L,2,FALSE)</f>
        <v>#N/A</v>
      </c>
      <c r="I20" s="171" t="str">
        <f>VLOOKUP(A20&amp;"I"&amp;$I$2,Results!$K:$L,2,FALSE)</f>
        <v>downregulation</v>
      </c>
      <c r="J20" s="172" t="e">
        <f>VLOOKUP(A20&amp;"I"&amp;$J$2,Results!$K:$L,2,FALSE)</f>
        <v>#N/A</v>
      </c>
      <c r="K20" s="171" t="e">
        <f>VLOOKUP(A20&amp;"I"&amp;$K$2,Results!$K:$L,2,FALSE)</f>
        <v>#N/A</v>
      </c>
      <c r="L20" s="171" t="e">
        <f>VLOOKUP(A20&amp;"I"&amp;$L$2,Results!$J:$L,3,FALSE)</f>
        <v>#N/A</v>
      </c>
      <c r="M20" s="171" t="e">
        <f>VLOOKUP(A20&amp;"I"&amp;$M$2,Results!$K:$L,2,FALSE)</f>
        <v>#N/A</v>
      </c>
      <c r="N20" s="172" t="e">
        <f>VLOOKUP(A20&amp;"I"&amp;$N$2,Results!$K:$L,2,FALSE)</f>
        <v>#N/A</v>
      </c>
      <c r="O20" s="171" t="e">
        <f>VLOOKUP(A20&amp;"I"&amp;$O$2,Results!$K:$L,2,FALSE)</f>
        <v>#N/A</v>
      </c>
      <c r="P20" s="171" t="e">
        <f>VLOOKUP(A20&amp;"I"&amp;$P$2,Results!$K:$L,2,FALSE)</f>
        <v>#N/A</v>
      </c>
      <c r="Q20" s="171" t="e">
        <f>VLOOKUP(A20&amp;"I"&amp;$Q$2,Results!$K:$L,2,FALSE)</f>
        <v>#N/A</v>
      </c>
      <c r="R20" s="171" t="e">
        <f>VLOOKUP($A20&amp;"I"&amp;$Q$2,Results!$K:$L,2,FALSE)</f>
        <v>#N/A</v>
      </c>
      <c r="S20" s="171" t="e">
        <f>VLOOKUP($A20&amp;"I"&amp;$Q$2,Results!$K:$L,2,FALSE)</f>
        <v>#N/A</v>
      </c>
      <c r="T20" s="171" t="e">
        <f>VLOOKUP($A20&amp;"I"&amp;$T$2,Results!$K:$L,2,FALSE)</f>
        <v>#N/A</v>
      </c>
      <c r="U20" s="171" t="e">
        <f>VLOOKUP($A20&amp;"I"&amp;$U$2,Results!$K:$L,2,FALSE)</f>
        <v>#N/A</v>
      </c>
      <c r="V20" s="171" t="e">
        <f>VLOOKUP($A20&amp;"I"&amp;$V$2,Results!$K:$L,2,FALSE)</f>
        <v>#N/A</v>
      </c>
      <c r="W20" s="171" t="e">
        <f>VLOOKUP($A20&amp;"I"&amp;$W$2,Results!$K:$L,2,FALSE)</f>
        <v>#N/A</v>
      </c>
      <c r="X20" s="171" t="e">
        <f>VLOOKUP($A20&amp;"I"&amp;$X$2,Results!$K:$L,2,FALSE)</f>
        <v>#N/A</v>
      </c>
      <c r="Y20" s="171" t="e">
        <f>VLOOKUP($A20&amp;"I"&amp;$Y$2,Results!$K:$L,2,FALSE)</f>
        <v>#N/A</v>
      </c>
      <c r="Z20" s="171" t="e">
        <f>VLOOKUP($A20&amp;"I"&amp;$Z$2,Results!$K:$L,2,FALSE)</f>
        <v>#N/A</v>
      </c>
      <c r="AA20" s="171" t="str">
        <f>VLOOKUP($A20&amp;"I"&amp;$AA$2,Results!$J:$L,3,FALSE)</f>
        <v>downregulation</v>
      </c>
      <c r="AB20" s="152">
        <f t="shared" si="0"/>
        <v>1</v>
      </c>
      <c r="AC20" s="152">
        <f t="shared" si="1"/>
        <v>0</v>
      </c>
    </row>
    <row r="21" spans="1:32" s="12" customFormat="1" ht="18" x14ac:dyDescent="0.2">
      <c r="A21" s="82" t="s">
        <v>220</v>
      </c>
      <c r="B21" s="171" t="e">
        <f>VLOOKUP(A21&amp;"I"&amp;$B$2,Results!$K:$L,2,FALSE)</f>
        <v>#N/A</v>
      </c>
      <c r="C21" s="171" t="str">
        <f>VLOOKUP(A21&amp;"I"&amp;$C$2,Results!$K:$L,2,FALSE)</f>
        <v>upregulation</v>
      </c>
      <c r="D21" s="172" t="str">
        <f>VLOOKUP(A21&amp;"I"&amp;$D$2,Results!$K:$L,2,FALSE)</f>
        <v>upregulation</v>
      </c>
      <c r="E21" s="172" t="str">
        <f>VLOOKUP(A21&amp;"I"&amp;$E$2,Results!$K:$L,2,FALSE)</f>
        <v>downregulation</v>
      </c>
      <c r="F21" s="172" t="str">
        <f>VLOOKUP(A21&amp;"I"&amp;$F$2,Results!$K:$L,2,FALSE)</f>
        <v>upregulation</v>
      </c>
      <c r="G21" s="172" t="str">
        <f>VLOOKUP(A21&amp;"I"&amp;$G$2,Results!$K:$L,2,FALSE)</f>
        <v>upregulation</v>
      </c>
      <c r="H21" s="171" t="str">
        <f>VLOOKUP(A21&amp;"I"&amp;$H$2,Results!$K:$L,2,FALSE)</f>
        <v>upregulation</v>
      </c>
      <c r="I21" s="171" t="str">
        <f>VLOOKUP(A21&amp;"I"&amp;$I$2,Results!$K:$L,2,FALSE)</f>
        <v>downregulation</v>
      </c>
      <c r="J21" s="172" t="str">
        <f>VLOOKUP(A21&amp;"I"&amp;$J$2,Results!$K:$L,2,FALSE)</f>
        <v>upregulation</v>
      </c>
      <c r="K21" s="171" t="str">
        <f>VLOOKUP(A21&amp;"I"&amp;$K$2,Results!$K:$L,2,FALSE)</f>
        <v>upregulation</v>
      </c>
      <c r="L21" s="171" t="s">
        <v>444</v>
      </c>
      <c r="M21" s="171" t="str">
        <f>VLOOKUP(A21&amp;"I"&amp;$M$2,Results!$K:$L,2,FALSE)</f>
        <v>downregulation</v>
      </c>
      <c r="N21" s="172" t="str">
        <f>VLOOKUP(A21&amp;"I"&amp;$N$2,Results!$K:$L,2,FALSE)</f>
        <v>upregulation</v>
      </c>
      <c r="O21" s="171" t="str">
        <f>VLOOKUP(A21&amp;"I"&amp;$O$2,Results!$K:$L,2,FALSE)</f>
        <v>downregulation</v>
      </c>
      <c r="P21" s="171" t="str">
        <f>VLOOKUP(A21&amp;"I"&amp;$P$2,Results!$K:$L,2,FALSE)</f>
        <v>upregulation</v>
      </c>
      <c r="Q21" s="171" t="str">
        <f>VLOOKUP(A21&amp;"I"&amp;$Q$2,Results!$K:$L,2,FALSE)</f>
        <v>upregulation</v>
      </c>
      <c r="R21" s="171" t="str">
        <f>VLOOKUP($A21&amp;"I"&amp;$Q$2,Results!$K:$L,2,FALSE)</f>
        <v>upregulation</v>
      </c>
      <c r="S21" s="171" t="str">
        <f>VLOOKUP($A21&amp;"I"&amp;$Q$2,Results!$K:$L,2,FALSE)</f>
        <v>upregulation</v>
      </c>
      <c r="T21" s="171" t="str">
        <f>VLOOKUP($A21&amp;"I"&amp;$T$2,Results!$K:$L,2,FALSE)</f>
        <v>upregulation</v>
      </c>
      <c r="U21" s="171" t="str">
        <f>VLOOKUP($A21&amp;"I"&amp;$U$2,Results!$K:$L,2,FALSE)</f>
        <v>upregulation</v>
      </c>
      <c r="V21" s="171" t="str">
        <f>VLOOKUP($A21&amp;"I"&amp;$V$2,Results!$K:$L,2,FALSE)</f>
        <v>downregulation</v>
      </c>
      <c r="W21" s="171" t="str">
        <f>VLOOKUP($A21&amp;"I"&amp;$W$2,Results!$K:$L,2,FALSE)</f>
        <v>upregulation</v>
      </c>
      <c r="X21" s="171" t="str">
        <f>VLOOKUP($A21&amp;"I"&amp;$X$2,Results!$K:$L,2,FALSE)</f>
        <v>downregulation</v>
      </c>
      <c r="Y21" s="171" t="str">
        <f>VLOOKUP($A21&amp;"I"&amp;$Y$2,Results!$K:$L,2,FALSE)</f>
        <v>upregulation</v>
      </c>
      <c r="Z21" s="171" t="str">
        <f>VLOOKUP($A21&amp;"I"&amp;$Z$2,Results!$K:$L,2,FALSE)</f>
        <v>downregulation</v>
      </c>
      <c r="AA21" s="171" t="str">
        <f>VLOOKUP($A21&amp;"I"&amp;$AA$2,Results!$K:$L,2,FALSE)</f>
        <v>downregulation</v>
      </c>
      <c r="AB21" s="152">
        <f t="shared" si="0"/>
        <v>5</v>
      </c>
      <c r="AC21" s="152">
        <f t="shared" si="1"/>
        <v>16</v>
      </c>
      <c r="AD21"/>
      <c r="AE21"/>
      <c r="AF21"/>
    </row>
    <row r="22" spans="1:32" s="12" customFormat="1" ht="18" x14ac:dyDescent="0.2">
      <c r="A22" s="82" t="s">
        <v>250</v>
      </c>
      <c r="B22" s="171" t="e">
        <f>VLOOKUP(A22&amp;"I"&amp;$B$2,Results!$K:$L,2,FALSE)</f>
        <v>#N/A</v>
      </c>
      <c r="C22" s="171" t="e">
        <f>VLOOKUP(A22&amp;"I"&amp;$C$2,Results!$L:$L,3,FALSE)</f>
        <v>#N/A</v>
      </c>
      <c r="D22" s="172" t="e">
        <f>VLOOKUP(A22&amp;"I"&amp;$D$2,Results!$K:$L,2,FALSE)</f>
        <v>#N/A</v>
      </c>
      <c r="E22" s="172" t="e">
        <f>VLOOKUP(A22&amp;"I"&amp;$E$2,Results!$K:$L,2,FALSE)</f>
        <v>#N/A</v>
      </c>
      <c r="F22" s="172" t="e">
        <f>VLOOKUP(A22&amp;"I"&amp;$F$2,Results!$K:$L,2,FALSE)</f>
        <v>#N/A</v>
      </c>
      <c r="G22" s="172" t="e">
        <f>VLOOKUP(C22&amp;"I"&amp;$E$2,Results!$K:$L,2,FALSE)</f>
        <v>#N/A</v>
      </c>
      <c r="H22" s="172" t="e">
        <f>VLOOKUP(D22&amp;"I"&amp;$E$2,Results!$K:$L,2,FALSE)</f>
        <v>#N/A</v>
      </c>
      <c r="I22" s="171" t="e">
        <f>VLOOKUP(A22&amp;"I"&amp;$I$2,Results!$K:$L,2,FALSE)</f>
        <v>#N/A</v>
      </c>
      <c r="J22" s="172" t="str">
        <f>VLOOKUP(A22&amp;"I"&amp;$J$2,Results!$J:$L,3,FALSE)</f>
        <v>downregulation</v>
      </c>
      <c r="K22" s="171" t="e">
        <f>VLOOKUP(C22&amp;"I"&amp;$I$2,Results!$K:$L,2,FALSE)</f>
        <v>#N/A</v>
      </c>
      <c r="L22" s="171" t="s">
        <v>445</v>
      </c>
      <c r="M22" s="171" t="e">
        <f>VLOOKUP(A22&amp;"I"&amp;$M$2,Results!$K:$L,2,FALSE)</f>
        <v>#N/A</v>
      </c>
      <c r="N22" s="172" t="e">
        <f>VLOOKUP(A22&amp;"I"&amp;$N$2,Results!$K:$L,2,FALSE)</f>
        <v>#N/A</v>
      </c>
      <c r="O22" s="171" t="e">
        <f>VLOOKUP(A22&amp;"I"&amp;$O$2,Results!$K:$L,2,FALSE)</f>
        <v>#N/A</v>
      </c>
      <c r="P22" s="171" t="e">
        <f>VLOOKUP(A22&amp;"I"&amp;$P$2,Results!$K:$L,2,FALSE)</f>
        <v>#N/A</v>
      </c>
      <c r="Q22" s="171" t="e">
        <f>VLOOKUP(A22&amp;"I"&amp;$Q$2,Results!$K:$L,2,FALSE)</f>
        <v>#N/A</v>
      </c>
      <c r="R22" s="171" t="e">
        <f>VLOOKUP($A22&amp;"I"&amp;$Q$2,Results!$K:$L,2,FALSE)</f>
        <v>#N/A</v>
      </c>
      <c r="S22" s="171" t="e">
        <f>VLOOKUP($A22&amp;"I"&amp;$Q$2,Results!$K:$L,2,FALSE)</f>
        <v>#N/A</v>
      </c>
      <c r="T22" s="171" t="e">
        <f>VLOOKUP($A22&amp;"I"&amp;$T$2,Results!$K:$L,2,FALSE)</f>
        <v>#N/A</v>
      </c>
      <c r="U22" s="171" t="e">
        <f>VLOOKUP($A22&amp;"I"&amp;$U$2,Results!$K:$L,2,FALSE)</f>
        <v>#N/A</v>
      </c>
      <c r="V22" s="171" t="str">
        <f>VLOOKUP($A22&amp;"I"&amp;$V$2,Results!$J:$L,3,FALSE)</f>
        <v>downregulation</v>
      </c>
      <c r="W22" s="171" t="e">
        <f>VLOOKUP($A22&amp;"I"&amp;$W$2,Results!$K:$L,2,FALSE)</f>
        <v>#N/A</v>
      </c>
      <c r="X22" s="171" t="e">
        <f>VLOOKUP($A22&amp;"I"&amp;$X$2,Results!$K:$L,2,FALSE)</f>
        <v>#N/A</v>
      </c>
      <c r="Y22" s="171" t="e">
        <f>VLOOKUP($A22&amp;"I"&amp;$Y$2,Results!$K:$L,2,FALSE)</f>
        <v>#N/A</v>
      </c>
      <c r="Z22" s="171" t="e">
        <f>VLOOKUP($A22&amp;"I"&amp;$Z$2,Results!$K:$L,2,FALSE)</f>
        <v>#N/A</v>
      </c>
      <c r="AA22" s="171" t="e">
        <f>VLOOKUP($A22&amp;"I"&amp;$AA$2,Results!$K:$L,2,FALSE)</f>
        <v>#N/A</v>
      </c>
      <c r="AB22" s="152"/>
      <c r="AC22" s="152"/>
      <c r="AD22"/>
      <c r="AE22"/>
      <c r="AF22"/>
    </row>
    <row r="23" spans="1:32" ht="18" x14ac:dyDescent="0.2">
      <c r="A23" s="82" t="s">
        <v>246</v>
      </c>
      <c r="B23" s="171" t="e">
        <f>VLOOKUP(A23&amp;"I"&amp;$B$2,Results!$K:$L,2,FALSE)</f>
        <v>#N/A</v>
      </c>
      <c r="C23" s="171" t="e">
        <f>VLOOKUP(A23&amp;"I"&amp;$C$2,Results!$K:$L,2,FALSE)</f>
        <v>#N/A</v>
      </c>
      <c r="D23" s="172" t="e">
        <f>VLOOKUP(A23&amp;"I"&amp;$D$2,Results!$K:$L,2,FALSE)</f>
        <v>#N/A</v>
      </c>
      <c r="E23" s="172" t="str">
        <f>VLOOKUP(A23&amp;"I"&amp;$E$2,Results!$K:$L,2,FALSE)</f>
        <v>upregulation</v>
      </c>
      <c r="F23" s="172" t="e">
        <f>VLOOKUP(A23&amp;"I"&amp;$F$2,Results!$K:$L,2,FALSE)</f>
        <v>#N/A</v>
      </c>
      <c r="G23" s="172" t="str">
        <f>VLOOKUP(A23&amp;"I"&amp;$G$2,Results!$K:$L,2,FALSE)</f>
        <v>upregulation</v>
      </c>
      <c r="H23" s="171" t="e">
        <f>VLOOKUP(A23&amp;"I"&amp;$H$2,Results!$K:$L,2,FALSE)</f>
        <v>#N/A</v>
      </c>
      <c r="I23" s="171" t="str">
        <f>VLOOKUP(A23&amp;"I"&amp;$I$2,Results!$K:$L,2,FALSE)</f>
        <v>downregulation</v>
      </c>
      <c r="J23" s="172" t="str">
        <f>VLOOKUP(A23&amp;"I"&amp;$J$2,Results!$K:$L,2,FALSE)</f>
        <v>upregulation</v>
      </c>
      <c r="K23" s="171" t="e">
        <f>VLOOKUP(A23&amp;"I"&amp;$K$2,Results!$K:$L,2,FALSE)</f>
        <v>#N/A</v>
      </c>
      <c r="L23" s="171" t="e">
        <f>VLOOKUP(A23&amp;"I"&amp;$L$2,Results!$J:$L,3,FALSE)</f>
        <v>#N/A</v>
      </c>
      <c r="M23" s="171" t="e">
        <f>VLOOKUP(A23&amp;"I"&amp;$M$2,Results!$K:$L,2,FALSE)</f>
        <v>#N/A</v>
      </c>
      <c r="N23" s="172" t="e">
        <f>VLOOKUP(A23&amp;"I"&amp;$N$2,Results!$K:$L,2,FALSE)</f>
        <v>#N/A</v>
      </c>
      <c r="O23" s="171" t="e">
        <f>VLOOKUP(A23&amp;"I"&amp;$O$2,Results!$K:$L,2,FALSE)</f>
        <v>#N/A</v>
      </c>
      <c r="P23" s="171" t="e">
        <f>VLOOKUP(A23&amp;"I"&amp;$P$2,Results!$K:$L,2,FALSE)</f>
        <v>#N/A</v>
      </c>
      <c r="Q23" s="171" t="str">
        <f>VLOOKUP(A23&amp;"I"&amp;$Q$2,Results!$K:$L,2,FALSE)</f>
        <v>upregulation</v>
      </c>
      <c r="R23" s="171" t="str">
        <f>VLOOKUP($A23&amp;"I"&amp;$Q$2,Results!$K:$L,2,FALSE)</f>
        <v>upregulation</v>
      </c>
      <c r="S23" s="171" t="str">
        <f>VLOOKUP($A23&amp;"I"&amp;$Q$2,Results!$K:$L,2,FALSE)</f>
        <v>upregulation</v>
      </c>
      <c r="T23" s="171" t="e">
        <f>VLOOKUP($A23&amp;"I"&amp;$T$2,Results!$K:$L,2,FALSE)</f>
        <v>#N/A</v>
      </c>
      <c r="U23" s="171" t="e">
        <f>VLOOKUP($A23&amp;"I"&amp;$U$2,Results!$K:$L,2,FALSE)</f>
        <v>#N/A</v>
      </c>
      <c r="V23" s="171" t="e">
        <f>VLOOKUP($A23&amp;"I"&amp;$V$2,Results!$K:$L,2,FALSE)</f>
        <v>#N/A</v>
      </c>
      <c r="W23" s="171" t="e">
        <f>VLOOKUP($A23&amp;"I"&amp;$W$2,Results!$K:$L,2,FALSE)</f>
        <v>#N/A</v>
      </c>
      <c r="X23" s="171" t="str">
        <f>VLOOKUP($A23&amp;"I"&amp;$X$2,Results!$K:$L,2,FALSE)</f>
        <v>upregulation</v>
      </c>
      <c r="Y23" s="171" t="e">
        <f>VLOOKUP($A23&amp;"I"&amp;$Y$2,Results!$K:$L,2,FALSE)</f>
        <v>#N/A</v>
      </c>
      <c r="Z23" s="171" t="e">
        <f>VLOOKUP($A23&amp;"I"&amp;$Z$2,Results!$K:$L,2,FALSE)</f>
        <v>#N/A</v>
      </c>
      <c r="AA23" s="171" t="str">
        <f>VLOOKUP($A23&amp;"I"&amp;$AA$2,Results!$K:$L,2,FALSE)</f>
        <v>upregulation</v>
      </c>
      <c r="AB23" s="152">
        <f>COUNTIF(B23:Q23,"downregulation")</f>
        <v>1</v>
      </c>
      <c r="AC23" s="152">
        <f>COUNTIF(C23:AB23,"upregulation")</f>
        <v>8</v>
      </c>
    </row>
    <row r="24" spans="1:32" ht="18" x14ac:dyDescent="0.2">
      <c r="A24" s="82" t="s">
        <v>252</v>
      </c>
      <c r="B24" s="171" t="e">
        <f>VLOOKUP(A24&amp;"I"&amp;$B$2,Results!$K:$L,2,FALSE)</f>
        <v>#N/A</v>
      </c>
      <c r="C24" s="171" t="e">
        <f>VLOOKUP(A24&amp;"I"&amp;$C$2,Results!$K:$L,2,FALSE)</f>
        <v>#N/A</v>
      </c>
      <c r="D24" s="172" t="e">
        <f>VLOOKUP(A24&amp;"I"&amp;$D$2,Results!$K:$L,2,FALSE)</f>
        <v>#N/A</v>
      </c>
      <c r="E24" s="172" t="e">
        <f>VLOOKUP(A24&amp;"I"&amp;$E$2,Results!$K:$L,2,FALSE)</f>
        <v>#N/A</v>
      </c>
      <c r="F24" s="172" t="e">
        <f>VLOOKUP(A24&amp;"I"&amp;$F$2,Results!$K:$L,2,FALSE)</f>
        <v>#N/A</v>
      </c>
      <c r="G24" s="172" t="e">
        <f>VLOOKUP(B24&amp;"I"&amp;$F$2,Results!$K:$L,2,FALSE)</f>
        <v>#N/A</v>
      </c>
      <c r="H24" s="171" t="e">
        <f>VLOOKUP(A24&amp;"I"&amp;$H$2,Results!$K:$L,2,FALSE)</f>
        <v>#N/A</v>
      </c>
      <c r="I24" s="171" t="e">
        <f>VLOOKUP(A24&amp;"I"&amp;$I$2,Results!$K:$L,2,FALSE)</f>
        <v>#N/A</v>
      </c>
      <c r="J24" s="172" t="str">
        <f>VLOOKUP(A24&amp;"I"&amp;$J$2,Results!$J:$L,3,FALSE)</f>
        <v>downregulation</v>
      </c>
      <c r="K24" s="171" t="e">
        <f>VLOOKUP(A24&amp;"I"&amp;$K$2,Results!$K:$L,2,FALSE)</f>
        <v>#N/A</v>
      </c>
      <c r="L24" s="171" t="e">
        <f>VLOOKUP(A24&amp;"I"&amp;$L$2,Results!$J:$L,3,FALSE)</f>
        <v>#N/A</v>
      </c>
      <c r="M24" s="171" t="e">
        <f>VLOOKUP(A24&amp;"I"&amp;$M$2,Results!$K:$L,2,FALSE)</f>
        <v>#N/A</v>
      </c>
      <c r="N24" s="172" t="e">
        <f>VLOOKUP(A24&amp;"I"&amp;$N$2,Results!$K:$L,2,FALSE)</f>
        <v>#N/A</v>
      </c>
      <c r="O24" s="171" t="e">
        <f>VLOOKUP(A23&amp;"I"&amp;$O$2,Results!$K:$L,2,FALSE)</f>
        <v>#N/A</v>
      </c>
      <c r="P24" s="171" t="e">
        <f>VLOOKUP(A24&amp;"I"&amp;$P$2,Results!$K:$L,2,FALSE)</f>
        <v>#N/A</v>
      </c>
      <c r="Q24" s="171" t="e">
        <f>VLOOKUP(A24&amp;"I"&amp;$Q$2,Results!$K:$L,2,FALSE)</f>
        <v>#N/A</v>
      </c>
      <c r="R24" s="171" t="e">
        <f>VLOOKUP($A24&amp;"I"&amp;$Q$2,Results!$K:$L,2,FALSE)</f>
        <v>#N/A</v>
      </c>
      <c r="S24" s="171" t="e">
        <f>VLOOKUP($A24&amp;"I"&amp;$Q$2,Results!$K:$L,2,FALSE)</f>
        <v>#N/A</v>
      </c>
      <c r="T24" s="171" t="e">
        <f>VLOOKUP($A24&amp;"I"&amp;$T$2,Results!$K:$L,2,FALSE)</f>
        <v>#N/A</v>
      </c>
      <c r="U24" s="171" t="e">
        <f>VLOOKUP($A24&amp;"I"&amp;$U$2,Results!$K:$L,2,FALSE)</f>
        <v>#N/A</v>
      </c>
      <c r="V24" s="171" t="str">
        <f>VLOOKUP($A24&amp;"I"&amp;$V$2,Results!$J:$L,3,FALSE)</f>
        <v>downregulation</v>
      </c>
      <c r="W24" s="171" t="e">
        <f>VLOOKUP($A24&amp;"I"&amp;$W$2,Results!$K:$L,2,FALSE)</f>
        <v>#N/A</v>
      </c>
      <c r="X24" s="171" t="e">
        <f>VLOOKUP($A24&amp;"I"&amp;$X$2,Results!$K:$L,2,FALSE)</f>
        <v>#N/A</v>
      </c>
      <c r="Y24" s="171" t="e">
        <f>VLOOKUP($A24&amp;"I"&amp;$Y$2,Results!$K:$L,2,FALSE)</f>
        <v>#N/A</v>
      </c>
      <c r="Z24" s="171" t="e">
        <f>VLOOKUP($A24&amp;"I"&amp;$Z$2,Results!$K:$L,2,FALSE)</f>
        <v>#N/A</v>
      </c>
      <c r="AA24" s="171" t="e">
        <f>VLOOKUP($A24&amp;"I"&amp;$AA$2,Results!$K:$L,2,FALSE)</f>
        <v>#N/A</v>
      </c>
      <c r="AB24" s="152"/>
      <c r="AC24" s="152"/>
    </row>
    <row r="25" spans="1:32" ht="18" x14ac:dyDescent="0.2">
      <c r="A25" s="82" t="s">
        <v>251</v>
      </c>
      <c r="B25" s="171" t="e">
        <f>VLOOKUP(A25&amp;"I"&amp;$B$2,Results!$K:$L,2,FALSE)</f>
        <v>#N/A</v>
      </c>
      <c r="C25" s="171" t="e">
        <f>VLOOKUP(A25&amp;"I"&amp;$C$2,Results!$K:$L,2,FALSE)</f>
        <v>#N/A</v>
      </c>
      <c r="D25" s="172" t="str">
        <f>VLOOKUP(A25&amp;"I"&amp;$D$2,Results!$J:$L,3,FALSE)</f>
        <v>upregulation</v>
      </c>
      <c r="E25" s="172" t="e">
        <f>VLOOKUP(A25&amp;"I"&amp;$E$2,Results!$K:$L,2,FALSE)</f>
        <v>#N/A</v>
      </c>
      <c r="F25" s="172" t="e">
        <f>VLOOKUP(A25&amp;"I"&amp;$F$2,Results!$K:$L,2,FALSE)</f>
        <v>#N/A</v>
      </c>
      <c r="G25" s="172" t="e">
        <f>VLOOKUP(B25&amp;"I"&amp;$F$2,Results!$K:$L,2,FALSE)</f>
        <v>#N/A</v>
      </c>
      <c r="H25" s="171" t="e">
        <f>VLOOKUP(A25&amp;"I"&amp;$H$2,Results!$K:$L,2,FALSE)</f>
        <v>#N/A</v>
      </c>
      <c r="I25" s="171" t="e">
        <f>VLOOKUP(A25&amp;"I"&amp;$I$2,Results!$K:$L,2,FALSE)</f>
        <v>#N/A</v>
      </c>
      <c r="J25" s="172" t="str">
        <f>VLOOKUP(A25&amp;"I"&amp;$J$2,Results!$J:$L,3,FALSE)</f>
        <v>upregulation</v>
      </c>
      <c r="K25" s="171" t="e">
        <f>VLOOKUP(A25&amp;"I"&amp;$K$2,Results!$K:$L,2,FALSE)</f>
        <v>#N/A</v>
      </c>
      <c r="L25" s="171" t="e">
        <f>VLOOKUP(A25&amp;"I"&amp;$L$2,Results!$J:$L,3,FALSE)</f>
        <v>#N/A</v>
      </c>
      <c r="M25" s="171" t="str">
        <f>VLOOKUP(A25&amp;"I"&amp;$M$2,Results!$J:$L,3,FALSE)</f>
        <v>downregulation</v>
      </c>
      <c r="N25" s="172" t="str">
        <f>VLOOKUP(A25&amp;"I"&amp;$N$2,Results!$J:$L,3,FALSE)</f>
        <v>downregulation</v>
      </c>
      <c r="O25" s="171" t="e">
        <f>VLOOKUP(A25&amp;"I"&amp;$O$2,Results!$K:$L,2,FALSE)</f>
        <v>#N/A</v>
      </c>
      <c r="P25" s="171" t="e">
        <f>VLOOKUP(A25&amp;"I"&amp;$P$2,Results!$K:$L,2,FALSE)</f>
        <v>#N/A</v>
      </c>
      <c r="Q25" s="171" t="str">
        <f>VLOOKUP(A25&amp;"I"&amp;$Q$2,Results!$J:$L,3,FALSE)</f>
        <v>downregulation</v>
      </c>
      <c r="R25" s="171" t="str">
        <f>VLOOKUP($A25&amp;"I"&amp;$Q$2,Results!$J:$L,3,FALSE)</f>
        <v>downregulation</v>
      </c>
      <c r="S25" s="171" t="str">
        <f>VLOOKUP($A25&amp;"I"&amp;$Q$2,Results!$J:$L,3,FALSE)</f>
        <v>downregulation</v>
      </c>
      <c r="T25" s="171" t="e">
        <f>VLOOKUP($A25&amp;"I"&amp;$T$2,Results!$K:$L,2,FALSE)</f>
        <v>#N/A</v>
      </c>
      <c r="U25" s="171" t="e">
        <f>VLOOKUP($A25&amp;"I"&amp;$U$2,Results!$K:$L,2,FALSE)</f>
        <v>#N/A</v>
      </c>
      <c r="V25" s="171" t="e">
        <f>VLOOKUP($A25&amp;"I"&amp;$V$2,Results!$K:$L,2,FALSE)</f>
        <v>#N/A</v>
      </c>
      <c r="W25" s="171" t="e">
        <f>VLOOKUP($A25&amp;"I"&amp;$W$2,Results!$K:$L,2,FALSE)</f>
        <v>#N/A</v>
      </c>
      <c r="X25" s="171" t="e">
        <f>VLOOKUP($A25&amp;"I"&amp;$X$2,Results!$K:$L,2,FALSE)</f>
        <v>#N/A</v>
      </c>
      <c r="Y25" s="171" t="e">
        <f>VLOOKUP($A25&amp;"I"&amp;$Y$2,Results!$K:$L,2,FALSE)</f>
        <v>#N/A</v>
      </c>
      <c r="Z25" s="171" t="str">
        <f>VLOOKUP($A25&amp;"I"&amp;$Z$2,Results!$J:$L,3,FALSE)</f>
        <v>downregulation</v>
      </c>
      <c r="AA25" s="171" t="e">
        <f>VLOOKUP($A25&amp;"I"&amp;$AA$2,Results!$K:$L,2,FALSE)</f>
        <v>#N/A</v>
      </c>
      <c r="AB25" s="152">
        <f t="shared" ref="AB25:AB31" si="2">COUNTIF(B25:Q25,"downregulation")</f>
        <v>3</v>
      </c>
      <c r="AC25" s="152">
        <f t="shared" ref="AC25:AC31" si="3">COUNTIF(C25:AB25,"upregulation")</f>
        <v>2</v>
      </c>
    </row>
    <row r="26" spans="1:32" ht="18" x14ac:dyDescent="0.2">
      <c r="A26" s="82" t="s">
        <v>253</v>
      </c>
      <c r="B26" s="171" t="e">
        <f>VLOOKUP(A26&amp;"I"&amp;$B$2,Results!$K:$L,2,FALSE)</f>
        <v>#N/A</v>
      </c>
      <c r="C26" s="171" t="e">
        <f>VLOOKUP(A26&amp;"I"&amp;$C$2,Results!$K:$L,2,FALSE)</f>
        <v>#N/A</v>
      </c>
      <c r="D26" s="172" t="str">
        <f>VLOOKUP(A26&amp;"I"&amp;$D$2,Results!$K:$L,2,FALSE)</f>
        <v>upregulation</v>
      </c>
      <c r="E26" s="172" t="str">
        <f>VLOOKUP(A26&amp;"I"&amp;$E$2,Results!$J:$L,3,FALSE)</f>
        <v>downregulation</v>
      </c>
      <c r="F26" s="172" t="e">
        <f>VLOOKUP(A26&amp;"I"&amp;$F$2,Results!$K:$L,2,FALSE)</f>
        <v>#N/A</v>
      </c>
      <c r="G26" s="172" t="str">
        <f>VLOOKUP(A26&amp;"I"&amp;$G$2,Results!$J:$L,3,FALSE)</f>
        <v>upregulation</v>
      </c>
      <c r="H26" s="171" t="str">
        <f>VLOOKUP(A26&amp;"I"&amp;$H$2,Results!$J:$L,3,FALSE)</f>
        <v>upregulation</v>
      </c>
      <c r="I26" s="171" t="e">
        <f>VLOOKUP(A26&amp;"I"&amp;$I$2,Results!$K:$L,2,FALSE)</f>
        <v>#N/A</v>
      </c>
      <c r="J26" s="172" t="e">
        <f>VLOOKUP(A26&amp;"I"&amp;$J$2,Results!$K:$L,2,FALSE)</f>
        <v>#N/A</v>
      </c>
      <c r="K26" s="171" t="e">
        <f>VLOOKUP(A26&amp;"I"&amp;$K$2,Results!$K:$L,2,FALSE)</f>
        <v>#N/A</v>
      </c>
      <c r="L26" s="171" t="e">
        <f>VLOOKUP(A26&amp;"I"&amp;$L$2,Results!$J:$L,3,FALSE)</f>
        <v>#N/A</v>
      </c>
      <c r="M26" s="171" t="e">
        <f>VLOOKUP(A26&amp;"I"&amp;$M$2,Results!$K:$L,2,FALSE)</f>
        <v>#N/A</v>
      </c>
      <c r="N26" s="172" t="str">
        <f>VLOOKUP(A26&amp;"I"&amp;$N$2,Results!$J:$L,3,FALSE)</f>
        <v>upregulation</v>
      </c>
      <c r="O26" s="171" t="str">
        <f>VLOOKUP(A26&amp;"I"&amp;$O$2,Results!$J:$L,3,FALSE)</f>
        <v>downregulation</v>
      </c>
      <c r="P26" s="171" t="e">
        <f>VLOOKUP(A26&amp;"I"&amp;$P$2,Results!$K:$L,2,FALSE)</f>
        <v>#N/A</v>
      </c>
      <c r="Q26" s="171" t="e">
        <f>VLOOKUP(A26&amp;"I"&amp;$Q$2,Results!$K:$L,2,FALSE)</f>
        <v>#N/A</v>
      </c>
      <c r="R26" s="171" t="e">
        <f>VLOOKUP($A26&amp;"I"&amp;$Q$2,Results!$K:$L,2,FALSE)</f>
        <v>#N/A</v>
      </c>
      <c r="S26" s="171" t="e">
        <f>VLOOKUP($A26&amp;"I"&amp;$Q$2,Results!$K:$L,2,FALSE)</f>
        <v>#N/A</v>
      </c>
      <c r="T26" s="171" t="e">
        <f>VLOOKUP($A26&amp;"I"&amp;$T$2,Results!$K:$L,2,FALSE)</f>
        <v>#N/A</v>
      </c>
      <c r="U26" s="171" t="str">
        <f>VLOOKUP($A26&amp;"I"&amp;$U$2,Results!$J:$L,3,FALSE)</f>
        <v>upregulation</v>
      </c>
      <c r="V26" s="171" t="e">
        <f>VLOOKUP($A26&amp;"I"&amp;$V$2,Results!$K:$L,2,FALSE)</f>
        <v>#N/A</v>
      </c>
      <c r="W26" s="171" t="e">
        <f>VLOOKUP($A26&amp;"I"&amp;$W$2,Results!$K:$L,2,FALSE)</f>
        <v>#N/A</v>
      </c>
      <c r="X26" s="171" t="e">
        <f>VLOOKUP($A26&amp;"I"&amp;$X$2,Results!$K:$L,2,FALSE)</f>
        <v>#N/A</v>
      </c>
      <c r="Y26" s="171" t="e">
        <f>VLOOKUP($A26&amp;"I"&amp;$Y$2,Results!$K:$L,2,FALSE)</f>
        <v>#N/A</v>
      </c>
      <c r="Z26" s="171" t="e">
        <f>VLOOKUP($A26&amp;"I"&amp;$Z$2,Results!$K:$L,2,FALSE)</f>
        <v>#N/A</v>
      </c>
      <c r="AA26" s="171" t="str">
        <f>VLOOKUP($A26&amp;"I"&amp;$AA$2,Results!$J:$L,3,FALSE)</f>
        <v>downregulation</v>
      </c>
      <c r="AB26" s="152">
        <f t="shared" si="2"/>
        <v>2</v>
      </c>
      <c r="AC26" s="152">
        <f t="shared" si="3"/>
        <v>5</v>
      </c>
    </row>
    <row r="27" spans="1:32" ht="18" x14ac:dyDescent="0.2">
      <c r="A27" s="82" t="s">
        <v>254</v>
      </c>
      <c r="B27" s="171" t="e">
        <f>VLOOKUP(A27&amp;"I"&amp;$B$2,Results!$K:$L,2,FALSE)</f>
        <v>#N/A</v>
      </c>
      <c r="C27" s="171" t="str">
        <f>VLOOKUP(A27&amp;"I"&amp;$C$2,Results!$J:$L,3,FALSE)</f>
        <v>upregulation</v>
      </c>
      <c r="D27" s="172" t="e">
        <f>VLOOKUP(A27&amp;"I"&amp;$D$2,Results!$J:$L,3,FALSE)</f>
        <v>#N/A</v>
      </c>
      <c r="E27" s="172" t="str">
        <f>VLOOKUP(A27&amp;"I"&amp;$E$2,Results!$J:$L,3,FALSE)</f>
        <v>downregulation</v>
      </c>
      <c r="F27" s="172" t="str">
        <f>VLOOKUP(A27&amp;"I"&amp;$F$2,Results!$J:$L,3,FALSE)</f>
        <v>upregulation</v>
      </c>
      <c r="G27" s="172" t="str">
        <f>VLOOKUP(A27&amp;"I"&amp;$G$2,Results!$J:$L,3,FALSE)</f>
        <v>upregulation</v>
      </c>
      <c r="H27" s="171" t="str">
        <f>VLOOKUP(A27&amp;"I"&amp;$H$2,Results!$J:$L,3,FALSE)</f>
        <v>upregulation</v>
      </c>
      <c r="I27" s="171" t="e">
        <f>VLOOKUP(A27&amp;"I"&amp;$I$2,Results!$K:$L,2,FALSE)</f>
        <v>#N/A</v>
      </c>
      <c r="J27" s="172" t="str">
        <f>VLOOKUP(A27&amp;"I"&amp;$J$2,Results!$J:$L,3,FALSE)</f>
        <v>upregulation</v>
      </c>
      <c r="K27" s="171" t="str">
        <f>VLOOKUP(A27&amp;"I"&amp;$K$2,Results!$J:$L,3,FALSE)</f>
        <v>upregulation</v>
      </c>
      <c r="L27" s="171" t="s">
        <v>445</v>
      </c>
      <c r="M27" s="171" t="e">
        <f>VLOOKUP(A27&amp;"I"&amp;$M$2,Results!$K:$L,2,FALSE)</f>
        <v>#N/A</v>
      </c>
      <c r="N27" s="172" t="str">
        <f>VLOOKUP(A27&amp;"I"&amp;$N$2,Results!$J:$L,3,FALSE)</f>
        <v>upregulation</v>
      </c>
      <c r="O27" s="171" t="e">
        <f>VLOOKUP(A27&amp;"I"&amp;$O$2,Results!$K:$L,2,FALSE)</f>
        <v>#N/A</v>
      </c>
      <c r="P27" s="171" t="str">
        <f>VLOOKUP(A27&amp;"I"&amp;$P$2,Results!$J:$L,3,FALSE)</f>
        <v>upregulation</v>
      </c>
      <c r="Q27" s="171" t="str">
        <f>VLOOKUP(A27&amp;"I"&amp;$Q$2,Results!$J:$L,3,FALSE)</f>
        <v>upregulation</v>
      </c>
      <c r="R27" s="171" t="str">
        <f>VLOOKUP($A27&amp;"I"&amp;$Q$2,Results!$J:$L,3,FALSE)</f>
        <v>upregulation</v>
      </c>
      <c r="S27" s="171" t="str">
        <f>VLOOKUP($A27&amp;"I"&amp;$Q$2,Results!$J:$L,3,FALSE)</f>
        <v>upregulation</v>
      </c>
      <c r="T27" s="171" t="e">
        <f>VLOOKUP($A27&amp;"I"&amp;$T$2,Results!$K:$L,2,FALSE)</f>
        <v>#N/A</v>
      </c>
      <c r="U27" s="171" t="str">
        <f>VLOOKUP($A27&amp;"I"&amp;$U$2,Results!$J:$L,3,FALSE)</f>
        <v>upregulation</v>
      </c>
      <c r="V27" s="171" t="e">
        <f>VLOOKUP($A27&amp;"I"&amp;$V$2,Results!$K:$L,2,FALSE)</f>
        <v>#N/A</v>
      </c>
      <c r="W27" s="171" t="e">
        <f>VLOOKUP($A27&amp;"I"&amp;$W$2,Results!$K:$L,2,FALSE)</f>
        <v>#N/A</v>
      </c>
      <c r="X27" s="171" t="str">
        <f>VLOOKUP($A27&amp;"I"&amp;$X$2,Results!$J:$L,3,FALSE)</f>
        <v>downregulation</v>
      </c>
      <c r="Y27" s="171" t="e">
        <f>VLOOKUP($A27&amp;"I"&amp;$Y$2,Results!$K:$L,2,FALSE)</f>
        <v>#N/A</v>
      </c>
      <c r="Z27" s="171" t="str">
        <f>VLOOKUP($A27&amp;"I"&amp;$Z$2,Results!$J:$L,3,FALSE)</f>
        <v>downregulation</v>
      </c>
      <c r="AA27" s="171" t="str">
        <f>VLOOKUP($A27&amp;"I"&amp;$AA$2,Results!$J:$L,3,FALSE)</f>
        <v>downregulation</v>
      </c>
      <c r="AB27" s="152">
        <f t="shared" si="2"/>
        <v>1</v>
      </c>
      <c r="AC27" s="152">
        <f t="shared" si="3"/>
        <v>13</v>
      </c>
    </row>
    <row r="28" spans="1:32" ht="18" x14ac:dyDescent="0.2">
      <c r="A28" s="82" t="s">
        <v>255</v>
      </c>
      <c r="B28" s="171" t="e">
        <f>VLOOKUP(A28&amp;"I"&amp;$B$2,Results!$K:$L,2,FALSE)</f>
        <v>#N/A</v>
      </c>
      <c r="C28" s="171" t="e">
        <f>VLOOKUP(A28&amp;"I"&amp;$C$2,Results!$K:$L,2,FALSE)</f>
        <v>#N/A</v>
      </c>
      <c r="D28" s="172" t="e">
        <f>VLOOKUP(A28&amp;"I"&amp;$D$2,Results!$J:$L,3,FALSE)</f>
        <v>#N/A</v>
      </c>
      <c r="E28" s="172" t="str">
        <f>VLOOKUP(A28&amp;"I"&amp;$E$2,Results!$J:$L,3,FALSE)</f>
        <v>downregulation</v>
      </c>
      <c r="F28" s="172" t="str">
        <f>VLOOKUP(A28&amp;"I"&amp;$F$2,Results!$J:$L,3,FALSE)</f>
        <v>upregulation</v>
      </c>
      <c r="G28" s="172" t="str">
        <f>VLOOKUP(A28&amp;"I"&amp;$G$2,Results!$J:$L,3,FALSE)</f>
        <v>upregulation</v>
      </c>
      <c r="H28" s="171" t="str">
        <f>VLOOKUP(A28&amp;"I"&amp;$H$2,Results!$J:$L,3,FALSE)</f>
        <v>upregulation</v>
      </c>
      <c r="I28" s="171" t="e">
        <f>VLOOKUP(A28&amp;"I"&amp;$I$2,Results!$K:$L,2,FALSE)</f>
        <v>#N/A</v>
      </c>
      <c r="J28" s="172" t="str">
        <f>VLOOKUP(A28&amp;"I"&amp;$J$2,Results!$J:$L,3,FALSE)</f>
        <v>upregulation</v>
      </c>
      <c r="K28" s="171" t="str">
        <f>VLOOKUP(A28&amp;"I"&amp;$K$2,Results!$J:$L,3,FALSE)</f>
        <v>upregulation</v>
      </c>
      <c r="L28" s="171" t="e">
        <f>VLOOKUP(A28&amp;"I"&amp;$L$2,Results!$J:$L,3,FALSE)</f>
        <v>#N/A</v>
      </c>
      <c r="M28" s="171" t="e">
        <f>VLOOKUP(A28&amp;"I"&amp;$M$2,Results!$K:$L,2,FALSE)</f>
        <v>#N/A</v>
      </c>
      <c r="N28" s="172" t="str">
        <f>VLOOKUP(A28&amp;"I"&amp;$N$2,Results!$J:$L,3,FALSE)</f>
        <v>upregulation</v>
      </c>
      <c r="O28" s="171" t="str">
        <f>VLOOKUP(A28&amp;"I"&amp;$O$2,Results!$J:$L,3,FALSE)</f>
        <v>downregulation</v>
      </c>
      <c r="P28" s="171" t="e">
        <f>VLOOKUP(A28&amp;"I"&amp;$P$2,Results!$K:$L,2,FALSE)</f>
        <v>#N/A</v>
      </c>
      <c r="Q28" s="171" t="str">
        <f>VLOOKUP(A28&amp;"I"&amp;$Q$2,Results!$J:$L,3,FALSE)</f>
        <v>upregulation</v>
      </c>
      <c r="R28" s="171" t="str">
        <f>VLOOKUP($A28&amp;"I"&amp;$Q$2,Results!$J:$L,3,FALSE)</f>
        <v>upregulation</v>
      </c>
      <c r="S28" s="171" t="str">
        <f>VLOOKUP($A28&amp;"I"&amp;$Q$2,Results!$J:$L,3,FALSE)</f>
        <v>upregulation</v>
      </c>
      <c r="T28" s="171" t="e">
        <f>VLOOKUP($A28&amp;"I"&amp;$T$2,Results!$K:$L,2,FALSE)</f>
        <v>#N/A</v>
      </c>
      <c r="U28" s="171" t="str">
        <f>VLOOKUP($A28&amp;"I"&amp;$U$2,Results!$J:$L,3,FALSE)</f>
        <v>upregulation</v>
      </c>
      <c r="V28" s="171" t="e">
        <f>VLOOKUP($A28&amp;"I"&amp;$V$2,Results!$K:$L,2,FALSE)</f>
        <v>#N/A</v>
      </c>
      <c r="W28" s="171" t="e">
        <f>VLOOKUP($A28&amp;"I"&amp;$W$2,Results!$K:$L,2,FALSE)</f>
        <v>#N/A</v>
      </c>
      <c r="X28" s="171" t="str">
        <f>VLOOKUP($A28&amp;"I"&amp;$X$2,Results!$J:$L,3,FALSE)</f>
        <v>downregulation</v>
      </c>
      <c r="Y28" s="171" t="str">
        <f>VLOOKUP($A28&amp;"I"&amp;$Y$2,Results!$J:$L,3,FALSE)</f>
        <v>upregulation</v>
      </c>
      <c r="Z28" s="171" t="str">
        <f>VLOOKUP($A28&amp;"I"&amp;$Z$2,Results!$J:$L,3,FALSE)</f>
        <v>downregulation</v>
      </c>
      <c r="AA28" s="171" t="str">
        <f>VLOOKUP($A28&amp;"I"&amp;$AA$2,Results!$J:$L,3,FALSE)</f>
        <v>downregulation</v>
      </c>
      <c r="AB28" s="152">
        <f t="shared" si="2"/>
        <v>2</v>
      </c>
      <c r="AC28" s="152">
        <f t="shared" si="3"/>
        <v>11</v>
      </c>
    </row>
    <row r="29" spans="1:32" ht="18" x14ac:dyDescent="0.2">
      <c r="A29" s="82" t="s">
        <v>416</v>
      </c>
      <c r="B29" s="171" t="e">
        <f>VLOOKUP(A29&amp;"I"&amp;$B$2,Results!$K:$L,2,FALSE)</f>
        <v>#N/A</v>
      </c>
      <c r="C29" s="171" t="e">
        <f>VLOOKUP(A29&amp;"I"&amp;$C$2,Results!$K:$L,2,FALSE)</f>
        <v>#N/A</v>
      </c>
      <c r="D29" s="172" t="str">
        <f>VLOOKUP(A29&amp;"I"&amp;$D$2,Results!$K:$L,2,FALSE)</f>
        <v>upregulation</v>
      </c>
      <c r="E29" s="172" t="str">
        <f>VLOOKUP(A29&amp;"I"&amp;$E$2,Results!$K:$L,2,FALSE)</f>
        <v>upregulation</v>
      </c>
      <c r="F29" s="172" t="e">
        <f>VLOOKUP(A29&amp;"I"&amp;$F$2,Results!$K:$L,2,FALSE)</f>
        <v>#N/A</v>
      </c>
      <c r="G29" s="172" t="str">
        <f>VLOOKUP(A29&amp;"I"&amp;$G$2,Results!$K:$L,2,FALSE)</f>
        <v>upregulation</v>
      </c>
      <c r="H29" s="171" t="e">
        <f>VLOOKUP(A29&amp;"I"&amp;$H$2,Results!$K:$L,2,FALSE)</f>
        <v>#N/A</v>
      </c>
      <c r="I29" s="171" t="e">
        <f>VLOOKUP(A29&amp;"I"&amp;$I$2,Results!$K:$L,2,FALSE)</f>
        <v>#N/A</v>
      </c>
      <c r="J29" s="172" t="e">
        <f>VLOOKUP(A29&amp;"I"&amp;$J$2,Results!$K:$L,2,FALSE)</f>
        <v>#N/A</v>
      </c>
      <c r="K29" s="171" t="e">
        <f>VLOOKUP(A29&amp;"I"&amp;$K$2,Results!$K:$L,2,FALSE)</f>
        <v>#N/A</v>
      </c>
      <c r="L29" s="171" t="s">
        <v>444</v>
      </c>
      <c r="M29" s="171" t="e">
        <f>VLOOKUP(A29&amp;"I"&amp;$M$2,Results!$K:$L,2,FALSE)</f>
        <v>#N/A</v>
      </c>
      <c r="N29" s="172" t="str">
        <f>VLOOKUP(A29&amp;"I"&amp;$N$2,Results!$J:$L,3,FALSE)</f>
        <v>upregulation</v>
      </c>
      <c r="O29" s="171" t="e">
        <f>VLOOKUP(A29&amp;"I"&amp;$O$2,Results!$K:$L,2,FALSE)</f>
        <v>#N/A</v>
      </c>
      <c r="P29" s="171" t="e">
        <f>VLOOKUP(A29&amp;"I"&amp;$P$2,Results!$K:$L,2,FALSE)</f>
        <v>#N/A</v>
      </c>
      <c r="Q29" s="171" t="e">
        <f>VLOOKUP(A29&amp;"I"&amp;$Q$2,Results!$K:$L,2,FALSE)</f>
        <v>#N/A</v>
      </c>
      <c r="R29" s="171" t="e">
        <f>VLOOKUP($A29&amp;"I"&amp;$Q$2,Results!$K:$L,2,FALSE)</f>
        <v>#N/A</v>
      </c>
      <c r="S29" s="171" t="e">
        <f>VLOOKUP($A29&amp;"I"&amp;$Q$2,Results!$K:$L,2,FALSE)</f>
        <v>#N/A</v>
      </c>
      <c r="T29" s="171" t="e">
        <f>VLOOKUP($A29&amp;"I"&amp;$T$2,Results!$K:$L,2,FALSE)</f>
        <v>#N/A</v>
      </c>
      <c r="U29" s="171" t="str">
        <f>VLOOKUP($A29&amp;"I"&amp;$U$2,Results!$J:$L,3,FALSE)</f>
        <v>downregulation</v>
      </c>
      <c r="V29" s="171" t="e">
        <f>VLOOKUP($A29&amp;"I"&amp;$V$2,Results!$K:$L,2,FALSE)</f>
        <v>#N/A</v>
      </c>
      <c r="W29" s="171" t="e">
        <f>VLOOKUP($A29&amp;"I"&amp;$W$2,Results!$K:$L,2,FALSE)</f>
        <v>#N/A</v>
      </c>
      <c r="X29" s="171" t="e">
        <f>VLOOKUP($A29&amp;"I"&amp;$X$2,Results!$K:$L,2,FALSE)</f>
        <v>#N/A</v>
      </c>
      <c r="Y29" s="171" t="e">
        <f>VLOOKUP($A29&amp;"I"&amp;$Y$2,Results!$K:$L,2,FALSE)</f>
        <v>#N/A</v>
      </c>
      <c r="Z29" s="171" t="str">
        <f>VLOOKUP($A29&amp;"I"&amp;$Z$2,Results!$J:$L,3,FALSE)</f>
        <v>upregulation</v>
      </c>
      <c r="AA29" s="171" t="str">
        <f>VLOOKUP($A29&amp;"I"&amp;$AA$2,Results!$K:$L,2,FALSE)</f>
        <v>upregulation</v>
      </c>
      <c r="AB29" s="152">
        <f t="shared" si="2"/>
        <v>1</v>
      </c>
      <c r="AC29" s="152">
        <f t="shared" si="3"/>
        <v>6</v>
      </c>
    </row>
    <row r="30" spans="1:32" ht="18" x14ac:dyDescent="0.2">
      <c r="A30" s="82" t="s">
        <v>256</v>
      </c>
      <c r="B30" s="171" t="e">
        <f>VLOOKUP(A30&amp;"I"&amp;$B$2,Results!$K:$L,2,FALSE)</f>
        <v>#N/A</v>
      </c>
      <c r="C30" s="171" t="e">
        <f>VLOOKUP(A30&amp;"I"&amp;$C$2,Results!$K:$L,2,FALSE)</f>
        <v>#N/A</v>
      </c>
      <c r="D30" s="172" t="str">
        <f>VLOOKUP(A30&amp;"I"&amp;$D$2,Results!$K:$L,2,FALSE)</f>
        <v>upregulation</v>
      </c>
      <c r="E30" s="172" t="e">
        <f>VLOOKUP(A30&amp;"I"&amp;$E$2,Results!$K:$L,2,FALSE)</f>
        <v>#N/A</v>
      </c>
      <c r="F30" s="172" t="e">
        <f>VLOOKUP(A30&amp;"I"&amp;$F$2,Results!$K:$L,2,FALSE)</f>
        <v>#N/A</v>
      </c>
      <c r="G30" s="172" t="e">
        <f>VLOOKUP(A30&amp;"I"&amp;$G$2,Results!$K:$L,2,FALSE)</f>
        <v>#N/A</v>
      </c>
      <c r="H30" s="171" t="e">
        <f>VLOOKUP(A30&amp;"I"&amp;$H$2,Results!$K:$L,2,FALSE)</f>
        <v>#N/A</v>
      </c>
      <c r="I30" s="171" t="e">
        <f>VLOOKUP(A30&amp;"I"&amp;$I$2,Results!$K:$L,2,FALSE)</f>
        <v>#N/A</v>
      </c>
      <c r="J30" s="172" t="str">
        <f>VLOOKUP(A30&amp;"I"&amp;$J$2,Results!$K:$L,2,FALSE)</f>
        <v>upregulation</v>
      </c>
      <c r="K30" s="171" t="e">
        <f>VLOOKUP(A30&amp;"I"&amp;$K$2,Results!$K:$L,2,FALSE)</f>
        <v>#N/A</v>
      </c>
      <c r="L30" s="171" t="e">
        <f>VLOOKUP(A30&amp;"I"&amp;$L$2,Results!$J:$L,3,FALSE)</f>
        <v>#N/A</v>
      </c>
      <c r="M30" s="171" t="str">
        <f>VLOOKUP(A30&amp;"I"&amp;$M$2,Results!$K:$L,2,FALSE)</f>
        <v>downregulation</v>
      </c>
      <c r="N30" s="172" t="e">
        <f>VLOOKUP(A30&amp;"I"&amp;$N$2,Results!$J:$L,3,FALSE)</f>
        <v>#N/A</v>
      </c>
      <c r="O30" s="171" t="e">
        <f>VLOOKUP(A30&amp;"I"&amp;$O$2,Results!$K:$L,2,FALSE)</f>
        <v>#N/A</v>
      </c>
      <c r="P30" s="171" t="e">
        <f>VLOOKUP(A30&amp;"I"&amp;$P$2,Results!$K:$L,2,FALSE)</f>
        <v>#N/A</v>
      </c>
      <c r="Q30" s="171" t="str">
        <f>VLOOKUP(A30&amp;"I"&amp;$Q$2,Results!$K:$L,2,FALSE)</f>
        <v>downregulation</v>
      </c>
      <c r="R30" s="171" t="str">
        <f>VLOOKUP($A30&amp;"I"&amp;$Q$2,Results!$K:$L,2,FALSE)</f>
        <v>downregulation</v>
      </c>
      <c r="S30" s="171" t="str">
        <f>VLOOKUP($A30&amp;"I"&amp;$Q$2,Results!$K:$L,2,FALSE)</f>
        <v>downregulation</v>
      </c>
      <c r="T30" s="171" t="e">
        <f>VLOOKUP($A30&amp;"I"&amp;$T$2,Results!$K:$L,2,FALSE)</f>
        <v>#N/A</v>
      </c>
      <c r="U30" s="171" t="e">
        <f>VLOOKUP($A30&amp;"I"&amp;$U$2,Results!$K:$L,2,FALSE)</f>
        <v>#N/A</v>
      </c>
      <c r="V30" s="171" t="e">
        <f>VLOOKUP($A30&amp;"I"&amp;$V$2,Results!$K:$L,2,FALSE)</f>
        <v>#N/A</v>
      </c>
      <c r="W30" s="171" t="e">
        <f>VLOOKUP($A30&amp;"I"&amp;$W$2,Results!$K:$L,2,FALSE)</f>
        <v>#N/A</v>
      </c>
      <c r="X30" s="171" t="e">
        <f>VLOOKUP($A30&amp;"I"&amp;$X$2,Results!$K:$L,2,FALSE)</f>
        <v>#N/A</v>
      </c>
      <c r="Y30" s="171" t="e">
        <f>VLOOKUP($A30&amp;"I"&amp;$Y$2,Results!$K:$L,2,FALSE)</f>
        <v>#N/A</v>
      </c>
      <c r="Z30" s="171" t="str">
        <f>VLOOKUP($A30&amp;"I"&amp;$Z$2,Results!$K:$L,2,FALSE)</f>
        <v>downregulation</v>
      </c>
      <c r="AA30" s="171" t="e">
        <f>VLOOKUP($A30&amp;"I"&amp;$AA$2,Results!$K:$L,2,FALSE)</f>
        <v>#N/A</v>
      </c>
      <c r="AB30" s="152">
        <f t="shared" si="2"/>
        <v>2</v>
      </c>
      <c r="AC30" s="152">
        <f t="shared" si="3"/>
        <v>2</v>
      </c>
    </row>
    <row r="31" spans="1:32" ht="18" x14ac:dyDescent="0.2">
      <c r="A31" s="82" t="s">
        <v>257</v>
      </c>
      <c r="B31" s="171" t="e">
        <f>VLOOKUP(A31&amp;"I"&amp;$B$2,Results!$K:$L,2,FALSE)</f>
        <v>#N/A</v>
      </c>
      <c r="C31" s="171" t="e">
        <f>VLOOKUP(A31&amp;"I"&amp;$C$2,Results!$K:$L,2,FALSE)</f>
        <v>#N/A</v>
      </c>
      <c r="D31" s="172" t="e">
        <f>VLOOKUP(A31&amp;"I"&amp;$D$2,Results!$J:$L,3,FALSE)</f>
        <v>#N/A</v>
      </c>
      <c r="E31" s="172" t="e">
        <f>VLOOKUP(A31&amp;"I"&amp;$E$2,Results!$K:$L,2,FALSE)</f>
        <v>#N/A</v>
      </c>
      <c r="F31" s="172" t="e">
        <f>VLOOKUP(A31&amp;"I"&amp;$F$2,Results!$K:$L,2,FALSE)</f>
        <v>#N/A</v>
      </c>
      <c r="G31" s="172" t="e">
        <f>VLOOKUP(A31&amp;"I"&amp;$G$2,Results!$K:$L,2,FALSE)</f>
        <v>#N/A</v>
      </c>
      <c r="H31" s="171" t="e">
        <f>VLOOKUP(A31&amp;"I"&amp;$H$2,Results!$K:$L,2,FALSE)</f>
        <v>#N/A</v>
      </c>
      <c r="I31" s="171" t="e">
        <f>VLOOKUP(A31&amp;"I"&amp;$I$2,Results!$K:$L,2,FALSE)</f>
        <v>#N/A</v>
      </c>
      <c r="J31" s="172" t="str">
        <f>VLOOKUP(A31&amp;"I"&amp;$J$2,Results!$K:$L,2,FALSE)</f>
        <v>downregulation</v>
      </c>
      <c r="K31" s="171" t="e">
        <f>VLOOKUP(A31&amp;"I"&amp;$K$2,Results!$K:$L,2,FALSE)</f>
        <v>#N/A</v>
      </c>
      <c r="L31" s="171" t="e">
        <f>VLOOKUP(A31&amp;"I"&amp;$L$2,Results!$J:$L,3,FALSE)</f>
        <v>#N/A</v>
      </c>
      <c r="M31" s="171" t="e">
        <f>VLOOKUP(A31&amp;"I"&amp;$M$2,Results!$K:$L,2,FALSE)</f>
        <v>#N/A</v>
      </c>
      <c r="N31" s="172" t="e">
        <f>VLOOKUP(A31&amp;"I"&amp;$N$2,Results!$J:$L,3,FALSE)</f>
        <v>#N/A</v>
      </c>
      <c r="O31" s="171" t="e">
        <f>VLOOKUP(A31&amp;"I"&amp;$O$2,Results!$K:$L,2,FALSE)</f>
        <v>#N/A</v>
      </c>
      <c r="P31" s="171" t="e">
        <f>VLOOKUP(A31&amp;"I"&amp;$P$2,Results!$K:$L,2,FALSE)</f>
        <v>#N/A</v>
      </c>
      <c r="Q31" s="171" t="e">
        <f>VLOOKUP(A31&amp;"I"&amp;$Q$2,Results!$K:$L,2,FALSE)</f>
        <v>#N/A</v>
      </c>
      <c r="R31" s="171" t="e">
        <f>VLOOKUP($A31&amp;"I"&amp;$Q$2,Results!$K:$L,2,FALSE)</f>
        <v>#N/A</v>
      </c>
      <c r="S31" s="171" t="e">
        <f>VLOOKUP($A31&amp;"I"&amp;$Q$2,Results!$K:$L,2,FALSE)</f>
        <v>#N/A</v>
      </c>
      <c r="T31" s="171" t="e">
        <f>VLOOKUP($A31&amp;"I"&amp;$T$2,Results!$K:$L,2,FALSE)</f>
        <v>#N/A</v>
      </c>
      <c r="U31" s="171" t="e">
        <f>VLOOKUP($A31&amp;"I"&amp;$U$2,Results!$K:$L,2,FALSE)</f>
        <v>#N/A</v>
      </c>
      <c r="V31" s="171" t="str">
        <f>VLOOKUP($A31&amp;"I"&amp;$V$2,Results!$K:$L,2,FALSE)</f>
        <v>downregulation</v>
      </c>
      <c r="W31" s="171" t="e">
        <f>VLOOKUP($A31&amp;"I"&amp;$W$2,Results!$K:$L,2,FALSE)</f>
        <v>#N/A</v>
      </c>
      <c r="X31" s="171" t="e">
        <f>VLOOKUP($A31&amp;"I"&amp;$X$2,Results!$K:$L,2,FALSE)</f>
        <v>#N/A</v>
      </c>
      <c r="Y31" s="171" t="e">
        <f>VLOOKUP($A31&amp;"I"&amp;$Y$2,Results!$K:$L,2,FALSE)</f>
        <v>#N/A</v>
      </c>
      <c r="Z31" s="171" t="e">
        <f>VLOOKUP($A31&amp;"I"&amp;$Z$2,Results!$K:$L,2,FALSE)</f>
        <v>#N/A</v>
      </c>
      <c r="AA31" s="171" t="e">
        <f>VLOOKUP($A31&amp;"I"&amp;$AA$2,Results!$K:$L,2,FALSE)</f>
        <v>#N/A</v>
      </c>
      <c r="AB31" s="152">
        <f t="shared" si="2"/>
        <v>1</v>
      </c>
      <c r="AC31" s="152">
        <f t="shared" si="3"/>
        <v>0</v>
      </c>
    </row>
    <row r="32" spans="1:32" x14ac:dyDescent="0.2">
      <c r="A32" s="110"/>
      <c r="B32" s="110"/>
      <c r="C32" s="32"/>
      <c r="D32" s="163"/>
      <c r="E32" s="163"/>
      <c r="F32" s="163"/>
      <c r="G32" s="164"/>
      <c r="H32" s="14"/>
      <c r="I32" s="32"/>
      <c r="J32" s="32"/>
      <c r="K32" s="32"/>
      <c r="L32" s="32"/>
      <c r="M32" s="32"/>
      <c r="N32" s="168"/>
      <c r="O32" s="32"/>
      <c r="P32" s="32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3"/>
      <c r="AC32" s="13"/>
    </row>
    <row r="33" spans="1:29" x14ac:dyDescent="0.2">
      <c r="A33" s="108" t="s">
        <v>440</v>
      </c>
      <c r="B33" s="173">
        <f>COUNTIF(B3:B31,"upregulation")</f>
        <v>3</v>
      </c>
      <c r="C33" s="173">
        <f t="shared" ref="C33:AA33" si="4">COUNTIF(C3:C31,"upregulation")</f>
        <v>12</v>
      </c>
      <c r="D33" s="173">
        <f t="shared" si="4"/>
        <v>14</v>
      </c>
      <c r="E33" s="152">
        <f t="shared" si="4"/>
        <v>7</v>
      </c>
      <c r="F33" s="173">
        <f t="shared" si="4"/>
        <v>12</v>
      </c>
      <c r="G33" s="173">
        <f t="shared" si="4"/>
        <v>20</v>
      </c>
      <c r="H33" s="173">
        <f t="shared" si="4"/>
        <v>14</v>
      </c>
      <c r="I33" s="152">
        <f t="shared" si="4"/>
        <v>1</v>
      </c>
      <c r="J33" s="173">
        <f t="shared" si="4"/>
        <v>17</v>
      </c>
      <c r="K33" s="173">
        <f t="shared" si="4"/>
        <v>13</v>
      </c>
      <c r="L33" s="173">
        <f t="shared" si="4"/>
        <v>9</v>
      </c>
      <c r="M33" s="152">
        <f t="shared" si="4"/>
        <v>2</v>
      </c>
      <c r="N33" s="174">
        <f t="shared" si="4"/>
        <v>14</v>
      </c>
      <c r="O33" s="169">
        <f t="shared" si="4"/>
        <v>3</v>
      </c>
      <c r="P33" s="174">
        <f t="shared" si="4"/>
        <v>14</v>
      </c>
      <c r="Q33" s="174">
        <f t="shared" si="4"/>
        <v>18</v>
      </c>
      <c r="R33" s="174">
        <f t="shared" si="4"/>
        <v>18</v>
      </c>
      <c r="S33" s="174">
        <f t="shared" si="4"/>
        <v>18</v>
      </c>
      <c r="T33" s="174">
        <f t="shared" si="4"/>
        <v>7</v>
      </c>
      <c r="U33" s="174">
        <f t="shared" si="4"/>
        <v>14</v>
      </c>
      <c r="V33" s="169">
        <f t="shared" si="4"/>
        <v>2</v>
      </c>
      <c r="W33" s="174">
        <f t="shared" si="4"/>
        <v>7</v>
      </c>
      <c r="X33" s="169">
        <f t="shared" si="4"/>
        <v>5</v>
      </c>
      <c r="Y33" s="174">
        <f t="shared" si="4"/>
        <v>12</v>
      </c>
      <c r="Z33" s="169">
        <f t="shared" si="4"/>
        <v>3</v>
      </c>
      <c r="AA33" s="169">
        <f t="shared" si="4"/>
        <v>6</v>
      </c>
      <c r="AB33" s="109">
        <f>SUM(AB4:AB31)</f>
        <v>82</v>
      </c>
      <c r="AC33" s="109">
        <f>SUM(AC4:AC31)</f>
        <v>261</v>
      </c>
    </row>
    <row r="34" spans="1:29" x14ac:dyDescent="0.2">
      <c r="A34" s="108" t="s">
        <v>441</v>
      </c>
      <c r="B34" s="152">
        <f t="shared" ref="B34:AA34" si="5">COUNTIF(B4:B31,"downregulation")</f>
        <v>0</v>
      </c>
      <c r="C34" s="152">
        <f t="shared" si="5"/>
        <v>1</v>
      </c>
      <c r="D34" s="152">
        <f t="shared" si="5"/>
        <v>2</v>
      </c>
      <c r="E34" s="173">
        <f t="shared" si="5"/>
        <v>14</v>
      </c>
      <c r="F34" s="152">
        <f t="shared" si="5"/>
        <v>4</v>
      </c>
      <c r="G34" s="152">
        <f t="shared" si="5"/>
        <v>1</v>
      </c>
      <c r="H34" s="152">
        <f t="shared" si="5"/>
        <v>1</v>
      </c>
      <c r="I34" s="173">
        <f t="shared" si="5"/>
        <v>18</v>
      </c>
      <c r="J34" s="152">
        <f t="shared" si="5"/>
        <v>5</v>
      </c>
      <c r="K34" s="152">
        <f t="shared" si="5"/>
        <v>1</v>
      </c>
      <c r="L34" s="152">
        <f t="shared" si="5"/>
        <v>7</v>
      </c>
      <c r="M34" s="173">
        <f t="shared" si="5"/>
        <v>9</v>
      </c>
      <c r="N34" s="169">
        <f t="shared" si="5"/>
        <v>3</v>
      </c>
      <c r="O34" s="174">
        <f t="shared" si="5"/>
        <v>14</v>
      </c>
      <c r="P34" s="169">
        <f t="shared" si="5"/>
        <v>2</v>
      </c>
      <c r="Q34" s="169">
        <f t="shared" si="5"/>
        <v>2</v>
      </c>
      <c r="R34" s="169">
        <f t="shared" si="5"/>
        <v>2</v>
      </c>
      <c r="S34" s="169">
        <f t="shared" si="5"/>
        <v>2</v>
      </c>
      <c r="T34" s="169">
        <f t="shared" si="5"/>
        <v>2</v>
      </c>
      <c r="U34" s="169">
        <f t="shared" si="5"/>
        <v>3</v>
      </c>
      <c r="V34" s="174">
        <f t="shared" si="5"/>
        <v>14</v>
      </c>
      <c r="W34" s="169">
        <f t="shared" si="5"/>
        <v>2</v>
      </c>
      <c r="X34" s="174">
        <f t="shared" si="5"/>
        <v>13</v>
      </c>
      <c r="Y34" s="169">
        <f t="shared" si="5"/>
        <v>2</v>
      </c>
      <c r="Z34" s="174">
        <f t="shared" si="5"/>
        <v>15</v>
      </c>
      <c r="AA34" s="174">
        <f t="shared" si="5"/>
        <v>16</v>
      </c>
      <c r="AB34" s="109"/>
      <c r="AC34" s="109"/>
    </row>
    <row r="35" spans="1:29" x14ac:dyDescent="0.2">
      <c r="A35" s="108" t="s">
        <v>54</v>
      </c>
      <c r="B35" s="152">
        <f>SUM(B33:B34)</f>
        <v>3</v>
      </c>
      <c r="C35" s="152">
        <f t="shared" ref="C35:M35" si="6">SUM(C33:C34)</f>
        <v>13</v>
      </c>
      <c r="D35" s="152">
        <f t="shared" si="6"/>
        <v>16</v>
      </c>
      <c r="E35" s="152">
        <f t="shared" si="6"/>
        <v>21</v>
      </c>
      <c r="F35" s="152">
        <f t="shared" si="6"/>
        <v>16</v>
      </c>
      <c r="G35" s="152">
        <f t="shared" si="6"/>
        <v>21</v>
      </c>
      <c r="H35" s="152">
        <f t="shared" si="6"/>
        <v>15</v>
      </c>
      <c r="I35" s="152">
        <f t="shared" si="6"/>
        <v>19</v>
      </c>
      <c r="J35" s="152">
        <f t="shared" si="6"/>
        <v>22</v>
      </c>
      <c r="K35" s="152">
        <f t="shared" si="6"/>
        <v>14</v>
      </c>
      <c r="L35" s="177">
        <f t="shared" si="6"/>
        <v>16</v>
      </c>
      <c r="M35" s="152">
        <f t="shared" si="6"/>
        <v>11</v>
      </c>
      <c r="N35" s="169">
        <f>SUM(N33:N34)</f>
        <v>17</v>
      </c>
      <c r="O35" s="169">
        <f t="shared" ref="O35:AA35" si="7">SUM(O33:O34)</f>
        <v>17</v>
      </c>
      <c r="P35" s="169">
        <f t="shared" si="7"/>
        <v>16</v>
      </c>
      <c r="Q35" s="169">
        <f t="shared" si="7"/>
        <v>20</v>
      </c>
      <c r="R35" s="169">
        <f t="shared" si="7"/>
        <v>20</v>
      </c>
      <c r="S35" s="169">
        <f t="shared" si="7"/>
        <v>20</v>
      </c>
      <c r="T35" s="169">
        <f t="shared" si="7"/>
        <v>9</v>
      </c>
      <c r="U35" s="169">
        <f t="shared" si="7"/>
        <v>17</v>
      </c>
      <c r="V35" s="169">
        <f t="shared" si="7"/>
        <v>16</v>
      </c>
      <c r="W35" s="169">
        <f t="shared" si="7"/>
        <v>9</v>
      </c>
      <c r="X35" s="169">
        <f t="shared" si="7"/>
        <v>18</v>
      </c>
      <c r="Y35" s="169">
        <f t="shared" si="7"/>
        <v>14</v>
      </c>
      <c r="Z35" s="169">
        <f t="shared" si="7"/>
        <v>18</v>
      </c>
      <c r="AA35" s="169">
        <f t="shared" si="7"/>
        <v>22</v>
      </c>
      <c r="AB35" s="109"/>
      <c r="AC35" s="109"/>
    </row>
    <row r="36" spans="1:29" x14ac:dyDescent="0.2">
      <c r="A36" s="156" t="s">
        <v>443</v>
      </c>
      <c r="B36" s="157" t="e">
        <f>IF(B35=#REF!,"True","False")</f>
        <v>#REF!</v>
      </c>
      <c r="C36" s="157" t="e">
        <f>IF(C35=#REF!,"True","False")</f>
        <v>#REF!</v>
      </c>
      <c r="D36" s="157" t="e">
        <f>IF(D35=#REF!,"True","False")</f>
        <v>#REF!</v>
      </c>
      <c r="E36" s="157" t="e">
        <f>IF(E35=#REF!,"True","False")</f>
        <v>#REF!</v>
      </c>
      <c r="F36" s="157" t="e">
        <f>IF(F35=#REF!,"True","False")</f>
        <v>#REF!</v>
      </c>
      <c r="G36" s="157" t="e">
        <f>IF(G35=#REF!,"True","False")</f>
        <v>#REF!</v>
      </c>
      <c r="H36" s="157" t="e">
        <f>IF(H35=#REF!,"True","False")</f>
        <v>#REF!</v>
      </c>
      <c r="I36" s="157" t="e">
        <f>IF(I35=#REF!,"True","False")</f>
        <v>#REF!</v>
      </c>
      <c r="J36" s="157" t="e">
        <f>IF(J35=#REF!,"True","False")</f>
        <v>#REF!</v>
      </c>
      <c r="K36" s="157" t="e">
        <f>IF(K35=#REF!,"True","False")</f>
        <v>#REF!</v>
      </c>
      <c r="L36" s="157" t="e">
        <f>IF(L35=#REF!,"True","False")</f>
        <v>#REF!</v>
      </c>
      <c r="M36" s="157" t="e">
        <f>IF(M35=#REF!,"True","False")</f>
        <v>#REF!</v>
      </c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09"/>
      <c r="AC36" s="109"/>
    </row>
    <row r="37" spans="1:29" x14ac:dyDescent="0.2">
      <c r="B37" s="109">
        <f>SUM(B33:B35)</f>
        <v>6</v>
      </c>
      <c r="C37" s="109">
        <f t="shared" ref="C37:AA37" si="8">SUM(C33:C35)</f>
        <v>26</v>
      </c>
      <c r="D37" s="109">
        <f t="shared" si="8"/>
        <v>32</v>
      </c>
      <c r="E37" s="109">
        <f t="shared" si="8"/>
        <v>42</v>
      </c>
      <c r="F37" s="109">
        <f t="shared" si="8"/>
        <v>32</v>
      </c>
      <c r="G37" s="109">
        <f t="shared" si="8"/>
        <v>42</v>
      </c>
      <c r="H37" s="109">
        <f t="shared" si="8"/>
        <v>30</v>
      </c>
      <c r="I37" s="109">
        <f t="shared" si="8"/>
        <v>38</v>
      </c>
      <c r="J37" s="109">
        <f t="shared" si="8"/>
        <v>44</v>
      </c>
      <c r="K37" s="109">
        <f t="shared" si="8"/>
        <v>28</v>
      </c>
      <c r="L37" s="109">
        <f t="shared" si="8"/>
        <v>32</v>
      </c>
      <c r="M37" s="109">
        <f t="shared" si="8"/>
        <v>22</v>
      </c>
      <c r="N37" s="109">
        <f t="shared" si="8"/>
        <v>34</v>
      </c>
      <c r="O37" s="109">
        <f t="shared" si="8"/>
        <v>34</v>
      </c>
      <c r="P37" s="109">
        <f t="shared" si="8"/>
        <v>32</v>
      </c>
      <c r="Q37" s="109">
        <f t="shared" si="8"/>
        <v>40</v>
      </c>
      <c r="R37" s="109">
        <f t="shared" si="8"/>
        <v>40</v>
      </c>
      <c r="S37" s="109">
        <f t="shared" si="8"/>
        <v>40</v>
      </c>
      <c r="T37" s="109">
        <f t="shared" si="8"/>
        <v>18</v>
      </c>
      <c r="U37" s="109">
        <f t="shared" si="8"/>
        <v>34</v>
      </c>
      <c r="V37" s="109">
        <f t="shared" si="8"/>
        <v>32</v>
      </c>
      <c r="W37" s="109">
        <f t="shared" si="8"/>
        <v>18</v>
      </c>
      <c r="X37" s="109">
        <f t="shared" si="8"/>
        <v>36</v>
      </c>
      <c r="Y37" s="109">
        <f t="shared" si="8"/>
        <v>28</v>
      </c>
      <c r="Z37" s="109">
        <f t="shared" si="8"/>
        <v>36</v>
      </c>
      <c r="AA37" s="109">
        <f t="shared" si="8"/>
        <v>44</v>
      </c>
    </row>
    <row r="38" spans="1:29" x14ac:dyDescent="0.2">
      <c r="A38" s="84" t="s">
        <v>310</v>
      </c>
      <c r="B38"/>
      <c r="H38"/>
      <c r="J38" s="33"/>
      <c r="K38" s="33"/>
      <c r="L38" s="167"/>
      <c r="M38" s="33"/>
      <c r="N38" s="167"/>
    </row>
    <row r="39" spans="1:29" x14ac:dyDescent="0.2">
      <c r="A39" s="79" t="s">
        <v>309</v>
      </c>
      <c r="B39"/>
      <c r="H39"/>
      <c r="J39" s="33"/>
      <c r="K39" s="33"/>
      <c r="L39" s="167"/>
      <c r="M39" s="33"/>
      <c r="N39" s="167"/>
    </row>
    <row r="40" spans="1:29" x14ac:dyDescent="0.2">
      <c r="A40" s="79" t="s">
        <v>459</v>
      </c>
      <c r="B40"/>
      <c r="H40"/>
      <c r="J40" s="33"/>
      <c r="K40" s="33"/>
      <c r="L40" s="167"/>
      <c r="M40" s="33"/>
      <c r="N40" s="167"/>
    </row>
    <row r="41" spans="1:29" x14ac:dyDescent="0.2">
      <c r="B41"/>
      <c r="H41"/>
      <c r="J41" s="33"/>
      <c r="K41" s="33"/>
      <c r="L41" s="167"/>
      <c r="M41" s="33"/>
      <c r="N41" s="167"/>
    </row>
    <row r="42" spans="1:29" x14ac:dyDescent="0.2">
      <c r="A42" s="79" t="s">
        <v>273</v>
      </c>
      <c r="B42"/>
      <c r="H42"/>
      <c r="J42" s="33"/>
      <c r="K42" s="33"/>
      <c r="L42" s="167"/>
      <c r="M42" s="33"/>
      <c r="N42" s="167"/>
    </row>
    <row r="43" spans="1:29" x14ac:dyDescent="0.2">
      <c r="A43" s="79" t="s">
        <v>258</v>
      </c>
      <c r="B43"/>
      <c r="H43"/>
      <c r="J43" s="33"/>
      <c r="K43" s="33"/>
      <c r="L43" s="167"/>
      <c r="M43" s="33"/>
      <c r="N43" s="167"/>
    </row>
    <row r="44" spans="1:29" x14ac:dyDescent="0.2">
      <c r="A44" s="111" t="s">
        <v>259</v>
      </c>
      <c r="B44"/>
      <c r="H44"/>
      <c r="J44" s="33"/>
      <c r="K44" s="33"/>
      <c r="L44" s="167"/>
      <c r="M44" s="33"/>
      <c r="N44" s="167"/>
    </row>
    <row r="45" spans="1:29" x14ac:dyDescent="0.2">
      <c r="B45"/>
      <c r="H45"/>
      <c r="J45" s="33"/>
      <c r="K45" s="33"/>
      <c r="L45" s="167"/>
      <c r="M45" s="33"/>
      <c r="N45" s="167"/>
    </row>
    <row r="46" spans="1:29" x14ac:dyDescent="0.2">
      <c r="A46" s="175" t="s">
        <v>446</v>
      </c>
      <c r="B46" s="112">
        <v>12</v>
      </c>
      <c r="H46"/>
      <c r="J46" s="33"/>
      <c r="K46" s="33"/>
      <c r="L46" s="167"/>
      <c r="M46" s="33"/>
      <c r="N46" s="167"/>
    </row>
    <row r="47" spans="1:29" x14ac:dyDescent="0.2">
      <c r="A47" s="175" t="s">
        <v>447</v>
      </c>
      <c r="B47" s="112">
        <v>4</v>
      </c>
      <c r="H47"/>
      <c r="J47" s="33"/>
      <c r="K47" s="33"/>
      <c r="L47" s="167"/>
      <c r="M47" s="33"/>
      <c r="N47" s="167"/>
    </row>
    <row r="48" spans="1:29" x14ac:dyDescent="0.2">
      <c r="B48"/>
      <c r="H48"/>
      <c r="J48" s="33"/>
      <c r="K48" s="33"/>
      <c r="L48" s="167"/>
      <c r="M48" s="33"/>
      <c r="N48" s="167"/>
    </row>
    <row r="49" spans="1:14" x14ac:dyDescent="0.2">
      <c r="B49"/>
      <c r="H49"/>
      <c r="J49" s="33"/>
      <c r="K49" s="33"/>
      <c r="L49" s="167"/>
      <c r="M49" s="33"/>
      <c r="N49" s="167"/>
    </row>
    <row r="50" spans="1:14" x14ac:dyDescent="0.2">
      <c r="A50" s="88"/>
      <c r="B50"/>
      <c r="H50"/>
      <c r="J50" s="33"/>
      <c r="K50" s="33"/>
      <c r="L50" s="167"/>
      <c r="M50" s="33"/>
      <c r="N50" s="167"/>
    </row>
    <row r="51" spans="1:14" x14ac:dyDescent="0.2">
      <c r="J51" s="33"/>
      <c r="K51" s="33"/>
      <c r="L51" s="167"/>
      <c r="M51" s="33"/>
      <c r="N51" s="167"/>
    </row>
    <row r="52" spans="1:14" x14ac:dyDescent="0.2">
      <c r="J52" s="33"/>
      <c r="K52" s="33"/>
      <c r="L52" s="167"/>
      <c r="M52" s="33"/>
      <c r="N52" s="167"/>
    </row>
    <row r="53" spans="1:14" x14ac:dyDescent="0.2">
      <c r="J53" s="33"/>
      <c r="K53" s="33"/>
      <c r="L53" s="167"/>
      <c r="M53" s="33"/>
      <c r="N53" s="167"/>
    </row>
    <row r="54" spans="1:14" x14ac:dyDescent="0.2">
      <c r="J54" s="33"/>
      <c r="K54" s="33"/>
      <c r="L54" s="167"/>
      <c r="M54" s="33"/>
      <c r="N54" s="167"/>
    </row>
    <row r="55" spans="1:14" x14ac:dyDescent="0.2">
      <c r="J55" s="33"/>
      <c r="K55" s="33"/>
      <c r="L55" s="167"/>
      <c r="M55" s="33"/>
      <c r="N55" s="167"/>
    </row>
    <row r="56" spans="1:14" x14ac:dyDescent="0.2">
      <c r="J56" s="33"/>
      <c r="K56" s="33"/>
      <c r="L56" s="167"/>
      <c r="M56" s="33"/>
      <c r="N56" s="167"/>
    </row>
    <row r="57" spans="1:14" x14ac:dyDescent="0.2">
      <c r="J57" s="33"/>
      <c r="K57" s="33"/>
      <c r="L57" s="167"/>
      <c r="M57" s="33"/>
      <c r="N57" s="167"/>
    </row>
    <row r="58" spans="1:14" x14ac:dyDescent="0.2">
      <c r="J58" s="33"/>
      <c r="K58" s="33"/>
      <c r="L58" s="167"/>
      <c r="M58" s="33"/>
      <c r="N58" s="167"/>
    </row>
    <row r="59" spans="1:14" x14ac:dyDescent="0.2">
      <c r="J59" s="33"/>
      <c r="K59" s="33"/>
      <c r="L59" s="167"/>
      <c r="M59" s="33"/>
      <c r="N59" s="167"/>
    </row>
    <row r="60" spans="1:14" x14ac:dyDescent="0.2">
      <c r="J60" s="33"/>
      <c r="K60" s="33"/>
      <c r="L60" s="167"/>
      <c r="M60" s="33"/>
      <c r="N60" s="167"/>
    </row>
    <row r="61" spans="1:14" x14ac:dyDescent="0.2">
      <c r="J61" s="33"/>
      <c r="K61" s="33"/>
      <c r="L61" s="167"/>
      <c r="M61" s="33"/>
      <c r="N61" s="167"/>
    </row>
    <row r="62" spans="1:14" x14ac:dyDescent="0.2">
      <c r="J62" s="33"/>
      <c r="K62" s="33"/>
      <c r="L62" s="167"/>
      <c r="M62" s="33"/>
      <c r="N62" s="167"/>
    </row>
    <row r="63" spans="1:14" x14ac:dyDescent="0.2">
      <c r="J63" s="33"/>
      <c r="K63" s="33"/>
      <c r="L63" s="167"/>
      <c r="M63" s="33"/>
      <c r="N63" s="167"/>
    </row>
    <row r="64" spans="1:14" x14ac:dyDescent="0.2">
      <c r="J64" s="33"/>
      <c r="K64" s="33"/>
      <c r="L64" s="167"/>
      <c r="M64" s="33"/>
      <c r="N64" s="167"/>
    </row>
    <row r="65" spans="10:14" x14ac:dyDescent="0.2">
      <c r="J65" s="33"/>
      <c r="K65" s="33"/>
      <c r="L65" s="167"/>
      <c r="M65" s="33"/>
      <c r="N65" s="167"/>
    </row>
    <row r="66" spans="10:14" x14ac:dyDescent="0.2">
      <c r="J66" s="33"/>
      <c r="K66" s="33"/>
      <c r="L66" s="167"/>
      <c r="M66" s="33"/>
      <c r="N66" s="167"/>
    </row>
    <row r="67" spans="10:14" x14ac:dyDescent="0.2">
      <c r="J67" s="33"/>
      <c r="K67" s="33"/>
      <c r="L67" s="167"/>
      <c r="M67" s="33"/>
      <c r="N67" s="167"/>
    </row>
    <row r="68" spans="10:14" x14ac:dyDescent="0.2">
      <c r="J68" s="33"/>
      <c r="K68" s="33"/>
      <c r="L68" s="167"/>
      <c r="M68" s="33"/>
      <c r="N68" s="167"/>
    </row>
    <row r="69" spans="10:14" x14ac:dyDescent="0.2">
      <c r="J69" s="33"/>
      <c r="K69" s="33"/>
      <c r="L69" s="167"/>
      <c r="M69" s="33"/>
      <c r="N69" s="167"/>
    </row>
    <row r="70" spans="10:14" x14ac:dyDescent="0.2">
      <c r="J70" s="33"/>
      <c r="K70" s="33"/>
      <c r="L70" s="167"/>
      <c r="M70" s="33"/>
      <c r="N70" s="167"/>
    </row>
    <row r="71" spans="10:14" x14ac:dyDescent="0.2">
      <c r="J71" s="33"/>
      <c r="K71" s="33"/>
      <c r="L71" s="167"/>
      <c r="M71" s="33"/>
      <c r="N71" s="167"/>
    </row>
    <row r="72" spans="10:14" x14ac:dyDescent="0.2">
      <c r="J72" s="33"/>
      <c r="K72" s="33"/>
      <c r="L72" s="167"/>
      <c r="M72" s="33"/>
      <c r="N72" s="167"/>
    </row>
    <row r="73" spans="10:14" x14ac:dyDescent="0.2">
      <c r="J73" s="33"/>
      <c r="K73" s="33"/>
      <c r="L73" s="167"/>
      <c r="M73" s="33"/>
      <c r="N73" s="167"/>
    </row>
    <row r="74" spans="10:14" x14ac:dyDescent="0.2">
      <c r="J74" s="33"/>
      <c r="K74" s="33"/>
      <c r="L74" s="167"/>
      <c r="M74" s="33"/>
      <c r="N74" s="167"/>
    </row>
    <row r="75" spans="10:14" x14ac:dyDescent="0.2">
      <c r="J75" s="33"/>
      <c r="K75" s="33"/>
      <c r="L75" s="167"/>
      <c r="M75" s="33"/>
      <c r="N75" s="167"/>
    </row>
    <row r="76" spans="10:14" x14ac:dyDescent="0.2">
      <c r="J76" s="33"/>
      <c r="K76" s="33"/>
      <c r="L76" s="167"/>
      <c r="M76" s="33"/>
      <c r="N76" s="167"/>
    </row>
    <row r="77" spans="10:14" x14ac:dyDescent="0.2">
      <c r="J77" s="33"/>
      <c r="K77" s="33"/>
      <c r="L77" s="167"/>
      <c r="M77" s="33"/>
      <c r="N77" s="167"/>
    </row>
    <row r="78" spans="10:14" x14ac:dyDescent="0.2">
      <c r="J78" s="33"/>
      <c r="K78" s="33"/>
      <c r="L78" s="167"/>
      <c r="M78" s="33"/>
      <c r="N78" s="167"/>
    </row>
    <row r="79" spans="10:14" x14ac:dyDescent="0.2">
      <c r="J79" s="33"/>
      <c r="K79" s="33"/>
      <c r="L79" s="167"/>
      <c r="M79" s="33"/>
      <c r="N79" s="167"/>
    </row>
    <row r="80" spans="10:14" x14ac:dyDescent="0.2">
      <c r="J80" s="33"/>
      <c r="K80" s="33"/>
      <c r="L80" s="167"/>
      <c r="M80" s="33"/>
      <c r="N80" s="167"/>
    </row>
    <row r="81" spans="10:14" x14ac:dyDescent="0.2">
      <c r="J81" s="33"/>
      <c r="K81" s="33"/>
      <c r="L81" s="167"/>
      <c r="M81" s="33"/>
      <c r="N81" s="167"/>
    </row>
    <row r="82" spans="10:14" x14ac:dyDescent="0.2">
      <c r="J82" s="33"/>
      <c r="K82" s="33"/>
      <c r="L82" s="167"/>
      <c r="M82" s="33"/>
      <c r="N82" s="167"/>
    </row>
    <row r="83" spans="10:14" x14ac:dyDescent="0.2">
      <c r="J83" s="33"/>
      <c r="K83" s="33"/>
      <c r="L83" s="167"/>
      <c r="M83" s="33"/>
      <c r="N83" s="167"/>
    </row>
    <row r="84" spans="10:14" x14ac:dyDescent="0.2">
      <c r="J84" s="33"/>
      <c r="K84" s="33"/>
      <c r="L84" s="167"/>
      <c r="M84" s="33"/>
      <c r="N84" s="167"/>
    </row>
    <row r="85" spans="10:14" x14ac:dyDescent="0.2">
      <c r="J85" s="33"/>
      <c r="K85" s="33"/>
      <c r="L85" s="167"/>
      <c r="M85" s="33"/>
      <c r="N85" s="167"/>
    </row>
    <row r="86" spans="10:14" x14ac:dyDescent="0.2">
      <c r="J86" s="33"/>
      <c r="K86" s="33"/>
      <c r="L86" s="167"/>
      <c r="M86" s="33"/>
      <c r="N86" s="167"/>
    </row>
    <row r="87" spans="10:14" x14ac:dyDescent="0.2">
      <c r="J87" s="33"/>
      <c r="K87" s="33"/>
      <c r="L87" s="167"/>
      <c r="M87" s="33"/>
      <c r="N87" s="167"/>
    </row>
    <row r="88" spans="10:14" x14ac:dyDescent="0.2">
      <c r="J88" s="33"/>
      <c r="K88" s="33"/>
      <c r="L88" s="167"/>
      <c r="M88" s="33"/>
      <c r="N88" s="167"/>
    </row>
    <row r="89" spans="10:14" x14ac:dyDescent="0.2">
      <c r="J89" s="33"/>
      <c r="K89" s="33"/>
      <c r="L89" s="167"/>
      <c r="M89" s="33"/>
      <c r="N89" s="167"/>
    </row>
    <row r="90" spans="10:14" x14ac:dyDescent="0.2">
      <c r="J90" s="33"/>
      <c r="K90" s="33"/>
      <c r="L90" s="167"/>
      <c r="M90" s="33"/>
      <c r="N90" s="167"/>
    </row>
    <row r="91" spans="10:14" x14ac:dyDescent="0.2">
      <c r="J91" s="33"/>
      <c r="K91" s="33"/>
      <c r="L91" s="167"/>
      <c r="M91" s="33"/>
      <c r="N91" s="167"/>
    </row>
    <row r="92" spans="10:14" x14ac:dyDescent="0.2">
      <c r="J92" s="33"/>
      <c r="K92" s="33"/>
      <c r="L92" s="167"/>
      <c r="M92" s="33"/>
      <c r="N92" s="167"/>
    </row>
    <row r="93" spans="10:14" x14ac:dyDescent="0.2">
      <c r="J93" s="33"/>
      <c r="K93" s="33"/>
      <c r="L93" s="167"/>
      <c r="M93" s="33"/>
      <c r="N93" s="167"/>
    </row>
    <row r="94" spans="10:14" x14ac:dyDescent="0.2">
      <c r="J94" s="33"/>
      <c r="K94" s="33"/>
      <c r="L94" s="167"/>
      <c r="M94" s="33"/>
      <c r="N94" s="167"/>
    </row>
    <row r="95" spans="10:14" x14ac:dyDescent="0.2">
      <c r="J95" s="33"/>
      <c r="K95" s="33"/>
      <c r="L95" s="167"/>
      <c r="M95" s="33"/>
      <c r="N95" s="167"/>
    </row>
    <row r="96" spans="10:14" x14ac:dyDescent="0.2">
      <c r="J96" s="33"/>
      <c r="K96" s="33"/>
      <c r="L96" s="167"/>
      <c r="M96" s="33"/>
      <c r="N96" s="167"/>
    </row>
    <row r="97" spans="10:14" x14ac:dyDescent="0.2">
      <c r="J97" s="33"/>
      <c r="K97" s="33"/>
      <c r="L97" s="167"/>
      <c r="M97" s="33"/>
      <c r="N97" s="167"/>
    </row>
    <row r="98" spans="10:14" x14ac:dyDescent="0.2">
      <c r="J98" s="33"/>
      <c r="K98" s="33"/>
      <c r="L98" s="167"/>
      <c r="M98" s="33"/>
      <c r="N98" s="167"/>
    </row>
    <row r="99" spans="10:14" x14ac:dyDescent="0.2">
      <c r="J99" s="33"/>
      <c r="K99" s="33"/>
      <c r="L99" s="167"/>
      <c r="M99" s="33"/>
      <c r="N99" s="167"/>
    </row>
    <row r="100" spans="10:14" x14ac:dyDescent="0.2">
      <c r="J100" s="33"/>
      <c r="K100" s="33"/>
      <c r="L100" s="167"/>
      <c r="M100" s="33"/>
      <c r="N100" s="167"/>
    </row>
    <row r="101" spans="10:14" x14ac:dyDescent="0.2">
      <c r="J101" s="33"/>
      <c r="K101" s="33"/>
      <c r="L101" s="167"/>
      <c r="M101" s="33"/>
      <c r="N101" s="167"/>
    </row>
    <row r="102" spans="10:14" x14ac:dyDescent="0.2">
      <c r="J102" s="33"/>
      <c r="K102" s="33"/>
      <c r="L102" s="167"/>
      <c r="M102" s="33"/>
      <c r="N102" s="167"/>
    </row>
    <row r="103" spans="10:14" x14ac:dyDescent="0.2">
      <c r="J103" s="33"/>
      <c r="K103" s="33"/>
      <c r="L103" s="167"/>
      <c r="M103" s="33"/>
      <c r="N103" s="167"/>
    </row>
    <row r="104" spans="10:14" x14ac:dyDescent="0.2">
      <c r="J104" s="33"/>
      <c r="K104" s="33"/>
      <c r="L104" s="167"/>
      <c r="M104" s="33"/>
      <c r="N104" s="167"/>
    </row>
    <row r="105" spans="10:14" x14ac:dyDescent="0.2">
      <c r="J105" s="33"/>
      <c r="K105" s="33"/>
      <c r="L105" s="167"/>
      <c r="M105" s="33"/>
      <c r="N105" s="167"/>
    </row>
    <row r="106" spans="10:14" x14ac:dyDescent="0.2">
      <c r="J106" s="33"/>
      <c r="K106" s="33"/>
      <c r="L106" s="167"/>
      <c r="M106" s="33"/>
      <c r="N106" s="167"/>
    </row>
    <row r="107" spans="10:14" x14ac:dyDescent="0.2">
      <c r="J107" s="33"/>
      <c r="K107" s="33"/>
      <c r="L107" s="167"/>
      <c r="M107" s="33"/>
      <c r="N107" s="167"/>
    </row>
    <row r="108" spans="10:14" x14ac:dyDescent="0.2">
      <c r="J108" s="33"/>
      <c r="K108" s="33"/>
      <c r="L108" s="167"/>
      <c r="M108" s="33"/>
      <c r="N108" s="167"/>
    </row>
    <row r="109" spans="10:14" x14ac:dyDescent="0.2">
      <c r="J109" s="33"/>
      <c r="K109" s="33"/>
      <c r="L109" s="167"/>
      <c r="M109" s="33"/>
      <c r="N109" s="167"/>
    </row>
    <row r="110" spans="10:14" x14ac:dyDescent="0.2">
      <c r="J110" s="33"/>
      <c r="K110" s="33"/>
      <c r="L110" s="167"/>
      <c r="M110" s="33"/>
      <c r="N110" s="167"/>
    </row>
    <row r="111" spans="10:14" x14ac:dyDescent="0.2">
      <c r="J111" s="33"/>
      <c r="K111" s="33"/>
      <c r="L111" s="167"/>
      <c r="M111" s="33"/>
      <c r="N111" s="167"/>
    </row>
    <row r="112" spans="10:14" x14ac:dyDescent="0.2">
      <c r="J112" s="33"/>
      <c r="K112" s="33"/>
      <c r="L112" s="167"/>
      <c r="M112" s="33"/>
      <c r="N112" s="167"/>
    </row>
    <row r="113" spans="10:14" x14ac:dyDescent="0.2">
      <c r="J113" s="33"/>
      <c r="K113" s="33"/>
      <c r="L113" s="167"/>
      <c r="M113" s="33"/>
      <c r="N113" s="167"/>
    </row>
    <row r="114" spans="10:14" x14ac:dyDescent="0.2">
      <c r="J114" s="33"/>
      <c r="K114" s="33"/>
      <c r="L114" s="167"/>
      <c r="M114" s="33"/>
      <c r="N114" s="167"/>
    </row>
    <row r="115" spans="10:14" x14ac:dyDescent="0.2">
      <c r="J115" s="33"/>
      <c r="K115" s="33"/>
      <c r="L115" s="167"/>
      <c r="M115" s="33"/>
      <c r="N115" s="167"/>
    </row>
    <row r="116" spans="10:14" x14ac:dyDescent="0.2">
      <c r="J116" s="33"/>
      <c r="K116" s="33"/>
      <c r="L116" s="167"/>
      <c r="M116" s="33"/>
      <c r="N116" s="167"/>
    </row>
    <row r="117" spans="10:14" x14ac:dyDescent="0.2">
      <c r="J117" s="33"/>
      <c r="K117" s="33"/>
      <c r="L117" s="167"/>
      <c r="M117" s="33"/>
      <c r="N117" s="167"/>
    </row>
    <row r="118" spans="10:14" x14ac:dyDescent="0.2">
      <c r="J118" s="33"/>
      <c r="K118" s="33"/>
      <c r="L118" s="167"/>
      <c r="M118" s="33"/>
      <c r="N118" s="167"/>
    </row>
    <row r="119" spans="10:14" x14ac:dyDescent="0.2">
      <c r="J119" s="33"/>
      <c r="K119" s="33"/>
      <c r="L119" s="167"/>
      <c r="M119" s="33"/>
      <c r="N119" s="167"/>
    </row>
    <row r="120" spans="10:14" x14ac:dyDescent="0.2">
      <c r="J120" s="33"/>
      <c r="K120" s="33"/>
      <c r="L120" s="167"/>
      <c r="M120" s="33"/>
      <c r="N120" s="167"/>
    </row>
    <row r="121" spans="10:14" x14ac:dyDescent="0.2">
      <c r="J121" s="33"/>
      <c r="K121" s="33"/>
      <c r="L121" s="167"/>
      <c r="M121" s="33"/>
      <c r="N121" s="167"/>
    </row>
    <row r="122" spans="10:14" x14ac:dyDescent="0.2">
      <c r="J122" s="33"/>
      <c r="K122" s="33"/>
      <c r="L122" s="167"/>
      <c r="M122" s="33"/>
      <c r="N122" s="167"/>
    </row>
    <row r="123" spans="10:14" x14ac:dyDescent="0.2">
      <c r="J123" s="33"/>
      <c r="K123" s="33"/>
      <c r="L123" s="167"/>
      <c r="M123" s="33"/>
      <c r="N123" s="167"/>
    </row>
    <row r="124" spans="10:14" x14ac:dyDescent="0.2">
      <c r="J124" s="33"/>
      <c r="K124" s="33"/>
      <c r="L124" s="167"/>
      <c r="M124" s="33"/>
      <c r="N124" s="167"/>
    </row>
    <row r="125" spans="10:14" x14ac:dyDescent="0.2">
      <c r="J125" s="33"/>
      <c r="K125" s="33"/>
      <c r="L125" s="167"/>
      <c r="M125" s="33"/>
      <c r="N125" s="167"/>
    </row>
    <row r="126" spans="10:14" x14ac:dyDescent="0.2">
      <c r="J126" s="33"/>
      <c r="K126" s="33"/>
      <c r="L126" s="167"/>
      <c r="M126" s="33"/>
      <c r="N126" s="167"/>
    </row>
    <row r="127" spans="10:14" x14ac:dyDescent="0.2">
      <c r="J127" s="33"/>
      <c r="K127" s="33"/>
      <c r="L127" s="167"/>
      <c r="M127" s="33"/>
      <c r="N127" s="167"/>
    </row>
    <row r="128" spans="10:14" x14ac:dyDescent="0.2">
      <c r="J128" s="33"/>
      <c r="K128" s="33"/>
      <c r="L128" s="167"/>
      <c r="M128" s="33"/>
      <c r="N128" s="167"/>
    </row>
    <row r="129" spans="10:14" x14ac:dyDescent="0.2">
      <c r="J129" s="33"/>
      <c r="K129" s="33"/>
      <c r="L129" s="167"/>
      <c r="M129" s="33"/>
      <c r="N129" s="167"/>
    </row>
    <row r="130" spans="10:14" x14ac:dyDescent="0.2">
      <c r="J130" s="33"/>
      <c r="K130" s="33"/>
      <c r="L130" s="167"/>
      <c r="M130" s="33"/>
      <c r="N130" s="167"/>
    </row>
    <row r="131" spans="10:14" x14ac:dyDescent="0.2">
      <c r="J131" s="33"/>
      <c r="K131" s="33"/>
      <c r="L131" s="167"/>
      <c r="M131" s="33"/>
      <c r="N131" s="167"/>
    </row>
    <row r="132" spans="10:14" x14ac:dyDescent="0.2">
      <c r="J132" s="33"/>
      <c r="K132" s="33"/>
      <c r="L132" s="167"/>
      <c r="M132" s="33"/>
      <c r="N132" s="167"/>
    </row>
    <row r="133" spans="10:14" x14ac:dyDescent="0.2">
      <c r="J133" s="33"/>
      <c r="K133" s="33"/>
      <c r="L133" s="167"/>
      <c r="M133" s="33"/>
      <c r="N133" s="167"/>
    </row>
    <row r="134" spans="10:14" x14ac:dyDescent="0.2">
      <c r="J134" s="33"/>
      <c r="K134" s="33"/>
      <c r="L134" s="167"/>
      <c r="M134" s="33"/>
      <c r="N134" s="167"/>
    </row>
    <row r="135" spans="10:14" x14ac:dyDescent="0.2">
      <c r="J135" s="33"/>
      <c r="K135" s="33"/>
      <c r="L135" s="167"/>
      <c r="M135" s="33"/>
      <c r="N135" s="167"/>
    </row>
    <row r="136" spans="10:14" x14ac:dyDescent="0.2">
      <c r="J136" s="33"/>
      <c r="K136" s="33"/>
      <c r="L136" s="167"/>
      <c r="M136" s="33"/>
      <c r="N136" s="167"/>
    </row>
    <row r="137" spans="10:14" x14ac:dyDescent="0.2">
      <c r="J137" s="33"/>
      <c r="K137" s="33"/>
      <c r="L137" s="167"/>
      <c r="M137" s="33"/>
      <c r="N137" s="167"/>
    </row>
    <row r="138" spans="10:14" x14ac:dyDescent="0.2">
      <c r="J138" s="33"/>
      <c r="K138" s="33"/>
      <c r="L138" s="167"/>
      <c r="M138" s="33"/>
      <c r="N138" s="167"/>
    </row>
    <row r="139" spans="10:14" x14ac:dyDescent="0.2">
      <c r="J139" s="33"/>
      <c r="K139" s="33"/>
      <c r="L139" s="167"/>
      <c r="M139" s="33"/>
      <c r="N139" s="167"/>
    </row>
    <row r="140" spans="10:14" x14ac:dyDescent="0.2">
      <c r="J140" s="33"/>
      <c r="K140" s="33"/>
      <c r="L140" s="167"/>
      <c r="M140" s="33"/>
      <c r="N140" s="167"/>
    </row>
    <row r="141" spans="10:14" x14ac:dyDescent="0.2">
      <c r="J141" s="33"/>
      <c r="K141" s="33"/>
      <c r="L141" s="167"/>
      <c r="M141" s="33"/>
      <c r="N141" s="167"/>
    </row>
    <row r="142" spans="10:14" x14ac:dyDescent="0.2">
      <c r="J142" s="33"/>
      <c r="K142" s="33"/>
      <c r="L142" s="167"/>
      <c r="M142" s="33"/>
      <c r="N142" s="167"/>
    </row>
    <row r="143" spans="10:14" x14ac:dyDescent="0.2">
      <c r="J143" s="33"/>
      <c r="K143" s="33"/>
      <c r="L143" s="167"/>
      <c r="M143" s="33"/>
      <c r="N143" s="167"/>
    </row>
    <row r="144" spans="10:14" x14ac:dyDescent="0.2">
      <c r="J144" s="33"/>
      <c r="K144" s="33"/>
      <c r="L144" s="167"/>
      <c r="M144" s="33"/>
      <c r="N144" s="167"/>
    </row>
    <row r="145" spans="10:14" x14ac:dyDescent="0.2">
      <c r="J145" s="33"/>
      <c r="K145" s="33"/>
      <c r="L145" s="167"/>
      <c r="M145" s="33"/>
      <c r="N145" s="167"/>
    </row>
    <row r="146" spans="10:14" x14ac:dyDescent="0.2">
      <c r="J146" s="33"/>
      <c r="K146" s="33"/>
      <c r="L146" s="167"/>
      <c r="M146" s="33"/>
      <c r="N146" s="167"/>
    </row>
    <row r="147" spans="10:14" x14ac:dyDescent="0.2">
      <c r="J147" s="33"/>
      <c r="K147" s="33"/>
      <c r="L147" s="167"/>
      <c r="M147" s="33"/>
      <c r="N147" s="167"/>
    </row>
    <row r="148" spans="10:14" x14ac:dyDescent="0.2">
      <c r="J148" s="33"/>
      <c r="K148" s="33"/>
      <c r="L148" s="167"/>
      <c r="M148" s="33"/>
      <c r="N148" s="167"/>
    </row>
    <row r="149" spans="10:14" x14ac:dyDescent="0.2">
      <c r="J149" s="33"/>
      <c r="K149" s="33"/>
      <c r="L149" s="167"/>
      <c r="M149" s="33"/>
      <c r="N149" s="167"/>
    </row>
    <row r="150" spans="10:14" x14ac:dyDescent="0.2">
      <c r="J150" s="33"/>
      <c r="K150" s="33"/>
      <c r="L150" s="167"/>
      <c r="M150" s="33"/>
      <c r="N150" s="167"/>
    </row>
    <row r="151" spans="10:14" x14ac:dyDescent="0.2">
      <c r="J151" s="33"/>
      <c r="K151" s="33"/>
      <c r="L151" s="167"/>
      <c r="M151" s="33"/>
      <c r="N151" s="167"/>
    </row>
    <row r="152" spans="10:14" x14ac:dyDescent="0.2">
      <c r="J152" s="33"/>
      <c r="K152" s="33"/>
      <c r="L152" s="167"/>
      <c r="M152" s="33"/>
      <c r="N152" s="167"/>
    </row>
    <row r="153" spans="10:14" x14ac:dyDescent="0.2">
      <c r="J153" s="33"/>
      <c r="K153" s="33"/>
      <c r="L153" s="167"/>
      <c r="M153" s="33"/>
      <c r="N153" s="167"/>
    </row>
    <row r="154" spans="10:14" x14ac:dyDescent="0.2">
      <c r="J154" s="33"/>
      <c r="K154" s="33"/>
      <c r="L154" s="167"/>
      <c r="M154" s="33"/>
      <c r="N154" s="167"/>
    </row>
    <row r="155" spans="10:14" x14ac:dyDescent="0.2">
      <c r="J155" s="33"/>
      <c r="K155" s="33"/>
      <c r="L155" s="167"/>
      <c r="M155" s="33"/>
      <c r="N155" s="167"/>
    </row>
    <row r="156" spans="10:14" x14ac:dyDescent="0.2">
      <c r="J156" s="33"/>
      <c r="K156" s="33"/>
      <c r="L156" s="167"/>
      <c r="M156" s="33"/>
      <c r="N156" s="167"/>
    </row>
    <row r="157" spans="10:14" x14ac:dyDescent="0.2">
      <c r="J157" s="33"/>
      <c r="K157" s="33"/>
      <c r="L157" s="167"/>
      <c r="M157" s="33"/>
      <c r="N157" s="167"/>
    </row>
    <row r="158" spans="10:14" x14ac:dyDescent="0.2">
      <c r="J158" s="33"/>
      <c r="K158" s="33"/>
      <c r="L158" s="167"/>
      <c r="M158" s="33"/>
      <c r="N158" s="167"/>
    </row>
    <row r="159" spans="10:14" x14ac:dyDescent="0.2">
      <c r="J159" s="33"/>
      <c r="K159" s="33"/>
      <c r="L159" s="167"/>
      <c r="M159" s="33"/>
      <c r="N159" s="167"/>
    </row>
    <row r="160" spans="10:14" x14ac:dyDescent="0.2">
      <c r="J160" s="33"/>
      <c r="K160" s="33"/>
      <c r="L160" s="167"/>
      <c r="M160" s="33"/>
      <c r="N160" s="167"/>
    </row>
    <row r="161" spans="10:14" x14ac:dyDescent="0.2">
      <c r="J161" s="33"/>
      <c r="K161" s="33"/>
      <c r="L161" s="167"/>
      <c r="M161" s="33"/>
      <c r="N161" s="167"/>
    </row>
    <row r="162" spans="10:14" x14ac:dyDescent="0.2">
      <c r="J162" s="33"/>
      <c r="K162" s="33"/>
      <c r="L162" s="167"/>
      <c r="M162" s="33"/>
      <c r="N162" s="167"/>
    </row>
    <row r="163" spans="10:14" x14ac:dyDescent="0.2">
      <c r="J163" s="33"/>
      <c r="K163" s="33"/>
      <c r="L163" s="167"/>
      <c r="M163" s="33"/>
      <c r="N163" s="167"/>
    </row>
    <row r="164" spans="10:14" x14ac:dyDescent="0.2">
      <c r="J164" s="33"/>
      <c r="K164" s="33"/>
      <c r="L164" s="167"/>
      <c r="M164" s="33"/>
      <c r="N164" s="167"/>
    </row>
    <row r="165" spans="10:14" x14ac:dyDescent="0.2">
      <c r="J165" s="33"/>
      <c r="K165" s="33"/>
      <c r="L165" s="167"/>
      <c r="M165" s="33"/>
      <c r="N165" s="167"/>
    </row>
    <row r="166" spans="10:14" x14ac:dyDescent="0.2">
      <c r="J166" s="33"/>
      <c r="K166" s="33"/>
      <c r="L166" s="167"/>
      <c r="M166" s="33"/>
      <c r="N166" s="167"/>
    </row>
    <row r="167" spans="10:14" x14ac:dyDescent="0.2">
      <c r="J167" s="33"/>
      <c r="K167" s="33"/>
      <c r="L167" s="167"/>
      <c r="M167" s="33"/>
      <c r="N167" s="167"/>
    </row>
    <row r="168" spans="10:14" x14ac:dyDescent="0.2">
      <c r="J168" s="33"/>
      <c r="K168" s="33"/>
      <c r="L168" s="167"/>
      <c r="M168" s="33"/>
      <c r="N168" s="167"/>
    </row>
    <row r="169" spans="10:14" x14ac:dyDescent="0.2">
      <c r="J169" s="33"/>
      <c r="K169" s="33"/>
      <c r="L169" s="167"/>
      <c r="M169" s="33"/>
      <c r="N169" s="167"/>
    </row>
    <row r="170" spans="10:14" x14ac:dyDescent="0.2">
      <c r="J170" s="33"/>
      <c r="K170" s="33"/>
      <c r="L170" s="167"/>
      <c r="M170" s="33"/>
      <c r="N170" s="167"/>
    </row>
    <row r="171" spans="10:14" x14ac:dyDescent="0.2">
      <c r="J171" s="33"/>
      <c r="K171" s="33"/>
      <c r="L171" s="167"/>
      <c r="M171" s="33"/>
      <c r="N171" s="167"/>
    </row>
    <row r="172" spans="10:14" x14ac:dyDescent="0.2">
      <c r="J172" s="33"/>
      <c r="K172" s="33"/>
      <c r="L172" s="167"/>
      <c r="M172" s="33"/>
      <c r="N172" s="167"/>
    </row>
    <row r="173" spans="10:14" x14ac:dyDescent="0.2">
      <c r="J173" s="33"/>
      <c r="K173" s="33"/>
      <c r="L173" s="167"/>
      <c r="M173" s="33"/>
      <c r="N173" s="167"/>
    </row>
    <row r="174" spans="10:14" x14ac:dyDescent="0.2">
      <c r="J174" s="33"/>
      <c r="K174" s="33"/>
      <c r="L174" s="167"/>
      <c r="M174" s="33"/>
      <c r="N174" s="167"/>
    </row>
    <row r="175" spans="10:14" x14ac:dyDescent="0.2">
      <c r="J175" s="33"/>
      <c r="K175" s="33"/>
      <c r="L175" s="167"/>
      <c r="M175" s="33"/>
      <c r="N175" s="167"/>
    </row>
    <row r="176" spans="10:14" x14ac:dyDescent="0.2">
      <c r="J176" s="33"/>
      <c r="K176" s="33"/>
      <c r="L176" s="167"/>
      <c r="M176" s="33"/>
      <c r="N176" s="167"/>
    </row>
  </sheetData>
  <mergeCells count="1">
    <mergeCell ref="B1:AB1"/>
  </mergeCells>
  <pageMargins left="0.7" right="0.7" top="0.75" bottom="0.75" header="0.3" footer="0.3"/>
  <pageSetup paperSize="9" orientation="portrait" horizontalDpi="0" verticalDpi="0"/>
  <ignoredErrors>
    <ignoredError sqref="B4:J4 B14:I15 C33:M33 AB33:AC33 B26:I26 B16:C16 E16:I16 B10:J13 B9:C9 E9:J9 B6:J8 B5:C5 E5:J5 B27:C31 B17:I21 B23:I23 C25:F25 H25:I25 E27:I31 K4:K13 M4:P4 M5:P13" emptyCellReferenc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Initial</vt:lpstr>
      <vt:lpstr>Orthologous</vt:lpstr>
      <vt:lpstr>Filter the orthologoues</vt:lpstr>
      <vt:lpstr>Validation</vt:lpstr>
      <vt:lpstr>Proportion</vt:lpstr>
      <vt:lpstr>Direction</vt:lpstr>
      <vt:lpstr>Proteins</vt:lpstr>
      <vt:lpstr>Cancer per Protein</vt:lpstr>
      <vt:lpstr>Regulation</vt:lpstr>
      <vt:lpstr>Significance</vt:lpstr>
      <vt:lpstr>Heatmap</vt:lpstr>
      <vt:lpstr>Consolidated</vt:lpstr>
      <vt:lpstr>Compare with petiveria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2018-05-19T15:44:47Z</dcterms:created>
  <dcterms:modified xsi:type="dcterms:W3CDTF">2018-10-01T21:16:30Z</dcterms:modified>
</cp:coreProperties>
</file>