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0A52C6B6-9A93-4BE3-887F-153DCDC7EBBF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  <sheet name="2025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0" l="1"/>
  <c r="R23" i="10"/>
  <c r="R22" i="10"/>
  <c r="Q22" i="10"/>
  <c r="R117" i="10"/>
  <c r="R149" i="10"/>
  <c r="R148" i="10"/>
  <c r="R147" i="10"/>
  <c r="R146" i="10"/>
  <c r="R145" i="10"/>
  <c r="R144" i="10"/>
  <c r="R143" i="10"/>
  <c r="R142" i="10"/>
  <c r="R141" i="10"/>
  <c r="R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R124" i="10"/>
  <c r="R123" i="10"/>
  <c r="R122" i="10"/>
  <c r="R121" i="10"/>
  <c r="R120" i="10"/>
  <c r="R119" i="10"/>
  <c r="R118" i="10"/>
  <c r="S33" i="10"/>
  <c r="S32" i="10"/>
  <c r="S30" i="10"/>
  <c r="S27" i="10"/>
  <c r="S25" i="10"/>
  <c r="S24" i="10"/>
  <c r="R33" i="9"/>
  <c r="Q33" i="9"/>
  <c r="R118" i="9"/>
  <c r="R149" i="9"/>
  <c r="R32" i="9"/>
  <c r="Q32" i="9"/>
  <c r="R31" i="9"/>
  <c r="Q31" i="9"/>
  <c r="R30" i="9"/>
  <c r="Q30" i="9"/>
  <c r="R29" i="9"/>
  <c r="Q29" i="9"/>
  <c r="S29" i="9" s="1"/>
  <c r="R28" i="9"/>
  <c r="Q28" i="9"/>
  <c r="R27" i="9"/>
  <c r="Q27" i="9"/>
  <c r="Q25" i="9"/>
  <c r="Q26" i="9"/>
  <c r="R26" i="9"/>
  <c r="S26" i="9"/>
  <c r="R25" i="9"/>
  <c r="R24" i="9"/>
  <c r="S24" i="9" s="1"/>
  <c r="Q24" i="9"/>
  <c r="H9" i="9"/>
  <c r="R23" i="9"/>
  <c r="Q23" i="9"/>
  <c r="R22" i="9"/>
  <c r="Q22" i="9"/>
  <c r="Q33" i="8"/>
  <c r="R33" i="8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2" i="9"/>
  <c r="S28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7" i="9" l="1"/>
  <c r="R150" i="9"/>
  <c r="S33" i="9"/>
  <c r="S25" i="9"/>
  <c r="S28" i="10"/>
  <c r="S31" i="10"/>
  <c r="S26" i="10"/>
  <c r="S29" i="10"/>
  <c r="R34" i="10"/>
  <c r="S22" i="10"/>
  <c r="S23" i="10"/>
  <c r="R150" i="10"/>
  <c r="Q34" i="10"/>
  <c r="Q34" i="9"/>
  <c r="S31" i="9"/>
  <c r="S30" i="9"/>
  <c r="S23" i="9"/>
  <c r="S22" i="9"/>
  <c r="S33" i="8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S34" i="9" l="1"/>
  <c r="S34" i="10"/>
  <c r="R26" i="5"/>
  <c r="S26" i="5" s="1"/>
  <c r="R25" i="5" l="1"/>
  <c r="S25" i="5" s="1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<sst xmlns="http://schemas.openxmlformats.org/spreadsheetml/2006/main" count="1190" uniqueCount="583">
  <si>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</si>
  <si>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</si>
  <si>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</si>
  <si>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</si>
  <si>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</si>
  <si>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</si>
  <si>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</si>
  <si>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</si>
  <si>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</si>
  <si>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</si>
  <si>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</si>
  <si>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</si>
  <si>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</si>
  <si>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</si>
  <si>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</si>
  <si>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</si>
  <si>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</si>
  <si>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</si>
  <si>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</si>
  <si>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</si>
  <si>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</si>
  <si>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</si>
  <si>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</si>
  <si>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</si>
  <si>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</si>
  <si>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</si>
  <si>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</si>
  <si>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</si>
  <si>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</si>
  <si>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</si>
  <si>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</si>
  <si>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</si>
  <si>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</si>
  <si>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</si>
  <si>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</si>
  <si>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</si>
  <si>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</si>
  <si>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</si>
  <si>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</si>
  <si>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</si>
  <si>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</si>
  <si>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</si>
  <si>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</si>
  <si>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</si>
  <si>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</si>
  <si>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</si>
  <si>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</si>
  <si>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</si>
  <si>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</si>
  <si>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</si>
  <si>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</si>
  <si>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</si>
  <si>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</si>
  <si>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</si>
  <si>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</si>
  <si>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</si>
  <si>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</si>
  <si>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</si>
  <si>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</si>
  <si>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</si>
  <si>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</si>
  <si>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</si>
  <si>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</si>
  <si>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</si>
  <si>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</si>
  <si>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</si>
  <si>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</si>
  <si>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</si>
  <si>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</si>
  <si>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</si>
  <si>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</si>
  <si>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</si>
  <si>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</si>
  <si>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</si>
  <si>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</si>
  <si>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</si>
  <si>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</si>
  <si>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</si>
  <si>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</si>
  <si>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</si>
  <si>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</si>
  <si>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</si>
  <si>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</si>
  <si>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</si>
  <si>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</si>
  <si>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</si>
  <si>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</si>
  <si>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</si>
  <si>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</si>
  <si>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</si>
  <si>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</si>
  <si>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</si>
  <si>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</si>
  <si>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</si>
  <si>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</si>
  <si>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</si>
  <si>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</si>
  <si>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</si>
  <si>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</si>
  <si>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</si>
  <si>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</si>
  <si>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</si>
  <si>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</si>
  <si>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</si>
  <si>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</si>
  <si>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</si>
  <si>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</si>
  <si>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</si>
  <si>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</si>
  <si>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</si>
  <si>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</si>
  <si>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</si>
  <si>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</si>
  <si>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</si>
  <si>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</si>
  <si>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</si>
  <si>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</si>
  <si>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</si>
  <si>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</si>
  <si>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</si>
  <si>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</si>
  <si>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</si>
  <si>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</si>
  <si>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</si>
  <si>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</si>
  <si>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</si>
  <si>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</si>
  <si>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</si>
  <si>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</si>
  <si>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</si>
  <si>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</si>
  <si>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</si>
  <si>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</si>
  <si>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</si>
  <si>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</si>
  <si>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</si>
  <si>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</si>
  <si>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</si>
  <si>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</si>
  <si>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</si>
  <si>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</si>
  <si>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</si>
  <si>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</si>
  <si>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</si>
  <si>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</si>
  <si>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</si>
  <si>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</si>
  <si>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</si>
  <si>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</si>
  <si>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</si>
  <si>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</si>
  <si>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</si>
  <si>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</si>
  <si>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</si>
  <si>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</si>
  <si>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</si>
  <si>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</si>
  <si>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</si>
  <si>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</si>
  <si>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</si>
  <si>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</si>
  <si>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</si>
  <si>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</si>
  <si>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</si>
  <si>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</si>
  <si>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</si>
  <si>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</si>
  <si>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</si>
  <si>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</si>
  <si>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</si>
  <si>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</si>
  <si>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</si>
  <si>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</si>
  <si>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</si>
  <si>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</si>
  <si>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</si>
  <si>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</si>
  <si>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</si>
  <si>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</si>
  <si>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</si>
  <si>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</si>
  <si>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</si>
  <si>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</si>
  <si>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</si>
  <si>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</si>
  <si>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</si>
  <si>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</si>
  <si>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</si>
  <si>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</si>
  <si>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</si>
  <si>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</si>
  <si>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</si>
  <si>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</si>
  <si>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</si>
  <si>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</si>
  <si>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</si>
  <si>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</si>
  <si>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</si>
  <si>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</si>
  <si>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</si>
  <si>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</si>
  <si>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</si>
  <si>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</si>
  <si>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</si>
  <si>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</si>
  <si>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</si>
  <si>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</si>
  <si>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</si>
  <si>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</si>
  <si>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</si>
  <si>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</si>
  <si>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</si>
  <si>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</si>
  <si>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</si>
  <si>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</si>
  <si>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</si>
  <si>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</si>
  <si>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</si>
  <si>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</si>
  <si>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</si>
  <si>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</si>
  <si>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</si>
  <si>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</si>
  <si>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</si>
  <si>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</si>
  <si>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</si>
  <si>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</si>
  <si>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</si>
  <si>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</si>
  <si>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</si>
  <si>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</si>
  <si>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</si>
  <si>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</si>
  <si>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</si>
  <si>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</si>
  <si>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</si>
  <si>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</si>
  <si>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</si>
  <si>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</si>
  <si>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</si>
  <si>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</si>
  <si>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</si>
  <si>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</si>
  <si>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</si>
  <si>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</si>
  <si>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</si>
  <si>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</si>
  <si>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</si>
  <si>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</si>
  <si>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</si>
  <si>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</si>
  <si>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</si>
  <si>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</si>
  <si>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</si>
  <si>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</si>
  <si>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</si>
  <si>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</si>
  <si>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</si>
  <si>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</si>
  <si>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</si>
  <si>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</si>
  <si>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</si>
  <si>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</si>
  <si>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</si>
  <si>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</si>
  <si>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</si>
  <si>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</si>
  <si>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</si>
  <si>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</si>
  <si>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</si>
  <si>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</si>
  <si>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</si>
  <si>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</si>
  <si>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</si>
  <si>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</si>
  <si>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</si>
  <si>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</si>
  <si>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</si>
  <si>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</si>
  <si>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</si>
  <si>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</si>
  <si>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</si>
  <si>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</si>
  <si>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</si>
  <si>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</si>
  <si>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</si>
  <si>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</si>
  <si>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</si>
  <si>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</si>
  <si>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</si>
  <si>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</si>
  <si>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</si>
  <si>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</si>
  <si>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</si>
  <si>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</si>
  <si>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</si>
  <si>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</si>
  <si>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</si>
  <si>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</si>
  <si>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</si>
  <si>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</si>
  <si>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</si>
  <si>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</si>
  <si>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</si>
  <si>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</si>
  <si>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</si>
  <si>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</si>
  <si>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</si>
  <si>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</si>
  <si>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</si>
  <si>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</si>
  <si>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</si>
  <si>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</si>
  <si>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</si>
  <si>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</si>
  <si>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</si>
  <si>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</si>
  <si>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</si>
  <si>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</si>
  <si>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</si>
  <si>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</si>
  <si>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</si>
  <si>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</si>
  <si>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</si>
  <si>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</si>
  <si>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</si>
  <si>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</si>
  <si>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</si>
  <si>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</si>
  <si>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</si>
  <si>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</si>
  <si>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</si>
  <si>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</si>
  <si>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</si>
  <si>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</si>
  <si>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</si>
  <si>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</si>
  <si>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</si>
  <si>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</si>
  <si>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</si>
  <si>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</si>
  <si>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</si>
  <si>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</si>
  <si>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</si>
  <si>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</si>
  <si>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</si>
  <si>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</si>
  <si>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</si>
  <si>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</si>
  <si>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</si>
  <si>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</si>
  <si>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</si>
  <si>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</si>
  <si>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</si>
  <si>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</si>
  <si>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</si>
  <si>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</si>
  <si>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</si>
  <si>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</si>
  <si>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</si>
  <si>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</si>
  <si>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</si>
  <si>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</si>
  <si>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</si>
  <si>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</si>
  <si>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</si>
  <si>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</si>
  <si>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</si>
  <si>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</si>
  <si>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</si>
  <si>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</si>
  <si>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</si>
  <si>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</si>
  <si>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</si>
  <si>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</si>
  <si>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</si>
  <si>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</si>
  <si>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</si>
  <si>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</si>
  <si>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</si>
  <si>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</si>
  <si>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</si>
  <si>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</si>
  <si>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</si>
  <si>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</si>
  <si>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</si>
  <si>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</si>
  <si>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</si>
  <si>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</si>
  <si>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</si>
  <si>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</si>
  <si>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</si>
  <si>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</si>
  <si>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</si>
  <si>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</si>
  <si>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</si>
  <si>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</si>
  <si>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</si>
  <si>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</si>
  <si>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</si>
  <si>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</si>
  <si>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</si>
  <si>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</si>
  <si>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</si>
  <si>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</si>
  <si>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</si>
  <si>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</si>
  <si>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</si>
  <si>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</si>
  <si>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</si>
  <si>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</si>
  <si>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</si>
  <si>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</si>
  <si>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</si>
  <si>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</si>
  <si>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</si>
  <si>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</si>
  <si>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</si>
  <si>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</si>
  <si>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</si>
  <si>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</si>
  <si>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</si>
  <si>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</si>
  <si>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</si>
  <si>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</si>
  <si>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</si>
  <si>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</si>
  <si>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</si>
  <si>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</si>
  <si>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</si>
  <si>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</si>
  <si>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</si>
  <si>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</si>
  <si>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</si>
  <si>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</si>
  <si>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</si>
  <si>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</si>
  <si>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</si>
  <si>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</si>
  <si>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</si>
  <si>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</si>
  <si>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</si>
  <si>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</si>
  <si>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</si>
  <si>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</si>
  <si>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</si>
  <si>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</si>
  <si>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</si>
  <si>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</si>
  <si>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</si>
  <si>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</si>
  <si>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</si>
  <si>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</si>
  <si>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</si>
  <si>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</si>
  <si>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</si>
  <si>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</si>
  <si>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</si>
  <si>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</si>
  <si>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</si>
  <si>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</si>
  <si>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</si>
  <si>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</si>
  <si>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</si>
  <si>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</si>
  <si>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</si>
  <si>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</si>
  <si>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</si>
  <si>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</si>
  <si>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</si>
  <si>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</si>
  <si>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</si>
  <si>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</si>
  <si>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</si>
  <si>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</si>
  <si>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</si>
  <si>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</si>
  <si>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</si>
  <si>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</si>
  <si>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</si>
  <si>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</si>
  <si>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</si>
  <si>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</si>
  <si>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</si>
  <si>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</si>
  <si>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</si>
  <si>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</si>
  <si>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</si>
  <si>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</si>
  <si>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</si>
  <si>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</si>
  <si>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</si>
  <si>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</si>
  <si>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</si>
  <si>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</si>
  <si>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</si>
  <si>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</si>
  <si>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</si>
  <si>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</si>
  <si>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</si>
  <si>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</si>
  <si>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</si>
  <si>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</si>
  <si>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</si>
  <si>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</si>
  <si>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</si>
  <si>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</si>
  <si>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</si>
  <si>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</si>
  <si>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</si>
  <si>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</si>
  <si>
    <t>3-may.</t>
  </si>
  <si>
    <t>ZeroRanger (7h 13m)</t>
  </si>
  <si>
    <t>The Big Catch DEMO</t>
  </si>
  <si>
    <t>Cryptmaster</t>
  </si>
  <si>
    <t>Star Vaders DEMO</t>
  </si>
  <si>
    <t>22-jun.</t>
  </si>
  <si>
    <t>1000xRESIST</t>
  </si>
  <si>
    <t>1000xRESIST (5h 42m)</t>
  </si>
  <si>
    <t>Kero Blaster</t>
  </si>
  <si>
    <t>5-jul.</t>
  </si>
  <si>
    <t>Tiny Echo</t>
  </si>
  <si>
    <t>Unicorn Overlord</t>
  </si>
  <si>
    <t>1000xRESIST (5h 24m), Unicorn Overlord (38h 14m)</t>
  </si>
  <si>
    <t>Boku no Natsuyasumi 2</t>
  </si>
  <si>
    <t>PS2 [EMU]</t>
  </si>
  <si>
    <t>20-ago.</t>
  </si>
  <si>
    <t>Prince of Persia: The Lost Crown</t>
  </si>
  <si>
    <t>Deathlock</t>
  </si>
  <si>
    <t>28-ago.</t>
  </si>
  <si>
    <t>31-ago.</t>
  </si>
  <si>
    <t>The Last Guardian</t>
  </si>
  <si>
    <t>Unicorn Overlord (25h 45m), Last Guardian (2h 44m)</t>
  </si>
  <si>
    <t>Astro Bot</t>
  </si>
  <si>
    <t>2-sep.</t>
  </si>
  <si>
    <t>8-sep.</t>
  </si>
  <si>
    <t>14h 28m</t>
  </si>
  <si>
    <t>9-sep.</t>
  </si>
  <si>
    <t>21-sep.</t>
  </si>
  <si>
    <t>UFO 50</t>
  </si>
  <si>
    <t>The Legend of Heroes: Trails in the Sky FC</t>
  </si>
  <si>
    <t>The Legend of Heroes: Trails in the Sky SC</t>
  </si>
  <si>
    <t>BronzeBeard's Tavern</t>
  </si>
  <si>
    <t>16-oct.</t>
  </si>
  <si>
    <t>The Legend of Heroes: Trails in the Sky The 3rd</t>
  </si>
  <si>
    <t>19-oct.</t>
  </si>
  <si>
    <t>Trails SC (50h 17m), Trails 3rd (24h 00m)</t>
  </si>
  <si>
    <t>Last Guardian (7h 24m), Trails SC (17h 19m)</t>
  </si>
  <si>
    <t>Mouthwashing</t>
  </si>
  <si>
    <t>Granblue Versus Rising</t>
  </si>
  <si>
    <t>The Legend of Zelda: Echoes of Wisdom</t>
  </si>
  <si>
    <t>16-nov.</t>
  </si>
  <si>
    <t>Pokémon Violet</t>
  </si>
  <si>
    <t>30-nov.</t>
  </si>
  <si>
    <t>Trails 3rd (20h 24m), Pkmn Violet (5h 18m)</t>
  </si>
  <si>
    <t>Marvel Rivals</t>
  </si>
  <si>
    <t>Awaria</t>
  </si>
  <si>
    <t>17-dic.</t>
  </si>
  <si>
    <t>Fortnite</t>
  </si>
  <si>
    <t>23-dic.</t>
  </si>
  <si>
    <t>Lorelei and The Laser Eyes</t>
  </si>
  <si>
    <t>Little Noah: Scion of Paradise</t>
  </si>
  <si>
    <t>Pilgrim</t>
  </si>
  <si>
    <t>30-dic.</t>
  </si>
  <si>
    <r>
      <rPr>
        <b/>
        <sz val="10"/>
        <color theme="1"/>
        <rFont val="Ubuntu"/>
        <family val="2"/>
      </rPr>
      <t>Pkmn Violet (46h 51)</t>
    </r>
    <r>
      <rPr>
        <sz val="10"/>
        <color theme="1"/>
        <rFont val="Ubuntu"/>
        <family val="2"/>
      </rPr>
      <t>, Little Noah 5h pasarlo en Normal, 8h en Difícil</t>
    </r>
  </si>
  <si>
    <t>Kunitsu-Gami: Path of the Goddess</t>
  </si>
  <si>
    <t>Magical Valkyrie Lyristia</t>
  </si>
  <si>
    <t>15-ene.</t>
  </si>
  <si>
    <t>Rayman Origins</t>
  </si>
  <si>
    <t>19-ene.</t>
  </si>
  <si>
    <t>Stranger of Paradise: Final Fantasy Origin</t>
  </si>
  <si>
    <t>8-feb.</t>
  </si>
  <si>
    <t>Rayman (1h 04m)</t>
  </si>
  <si>
    <t>15-feb.</t>
  </si>
  <si>
    <t>Xenogears</t>
  </si>
  <si>
    <t>Golf With Your Friends</t>
  </si>
  <si>
    <t>17-feb.</t>
  </si>
  <si>
    <t>Xenogears (21h 5m)</t>
  </si>
  <si>
    <t>19-mar.</t>
  </si>
  <si>
    <t>R.E.P.O.</t>
  </si>
  <si>
    <t>Xenogears (39h 31m)</t>
  </si>
  <si>
    <t>Slay the Princess</t>
  </si>
  <si>
    <t>ENA: Dream BBQ Chapter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</si>
</sst>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0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166" fontId="0" fillId="5" borderId="12" xfId="0" applyNumberForma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  <c:pt idx="4">
                  <c:v>0.30069444444444443</c:v>
                </c:pt>
                <c:pt idx="5">
                  <c:v>0.78333333333333321</c:v>
                </c:pt>
                <c:pt idx="6">
                  <c:v>2.1541666666666668</c:v>
                </c:pt>
                <c:pt idx="7">
                  <c:v>2.6993055555555561</c:v>
                </c:pt>
                <c:pt idx="8">
                  <c:v>2.8430555555555554</c:v>
                </c:pt>
                <c:pt idx="9">
                  <c:v>3.0951388888888891</c:v>
                </c:pt>
                <c:pt idx="10">
                  <c:v>2.2673611111111112</c:v>
                </c:pt>
                <c:pt idx="11">
                  <c:v>3.0979166666666669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  <c:pt idx="4">
                  <c:v>0.29097222222222224</c:v>
                </c:pt>
                <c:pt idx="5">
                  <c:v>0.34930555555555554</c:v>
                </c:pt>
                <c:pt idx="6">
                  <c:v>0.27986111111111112</c:v>
                </c:pt>
                <c:pt idx="7">
                  <c:v>0.36388888888888893</c:v>
                </c:pt>
                <c:pt idx="8">
                  <c:v>0.60347222222222219</c:v>
                </c:pt>
                <c:pt idx="9">
                  <c:v>0.63541666666666674</c:v>
                </c:pt>
                <c:pt idx="10">
                  <c:v>0.93611111111111112</c:v>
                </c:pt>
                <c:pt idx="11">
                  <c:v>1.778472222222222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'2025'!$Q$117:$Q$149</c:f>
              <c:numCache>
                <c:formatCode>General</c:formatCode>
                <c:ptCount val="33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1999</c:v>
                </c:pt>
                <c:pt idx="27">
                  <c:v>1998</c:v>
                </c:pt>
                <c:pt idx="28">
                  <c:v>1997</c:v>
                </c:pt>
                <c:pt idx="29">
                  <c:v>1996</c:v>
                </c:pt>
                <c:pt idx="30">
                  <c:v>1995</c:v>
                </c:pt>
                <c:pt idx="31">
                  <c:v>1994</c:v>
                </c:pt>
                <c:pt idx="32">
                  <c:v>1993</c:v>
                </c:pt>
              </c:numCache>
            </c:numRef>
          </c:cat>
          <c:val>
            <c:numRef>
              <c:f>'2025'!$R$117:$R$149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8-4442-B0A4-EA1291DA6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'2025'!$Q$21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'2025'!$Q$22:$Q$33</c:f>
              <c:numCache>
                <c:formatCode>[h]"h"\ mm"m"</c:formatCode>
                <c:ptCount val="12"/>
                <c:pt idx="0">
                  <c:v>0.99999999999999989</c:v>
                </c:pt>
                <c:pt idx="1">
                  <c:v>1.8902777777777779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71C-B3C1-0C4DEDA3923A}"/>
            </c:ext>
          </c:extLst>
        </c:ser>
        <c:ser>
          <c:idx val="1"/>
          <c:order val="1"/>
          <c:tx>
            <c:strRef>
              <c:f>'2025'!$R$21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'2025'!$P$22:$P$33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'2025'!$R$22:$R$33</c:f>
              <c:numCache>
                <c:formatCode>[h]"h"\ mm"m"</c:formatCode>
                <c:ptCount val="12"/>
                <c:pt idx="0">
                  <c:v>0.95833333333333337</c:v>
                </c:pt>
                <c:pt idx="1">
                  <c:v>0.32291666666666669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2-471C-B3C1-0C4DEDA3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'2024'!$Q$118:$Q$149</c:f>
              <c:numCache>
                <c:formatCode>General</c:formatCode>
                <c:ptCount val="32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</c:numCache>
            </c:numRef>
          </c:cat>
          <c:val>
            <c:numRef>
              <c:f>'2024'!$R$118:$R$149</c:f>
              <c:numCache>
                <c:formatCode>General</c:formatCode>
                <c:ptCount val="32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23</xdr:col>
      <xdr:colOff>276225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209547</xdr:colOff>
      <xdr:row>118</xdr:row>
      <xdr:rowOff>190500</xdr:rowOff>
    </xdr:from>
    <xdr:to>
      <xdr:col>23</xdr:col>
      <xdr:colOff>542924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72D5A-3988-449F-B1E3-BE440A9D4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988259-80AE-4B01-940D-411EE2E87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D35" sqref="D3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9">
        <v>2019</v>
      </c>
      <c r="C2" s="170"/>
      <c r="D2" s="170"/>
      <c r="E2" s="67"/>
      <c r="F2" s="175" t="s">
        <v>261</v>
      </c>
      <c r="G2" s="175"/>
      <c r="H2" s="175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5"/>
      <c r="G3" s="175"/>
      <c r="H3" s="175"/>
      <c r="I3" s="7"/>
      <c r="J3" s="7"/>
      <c r="K3" s="7"/>
      <c r="L3" s="7"/>
      <c r="M3" s="6"/>
      <c r="N3" s="29"/>
      <c r="O3" s="174"/>
      <c r="P3" s="174"/>
      <c r="Q3" s="174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5"/>
      <c r="G4" s="175"/>
      <c r="H4" s="175"/>
      <c r="I4" s="6"/>
      <c r="J4" s="6"/>
      <c r="K4" s="30"/>
      <c r="L4" s="6"/>
      <c r="M4" s="6"/>
      <c r="N4" s="7"/>
      <c r="O4" s="174"/>
      <c r="P4" s="174"/>
      <c r="Q4" s="174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5"/>
      <c r="G5" s="175"/>
      <c r="H5" s="175"/>
      <c r="I5" s="6"/>
      <c r="J5" s="30"/>
      <c r="K5" s="30"/>
      <c r="L5" s="6"/>
      <c r="M5" s="6"/>
      <c r="N5" s="7"/>
      <c r="O5" s="174"/>
      <c r="P5" s="174"/>
      <c r="Q5" s="174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5"/>
      <c r="G6" s="175"/>
      <c r="H6" s="175"/>
      <c r="I6" s="6"/>
      <c r="J6" s="30"/>
      <c r="K6" s="30"/>
      <c r="L6" s="6"/>
      <c r="M6" s="6"/>
      <c r="N6" s="7"/>
      <c r="O6" s="174"/>
      <c r="P6" s="174"/>
      <c r="Q6" s="174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5"/>
      <c r="G7" s="175"/>
      <c r="H7" s="175"/>
      <c r="I7" s="6"/>
      <c r="J7" s="30"/>
      <c r="K7" s="30"/>
      <c r="L7" s="6"/>
      <c r="M7" s="6"/>
      <c r="N7" s="7"/>
      <c r="O7" s="174"/>
      <c r="P7" s="174"/>
      <c r="Q7" s="174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5"/>
      <c r="G8" s="175"/>
      <c r="H8" s="175"/>
      <c r="I8" s="6"/>
      <c r="J8" s="30"/>
      <c r="K8" s="30"/>
      <c r="L8" s="6"/>
      <c r="M8" s="6"/>
      <c r="N8" s="7"/>
      <c r="O8" s="174"/>
      <c r="P8" s="174"/>
      <c r="Q8" s="174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5"/>
      <c r="G9" s="175"/>
      <c r="H9" s="175"/>
      <c r="I9" s="6"/>
      <c r="J9" s="30"/>
      <c r="K9" s="30"/>
      <c r="L9" s="6"/>
      <c r="M9" s="6"/>
      <c r="N9" s="7"/>
      <c r="O9" s="174"/>
      <c r="P9" s="174"/>
      <c r="Q9" s="174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5"/>
      <c r="G10" s="175"/>
      <c r="H10" s="175"/>
      <c r="I10" s="6"/>
      <c r="J10" s="30"/>
      <c r="K10" s="30"/>
      <c r="L10" s="6"/>
      <c r="M10" s="6"/>
      <c r="N10" s="7"/>
      <c r="O10" s="174"/>
      <c r="P10" s="174"/>
      <c r="Q10" s="174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5"/>
      <c r="G11" s="175"/>
      <c r="H11" s="175"/>
      <c r="I11" s="6"/>
      <c r="J11" s="30"/>
      <c r="K11" s="30"/>
      <c r="L11" s="6"/>
      <c r="M11" s="6"/>
      <c r="N11" s="7"/>
      <c r="O11" s="174"/>
      <c r="P11" s="174"/>
      <c r="Q11" s="174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5"/>
      <c r="G12" s="175"/>
      <c r="H12" s="175"/>
      <c r="I12" s="6"/>
      <c r="J12" s="30"/>
      <c r="K12" s="30"/>
      <c r="L12" s="6"/>
      <c r="M12" s="6"/>
      <c r="N12" s="7"/>
      <c r="O12" s="174"/>
      <c r="P12" s="174"/>
      <c r="Q12" s="174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5"/>
      <c r="G13" s="175"/>
      <c r="H13" s="175"/>
      <c r="I13" s="6"/>
      <c r="J13" s="30"/>
      <c r="K13" s="30"/>
      <c r="L13" s="6"/>
      <c r="M13" s="6"/>
      <c r="N13" s="7"/>
      <c r="O13" s="174"/>
      <c r="P13" s="174"/>
      <c r="Q13" s="174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5"/>
      <c r="G14" s="175"/>
      <c r="H14" s="175"/>
      <c r="I14" s="6"/>
      <c r="J14" s="30"/>
      <c r="K14" s="30"/>
      <c r="L14" s="6"/>
      <c r="M14" s="6"/>
      <c r="N14" s="7"/>
      <c r="O14" s="174"/>
      <c r="P14" s="174"/>
      <c r="Q14" s="174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5"/>
      <c r="G15" s="175"/>
      <c r="H15" s="175"/>
      <c r="I15" s="6"/>
      <c r="J15" s="30"/>
      <c r="K15" s="30"/>
      <c r="L15" s="6"/>
      <c r="M15" s="6"/>
      <c r="N15" s="7"/>
      <c r="O15" s="174"/>
      <c r="P15" s="174"/>
      <c r="Q15" s="174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74"/>
      <c r="P16" s="174"/>
      <c r="Q16" s="174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71"/>
      <c r="C17" s="171"/>
      <c r="D17" s="171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71"/>
      <c r="C18" s="171"/>
      <c r="D18" s="171"/>
      <c r="E18" s="6"/>
      <c r="F18" s="6"/>
      <c r="G18" s="7"/>
      <c r="H18" s="6"/>
      <c r="I18" s="6"/>
      <c r="J18" s="30"/>
      <c r="K18" s="30"/>
      <c r="L18" s="6"/>
      <c r="M18" s="6"/>
      <c r="N18" s="172"/>
      <c r="O18" s="173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71"/>
      <c r="C19" s="171"/>
      <c r="D19" s="171"/>
      <c r="E19" s="6"/>
      <c r="F19" s="6"/>
      <c r="G19" s="7"/>
      <c r="H19" s="6"/>
      <c r="I19" s="6"/>
      <c r="J19" s="30"/>
      <c r="K19" s="30"/>
      <c r="L19" s="6"/>
      <c r="M19" s="6"/>
      <c r="N19" s="173"/>
      <c r="O19" s="173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73"/>
      <c r="O20" s="173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73"/>
      <c r="O21" s="173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73"/>
      <c r="O22" s="173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F12" sqref="F12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7"/>
      <c r="K17" s="178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6"/>
      <c r="K18" s="176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F6" sqref="F6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83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84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84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84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84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84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83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84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84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84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84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83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84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84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84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84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5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83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5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84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84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84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84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5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83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84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84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84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5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83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84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84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84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84"/>
      <c r="K36" s="54" t="s">
        <v>141</v>
      </c>
      <c r="L36" s="60">
        <v>4.5138888888888888E-2</v>
      </c>
      <c r="M36" s="39"/>
      <c r="N36" s="179"/>
      <c r="O36" s="179"/>
      <c r="P36" s="179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84"/>
      <c r="K37" s="80" t="s">
        <v>196</v>
      </c>
      <c r="L37" s="75">
        <v>7.7777777777777779E-2</v>
      </c>
      <c r="M37" s="39"/>
      <c r="N37" s="179"/>
      <c r="O37" s="179"/>
      <c r="P37" s="179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5"/>
      <c r="K38" s="11" t="s">
        <v>202</v>
      </c>
      <c r="L38" s="102">
        <v>9.1666666666666674E-2</v>
      </c>
      <c r="M38" s="39"/>
      <c r="N38" s="179"/>
      <c r="O38" s="179"/>
      <c r="P38" s="179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83" t="s">
        <v>209</v>
      </c>
      <c r="K39" s="116" t="s">
        <v>211</v>
      </c>
      <c r="L39" s="72">
        <v>0.14583333333333334</v>
      </c>
      <c r="M39" s="39"/>
      <c r="N39" s="179"/>
      <c r="O39" s="179"/>
      <c r="P39" s="179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84"/>
      <c r="K40" s="113" t="s">
        <v>210</v>
      </c>
      <c r="L40" s="83">
        <v>0.3666666666666667</v>
      </c>
      <c r="M40" s="39"/>
      <c r="N40" s="179"/>
      <c r="O40" s="179"/>
      <c r="P40" s="179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84"/>
      <c r="K41" s="112" t="s">
        <v>179</v>
      </c>
      <c r="L41" s="75">
        <v>0.53333333333333333</v>
      </c>
      <c r="M41" s="39"/>
      <c r="N41" s="179"/>
      <c r="O41" s="179"/>
      <c r="P41" s="179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84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84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84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5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80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81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81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82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80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81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81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82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80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81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81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82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80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81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81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81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81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82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G10" sqref="G10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7" t="s">
        <v>286</v>
      </c>
      <c r="K9" s="189"/>
      <c r="L9" s="136"/>
      <c r="M9" s="189" t="s">
        <v>287</v>
      </c>
      <c r="N9" s="188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7" t="s">
        <v>288</v>
      </c>
      <c r="K14" s="188"/>
      <c r="L14" s="136"/>
      <c r="M14" s="187" t="s">
        <v>289</v>
      </c>
      <c r="N14" s="188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7" t="s">
        <v>290</v>
      </c>
      <c r="K21" s="188"/>
      <c r="L21" s="136"/>
      <c r="M21" s="187" t="s">
        <v>291</v>
      </c>
      <c r="N21" s="188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7" t="s">
        <v>294</v>
      </c>
      <c r="K35" s="188"/>
      <c r="L35" s="136"/>
      <c r="M35" s="187" t="s">
        <v>295</v>
      </c>
      <c r="N35" s="188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9"/>
      <c r="Q36" s="179"/>
      <c r="R36" s="179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6"/>
      <c r="Q37" s="186"/>
      <c r="R37" s="186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9"/>
      <c r="Q38" s="179"/>
      <c r="R38" s="179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9"/>
      <c r="Q39" s="179"/>
      <c r="R39" s="179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9"/>
      <c r="Q40" s="179"/>
      <c r="R40" s="179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9"/>
      <c r="Q41" s="179"/>
      <c r="R41" s="179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18" sqref="F18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9"/>
      <c r="L2" s="136"/>
      <c r="M2" s="189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7" t="s">
        <v>286</v>
      </c>
      <c r="K10" s="188"/>
      <c r="L10" s="136"/>
      <c r="M10" s="187" t="s">
        <v>287</v>
      </c>
      <c r="N10" s="188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7" t="s">
        <v>288</v>
      </c>
      <c r="K17" s="188"/>
      <c r="L17" s="136"/>
      <c r="M17" s="187" t="s">
        <v>289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7" t="s">
        <v>290</v>
      </c>
      <c r="K22" s="188"/>
      <c r="L22" s="136"/>
      <c r="M22" s="187" t="s">
        <v>291</v>
      </c>
      <c r="N22" s="188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7" t="s">
        <v>292</v>
      </c>
      <c r="K28" s="188"/>
      <c r="L28" s="136"/>
      <c r="M28" s="187" t="s">
        <v>293</v>
      </c>
      <c r="N28" s="188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7" t="s">
        <v>294</v>
      </c>
      <c r="K34" s="188"/>
      <c r="L34" s="136"/>
      <c r="M34" s="187" t="s">
        <v>295</v>
      </c>
      <c r="N34" s="188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9"/>
      <c r="Q36" s="179"/>
      <c r="R36" s="179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6"/>
      <c r="Q37" s="179"/>
      <c r="R37" s="179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zoomScaleNormal="100" workbookViewId="0">
      <selection activeCell="D33" sqref="D33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511</v>
      </c>
      <c r="H13" s="75">
        <v>0.4548611111111111</v>
      </c>
      <c r="I13" s="6"/>
      <c r="J13" s="122" t="s">
        <v>498</v>
      </c>
      <c r="K13" s="132">
        <v>0.18472222222222223</v>
      </c>
      <c r="L13" s="137"/>
      <c r="M13" s="131" t="s">
        <v>498</v>
      </c>
      <c r="N13" s="72">
        <v>3.9583333333333331E-2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514</v>
      </c>
      <c r="D14" s="54">
        <v>2024</v>
      </c>
      <c r="E14" s="153" t="s">
        <v>440</v>
      </c>
      <c r="F14" s="69" t="s">
        <v>49</v>
      </c>
      <c r="G14" s="69" t="s">
        <v>516</v>
      </c>
      <c r="H14" s="60">
        <v>0.54583333333333328</v>
      </c>
      <c r="I14" s="6"/>
      <c r="J14" s="113" t="s">
        <v>465</v>
      </c>
      <c r="K14" s="133">
        <v>6.0416666666666667E-2</v>
      </c>
      <c r="L14" s="137"/>
      <c r="M14" s="142" t="s">
        <v>136</v>
      </c>
      <c r="N14" s="164">
        <v>0.18958333333333333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517</v>
      </c>
      <c r="D15" s="73">
        <v>2024</v>
      </c>
      <c r="E15" s="152" t="s">
        <v>440</v>
      </c>
      <c r="F15" s="74" t="s">
        <v>54</v>
      </c>
      <c r="G15" s="74" t="s">
        <v>520</v>
      </c>
      <c r="H15" s="75">
        <v>0.46250000000000002</v>
      </c>
      <c r="I15" s="6"/>
      <c r="J15" s="135" t="s">
        <v>413</v>
      </c>
      <c r="K15" s="77">
        <v>4.583333333333333E-2</v>
      </c>
      <c r="L15" s="137"/>
      <c r="M15" s="80" t="s">
        <v>515</v>
      </c>
      <c r="N15" s="75">
        <v>4.0972222222222222E-2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519</v>
      </c>
      <c r="D16" s="54">
        <v>2015</v>
      </c>
      <c r="E16" s="153" t="s">
        <v>440</v>
      </c>
      <c r="F16" s="69" t="s">
        <v>58</v>
      </c>
      <c r="G16" s="69" t="s">
        <v>188</v>
      </c>
      <c r="H16" s="60">
        <v>0.29166666666666669</v>
      </c>
      <c r="I16" s="6"/>
      <c r="M16" s="14" t="s">
        <v>513</v>
      </c>
      <c r="N16" s="102">
        <v>7.9166666666666663E-2</v>
      </c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 t="s">
        <v>521</v>
      </c>
      <c r="D17" s="73">
        <v>2017</v>
      </c>
      <c r="E17" s="152" t="s">
        <v>440</v>
      </c>
      <c r="F17" s="74" t="s">
        <v>191</v>
      </c>
      <c r="G17" s="74" t="s">
        <v>191</v>
      </c>
      <c r="H17" s="75">
        <v>4.4444444444444446E-2</v>
      </c>
      <c r="I17" s="6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 t="s">
        <v>522</v>
      </c>
      <c r="D18" s="54">
        <v>2024</v>
      </c>
      <c r="E18" s="153" t="s">
        <v>442</v>
      </c>
      <c r="F18" s="69" t="s">
        <v>192</v>
      </c>
      <c r="G18" s="69" t="s">
        <v>526</v>
      </c>
      <c r="H18" s="60">
        <v>2.6659722222222224</v>
      </c>
      <c r="I18" s="6"/>
      <c r="J18" s="187" t="s">
        <v>290</v>
      </c>
      <c r="K18" s="188"/>
      <c r="L18" s="136"/>
      <c r="M18" s="187" t="s">
        <v>291</v>
      </c>
      <c r="N18" s="188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 t="s">
        <v>524</v>
      </c>
      <c r="D19" s="73">
        <v>2002</v>
      </c>
      <c r="E19" s="152" t="s">
        <v>525</v>
      </c>
      <c r="F19" s="74" t="s">
        <v>428</v>
      </c>
      <c r="G19" s="74" t="s">
        <v>530</v>
      </c>
      <c r="H19" s="75">
        <v>0.68055555555555558</v>
      </c>
      <c r="I19" s="6"/>
      <c r="J19" s="122" t="s">
        <v>377</v>
      </c>
      <c r="K19" s="132">
        <v>0.23194444444444445</v>
      </c>
      <c r="L19" s="137"/>
      <c r="M19" s="131" t="s">
        <v>528</v>
      </c>
      <c r="N19" s="72">
        <v>0.21666666666666667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 t="s">
        <v>527</v>
      </c>
      <c r="D20" s="54">
        <v>2024</v>
      </c>
      <c r="E20" s="153" t="s">
        <v>440</v>
      </c>
      <c r="F20" s="69" t="s">
        <v>73</v>
      </c>
      <c r="G20" s="69" t="s">
        <v>529</v>
      </c>
      <c r="H20" s="60">
        <v>0.83194444444444449</v>
      </c>
      <c r="I20" s="6"/>
      <c r="J20" s="113" t="s">
        <v>465</v>
      </c>
      <c r="K20" s="133">
        <v>4.791666666666667E-2</v>
      </c>
      <c r="L20" s="137"/>
      <c r="M20" s="101" t="s">
        <v>377</v>
      </c>
      <c r="N20" s="60">
        <v>0.11944444444444445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 t="s">
        <v>531</v>
      </c>
      <c r="D21" s="73">
        <v>2016</v>
      </c>
      <c r="E21" s="152" t="s">
        <v>442</v>
      </c>
      <c r="F21" s="74" t="s">
        <v>530</v>
      </c>
      <c r="G21" s="74" t="s">
        <v>534</v>
      </c>
      <c r="H21" s="75">
        <v>0.42222222222222222</v>
      </c>
      <c r="I21" s="6"/>
      <c r="J21" s="52"/>
      <c r="K21" s="138"/>
      <c r="L21" s="163"/>
      <c r="M21" s="135" t="s">
        <v>465</v>
      </c>
      <c r="N21" s="77">
        <v>2.7777777777777776E-2</v>
      </c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 t="s">
        <v>533</v>
      </c>
      <c r="D22" s="54">
        <v>2024</v>
      </c>
      <c r="E22" s="153" t="s">
        <v>442</v>
      </c>
      <c r="F22" s="69" t="s">
        <v>219</v>
      </c>
      <c r="G22" s="69" t="s">
        <v>535</v>
      </c>
      <c r="H22" s="60" t="s">
        <v>536</v>
      </c>
      <c r="I22" s="6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7"/>
    </row>
    <row r="23" spans="1:25" ht="15.75" customHeight="1" x14ac:dyDescent="0.25">
      <c r="A23" s="39"/>
      <c r="B23" s="70">
        <v>21</v>
      </c>
      <c r="C23" s="73" t="s">
        <v>540</v>
      </c>
      <c r="D23" s="73">
        <v>2004</v>
      </c>
      <c r="E23" s="152" t="s">
        <v>440</v>
      </c>
      <c r="F23" s="74" t="s">
        <v>537</v>
      </c>
      <c r="G23" s="74" t="s">
        <v>538</v>
      </c>
      <c r="H23" s="75">
        <v>1.8131944444444446</v>
      </c>
      <c r="I23" s="6"/>
      <c r="J23" s="187" t="s">
        <v>292</v>
      </c>
      <c r="K23" s="188"/>
      <c r="L23" s="136"/>
      <c r="M23" s="187" t="s">
        <v>293</v>
      </c>
      <c r="N23" s="188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7"/>
    </row>
    <row r="24" spans="1:25" ht="15.75" customHeight="1" x14ac:dyDescent="0.25">
      <c r="A24" s="39"/>
      <c r="B24" s="78">
        <v>22</v>
      </c>
      <c r="C24" s="54" t="s">
        <v>541</v>
      </c>
      <c r="D24" s="54">
        <v>2006</v>
      </c>
      <c r="E24" s="153" t="s">
        <v>440</v>
      </c>
      <c r="F24" s="69" t="s">
        <v>228</v>
      </c>
      <c r="G24" s="69" t="s">
        <v>543</v>
      </c>
      <c r="H24" s="60">
        <v>2.8166666666666664</v>
      </c>
      <c r="I24" s="39"/>
      <c r="J24" s="122" t="s">
        <v>528</v>
      </c>
      <c r="K24" s="132">
        <v>0.11180555555555556</v>
      </c>
      <c r="L24" s="137"/>
      <c r="M24" s="131" t="s">
        <v>542</v>
      </c>
      <c r="N24" s="72">
        <v>6.6666666666666666E-2</v>
      </c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7"/>
    </row>
    <row r="25" spans="1:25" ht="15.75" customHeight="1" x14ac:dyDescent="0.25">
      <c r="A25" s="39"/>
      <c r="B25" s="70">
        <v>23</v>
      </c>
      <c r="C25" s="80" t="s">
        <v>544</v>
      </c>
      <c r="D25" s="80">
        <v>2007</v>
      </c>
      <c r="E25" s="165" t="s">
        <v>440</v>
      </c>
      <c r="F25" s="80" t="s">
        <v>545</v>
      </c>
      <c r="G25" s="80" t="s">
        <v>239</v>
      </c>
      <c r="H25" s="82">
        <v>1.85</v>
      </c>
      <c r="I25" s="39"/>
      <c r="J25" s="113" t="s">
        <v>377</v>
      </c>
      <c r="K25" s="133">
        <v>7.5694444444444439E-2</v>
      </c>
      <c r="L25" s="137"/>
      <c r="M25" s="101" t="s">
        <v>136</v>
      </c>
      <c r="N25" s="60">
        <v>4.9305555555555554E-2</v>
      </c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7"/>
    </row>
    <row r="26" spans="1:25" ht="15.75" customHeight="1" x14ac:dyDescent="0.25">
      <c r="A26" s="39"/>
      <c r="B26" s="78">
        <v>24</v>
      </c>
      <c r="C26" s="54" t="s">
        <v>548</v>
      </c>
      <c r="D26" s="54">
        <v>2024</v>
      </c>
      <c r="E26" s="153" t="s">
        <v>440</v>
      </c>
      <c r="F26" s="69" t="s">
        <v>241</v>
      </c>
      <c r="G26" s="69" t="s">
        <v>241</v>
      </c>
      <c r="H26" s="60">
        <v>0.1</v>
      </c>
      <c r="I26" s="39"/>
      <c r="J26" s="112" t="s">
        <v>29</v>
      </c>
      <c r="K26" s="75">
        <v>0.16388888888888889</v>
      </c>
      <c r="L26" s="137"/>
      <c r="M26" s="135" t="s">
        <v>539</v>
      </c>
      <c r="N26" s="77">
        <v>0.51944444444444449</v>
      </c>
      <c r="O26" s="39"/>
      <c r="P26" s="93" t="s">
        <v>36</v>
      </c>
      <c r="Q26" s="81">
        <f>SUM(W26)</f>
        <v>0.30069444444444443</v>
      </c>
      <c r="R26" s="81">
        <f>SUM(K13:K15)</f>
        <v>0.29097222222222224</v>
      </c>
      <c r="S26" s="97">
        <f t="shared" si="0"/>
        <v>0.59166666666666667</v>
      </c>
      <c r="T26" s="39"/>
      <c r="U26" s="99" t="s">
        <v>512</v>
      </c>
      <c r="V26" s="146"/>
      <c r="W26" s="147">
        <v>0.30069444444444443</v>
      </c>
      <c r="X26" s="147"/>
      <c r="Y26" s="147"/>
    </row>
    <row r="27" spans="1:25" ht="15.75" customHeight="1" x14ac:dyDescent="0.25">
      <c r="A27" s="39"/>
      <c r="B27" s="70">
        <v>25</v>
      </c>
      <c r="C27" s="73" t="s">
        <v>550</v>
      </c>
      <c r="D27" s="73">
        <v>2024</v>
      </c>
      <c r="E27" s="152" t="s">
        <v>441</v>
      </c>
      <c r="F27" s="74" t="s">
        <v>551</v>
      </c>
      <c r="G27" s="74" t="s">
        <v>469</v>
      </c>
      <c r="H27" s="75">
        <v>1.0965277777777778</v>
      </c>
      <c r="I27" s="39"/>
      <c r="J27" s="14" t="s">
        <v>539</v>
      </c>
      <c r="K27" s="102">
        <v>0.25208333333333333</v>
      </c>
      <c r="O27" s="39"/>
      <c r="P27" s="94" t="s">
        <v>37</v>
      </c>
      <c r="Q27" s="64">
        <f>SUM(H14,W27)</f>
        <v>0.78333333333333321</v>
      </c>
      <c r="R27" s="64">
        <f>SUM(N13:N16)</f>
        <v>0.34930555555555554</v>
      </c>
      <c r="S27" s="90">
        <f t="shared" si="0"/>
        <v>1.1326388888888888</v>
      </c>
      <c r="T27" s="39"/>
      <c r="U27" s="98" t="s">
        <v>518</v>
      </c>
      <c r="V27" s="146"/>
      <c r="W27" s="147">
        <v>0.23749999999999999</v>
      </c>
      <c r="X27" s="111"/>
      <c r="Y27" s="147"/>
    </row>
    <row r="28" spans="1:25" ht="15.75" customHeight="1" x14ac:dyDescent="0.25">
      <c r="A28" s="39"/>
      <c r="B28" s="78">
        <v>26</v>
      </c>
      <c r="C28" s="54" t="s">
        <v>552</v>
      </c>
      <c r="D28" s="54">
        <v>2022</v>
      </c>
      <c r="E28" s="153" t="s">
        <v>441</v>
      </c>
      <c r="F28" s="69" t="s">
        <v>553</v>
      </c>
      <c r="G28" s="69" t="s">
        <v>559</v>
      </c>
      <c r="H28" s="60">
        <v>2.1729166666666666</v>
      </c>
      <c r="I28" s="39"/>
      <c r="O28" s="39"/>
      <c r="P28" s="93" t="s">
        <v>38</v>
      </c>
      <c r="Q28" s="81">
        <f>SUM(H16:H17,W28:X28)</f>
        <v>2.1541666666666668</v>
      </c>
      <c r="R28" s="81">
        <f>SUM(K19:K20)</f>
        <v>0.27986111111111112</v>
      </c>
      <c r="S28" s="97">
        <f t="shared" si="0"/>
        <v>2.4340277777777777</v>
      </c>
      <c r="T28" s="39"/>
      <c r="U28" s="99" t="s">
        <v>523</v>
      </c>
      <c r="V28" s="146"/>
      <c r="W28" s="147">
        <v>0.22500000000000001</v>
      </c>
      <c r="X28" s="147">
        <v>1.5930555555555554</v>
      </c>
      <c r="Y28" s="147"/>
    </row>
    <row r="29" spans="1:25" ht="15.75" customHeight="1" x14ac:dyDescent="0.25">
      <c r="A29" s="39"/>
      <c r="B29" s="70">
        <v>27</v>
      </c>
      <c r="C29" s="73" t="s">
        <v>556</v>
      </c>
      <c r="D29" s="73">
        <v>2024</v>
      </c>
      <c r="E29" s="152" t="s">
        <v>440</v>
      </c>
      <c r="F29" s="74" t="s">
        <v>557</v>
      </c>
      <c r="G29" s="74" t="s">
        <v>557</v>
      </c>
      <c r="H29" s="75">
        <v>0.11527777777777778</v>
      </c>
      <c r="I29" s="39"/>
      <c r="J29" s="187" t="s">
        <v>294</v>
      </c>
      <c r="K29" s="188"/>
      <c r="L29" s="136"/>
      <c r="M29" s="187" t="s">
        <v>295</v>
      </c>
      <c r="N29" s="188"/>
      <c r="O29" s="39"/>
      <c r="P29" s="94" t="s">
        <v>39</v>
      </c>
      <c r="Q29" s="64">
        <f>SUM(H19:H20,W29:X29)</f>
        <v>2.6993055555555561</v>
      </c>
      <c r="R29" s="64">
        <f>SUM(N19:N21)</f>
        <v>0.36388888888888893</v>
      </c>
      <c r="S29" s="90">
        <f>Q29+R29</f>
        <v>3.063194444444445</v>
      </c>
      <c r="T29" s="39"/>
      <c r="U29" s="98" t="s">
        <v>532</v>
      </c>
      <c r="V29" s="146"/>
      <c r="W29" s="111">
        <v>1.0729166666666667</v>
      </c>
      <c r="X29" s="147">
        <v>0.11388888888888889</v>
      </c>
      <c r="Y29" s="147"/>
    </row>
    <row r="30" spans="1:25" ht="15.75" customHeight="1" x14ac:dyDescent="0.25">
      <c r="A30" s="39"/>
      <c r="B30" s="78">
        <v>28</v>
      </c>
      <c r="C30" s="54" t="s">
        <v>560</v>
      </c>
      <c r="D30" s="54">
        <v>2024</v>
      </c>
      <c r="E30" s="153" t="s">
        <v>440</v>
      </c>
      <c r="F30" s="69" t="s">
        <v>559</v>
      </c>
      <c r="G30" s="69" t="s">
        <v>252</v>
      </c>
      <c r="H30" s="60">
        <v>0.63194444444444442</v>
      </c>
      <c r="I30" s="39"/>
      <c r="J30" s="122" t="s">
        <v>549</v>
      </c>
      <c r="K30" s="132">
        <v>0.18472222222222223</v>
      </c>
      <c r="L30" s="137"/>
      <c r="M30" s="122" t="s">
        <v>558</v>
      </c>
      <c r="N30" s="72">
        <v>0.17847222222222223</v>
      </c>
      <c r="O30" s="39"/>
      <c r="P30" s="93" t="s">
        <v>40</v>
      </c>
      <c r="Q30" s="81">
        <f>SUM(H22:H23,W30:Y30)</f>
        <v>2.8430555555555554</v>
      </c>
      <c r="R30" s="81">
        <f>SUM(K24:K27)</f>
        <v>0.60347222222222219</v>
      </c>
      <c r="S30" s="97">
        <f>Q30+R30</f>
        <v>3.4465277777777779</v>
      </c>
      <c r="T30" s="39"/>
      <c r="U30" s="99" t="s">
        <v>547</v>
      </c>
      <c r="V30" s="146"/>
      <c r="W30" s="147">
        <v>0.30833333333333335</v>
      </c>
      <c r="X30" s="147">
        <v>0.72152777777777777</v>
      </c>
      <c r="Y30" s="147"/>
    </row>
    <row r="31" spans="1:25" ht="15.75" customHeight="1" x14ac:dyDescent="0.25">
      <c r="A31" s="39"/>
      <c r="B31" s="70">
        <v>29</v>
      </c>
      <c r="C31" s="73" t="s">
        <v>561</v>
      </c>
      <c r="D31" s="73">
        <v>2022</v>
      </c>
      <c r="E31" s="152" t="s">
        <v>440</v>
      </c>
      <c r="F31" s="74" t="s">
        <v>252</v>
      </c>
      <c r="G31" s="74" t="s">
        <v>563</v>
      </c>
      <c r="H31" s="75">
        <v>0.39861111111111114</v>
      </c>
      <c r="I31" s="39"/>
      <c r="J31" s="113" t="s">
        <v>377</v>
      </c>
      <c r="K31" s="133">
        <v>0.47083333333333333</v>
      </c>
      <c r="L31" s="137"/>
      <c r="M31" s="101" t="s">
        <v>549</v>
      </c>
      <c r="N31" s="60">
        <v>5.1388888888888887E-2</v>
      </c>
      <c r="O31" s="39"/>
      <c r="P31" s="94" t="s">
        <v>41</v>
      </c>
      <c r="Q31" s="64">
        <f>SUM(W31:X31)</f>
        <v>3.0951388888888891</v>
      </c>
      <c r="R31" s="64">
        <f>SUM(N24:N26)</f>
        <v>0.63541666666666674</v>
      </c>
      <c r="S31" s="90">
        <f>Q31+R31</f>
        <v>3.7305555555555561</v>
      </c>
      <c r="T31" s="39"/>
      <c r="U31" s="98" t="s">
        <v>546</v>
      </c>
      <c r="V31" s="146"/>
      <c r="W31" s="147">
        <v>2.0951388888888891</v>
      </c>
      <c r="X31" s="147">
        <v>1</v>
      </c>
      <c r="Y31" s="147"/>
    </row>
    <row r="32" spans="1:25" ht="15.75" customHeight="1" x14ac:dyDescent="0.25">
      <c r="A32" s="39"/>
      <c r="B32" s="51"/>
      <c r="C32" s="52"/>
      <c r="D32" s="52"/>
      <c r="E32" s="162"/>
      <c r="F32" s="53"/>
      <c r="G32" s="53"/>
      <c r="H32" s="138"/>
      <c r="I32" s="39"/>
      <c r="J32" s="112" t="s">
        <v>136</v>
      </c>
      <c r="K32" s="75">
        <v>5.0694444444444445E-2</v>
      </c>
      <c r="L32" s="137"/>
      <c r="M32" s="112" t="s">
        <v>555</v>
      </c>
      <c r="N32" s="75">
        <v>1.3708333333333333</v>
      </c>
      <c r="O32" s="39"/>
      <c r="P32" s="93" t="s">
        <v>42</v>
      </c>
      <c r="Q32" s="81">
        <f>SUM(W32:X32,H26:H27)</f>
        <v>2.2673611111111112</v>
      </c>
      <c r="R32" s="81">
        <f>SUM(K30:K33)</f>
        <v>0.93611111111111112</v>
      </c>
      <c r="S32" s="97">
        <f>Q32+R32</f>
        <v>3.2034722222222225</v>
      </c>
      <c r="T32" s="39"/>
      <c r="U32" s="99" t="s">
        <v>554</v>
      </c>
      <c r="V32" s="146"/>
      <c r="W32" s="147">
        <v>0.85</v>
      </c>
      <c r="X32" s="147">
        <v>0.22083333333333333</v>
      </c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14" t="s">
        <v>539</v>
      </c>
      <c r="K33" s="102">
        <v>0.2298611111111111</v>
      </c>
      <c r="M33" s="114" t="s">
        <v>136</v>
      </c>
      <c r="N33" s="60">
        <v>2.7777777777777776E-2</v>
      </c>
      <c r="O33" s="39"/>
      <c r="P33" s="94" t="s">
        <v>43</v>
      </c>
      <c r="Q33" s="64">
        <f>SUM(H29:H32,W33)</f>
        <v>3.0979166666666669</v>
      </c>
      <c r="R33" s="64">
        <f>SUM(N30:N34)</f>
        <v>1.778472222222222</v>
      </c>
      <c r="S33" s="90">
        <f>Q33+R33</f>
        <v>4.8763888888888891</v>
      </c>
      <c r="T33" s="39" t="s">
        <v>256</v>
      </c>
      <c r="U33" s="166" t="s">
        <v>564</v>
      </c>
      <c r="V33" s="39"/>
      <c r="W33" s="147">
        <v>1.9520833333333334</v>
      </c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135" t="s">
        <v>562</v>
      </c>
      <c r="N34" s="77">
        <v>0.15</v>
      </c>
      <c r="O34" s="39"/>
      <c r="P34" s="125" t="s">
        <v>77</v>
      </c>
      <c r="Q34" s="126">
        <f>SUM(Q22:Q33)</f>
        <v>24.160416666666666</v>
      </c>
      <c r="R34" s="126">
        <f>SUM(R22:R33)</f>
        <v>8.2375000000000007</v>
      </c>
      <c r="S34" s="127">
        <f>SUM(S22:S33)</f>
        <v>32.397916666666674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3">
        <v>2024</v>
      </c>
      <c r="R118" s="44">
        <f>COUNTIF(D2:D58,Q118)</f>
        <v>12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2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2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1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1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2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1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1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29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37:R37"/>
    <mergeCell ref="P41:R41"/>
    <mergeCell ref="P39:R39"/>
    <mergeCell ref="P40:R40"/>
    <mergeCell ref="P38:R38"/>
    <mergeCell ref="J23:K23"/>
    <mergeCell ref="J2:K2"/>
    <mergeCell ref="M2:N2"/>
    <mergeCell ref="P36:R36"/>
    <mergeCell ref="J7:K7"/>
    <mergeCell ref="M7:N7"/>
    <mergeCell ref="J12:K12"/>
    <mergeCell ref="M12:N12"/>
    <mergeCell ref="J18:K18"/>
    <mergeCell ref="M18:N18"/>
    <mergeCell ref="M23:N23"/>
    <mergeCell ref="M29:N29"/>
    <mergeCell ref="J29:K29"/>
  </mergeCells>
  <phoneticPr fontId="21" type="noConversion"/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 Q28:Q29 Q32:Q33" formulaRange="1"/>
  </ignoredError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2C77-56E1-46D1-8A04-9C8B0CAA13F7}">
  <dimension ref="A1:Z153"/>
  <sheetViews>
    <sheetView tabSelected="1" zoomScaleNormal="100" workbookViewId="0">
      <selection activeCell="K9" sqref="K9"/>
    </sheetView>
  </sheetViews>
  <sheetFormatPr defaultColWidth="11.42578125" defaultRowHeight="15.75" customHeight="1" x14ac:dyDescent="0.25"/>
  <cols>
    <col min="1" max="2" width="3.140625" style="130" customWidth="1"/>
    <col min="3" max="3" width="37.14062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26" width="11.42578125" style="111"/>
    <col min="27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7" t="s">
        <v>284</v>
      </c>
      <c r="K2" s="188"/>
      <c r="L2" s="136"/>
      <c r="M2" s="187" t="s">
        <v>285</v>
      </c>
      <c r="N2" s="188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565</v>
      </c>
      <c r="D3" s="73">
        <v>2024</v>
      </c>
      <c r="E3" s="152" t="s">
        <v>440</v>
      </c>
      <c r="F3" s="74" t="s">
        <v>260</v>
      </c>
      <c r="G3" s="74" t="s">
        <v>490</v>
      </c>
      <c r="H3" s="75">
        <v>0.81666666666666665</v>
      </c>
      <c r="I3" s="6"/>
      <c r="J3" s="168" t="s">
        <v>558</v>
      </c>
      <c r="K3" s="72">
        <v>7.2916666666666671E-2</v>
      </c>
      <c r="L3" s="137"/>
      <c r="M3" s="131" t="s">
        <v>498</v>
      </c>
      <c r="N3" s="72">
        <v>2.1527777777777778E-2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566</v>
      </c>
      <c r="D4" s="54">
        <v>2020</v>
      </c>
      <c r="E4" s="153" t="s">
        <v>440</v>
      </c>
      <c r="F4" s="69" t="s">
        <v>490</v>
      </c>
      <c r="G4" s="69" t="s">
        <v>567</v>
      </c>
      <c r="H4" s="60">
        <v>0.1388888888888889</v>
      </c>
      <c r="I4" s="6"/>
      <c r="J4" s="114" t="s">
        <v>555</v>
      </c>
      <c r="K4" s="60">
        <v>0.76875000000000004</v>
      </c>
      <c r="L4" s="137"/>
      <c r="M4" s="101" t="s">
        <v>575</v>
      </c>
      <c r="N4" s="60">
        <v>0.27430555555555558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568</v>
      </c>
      <c r="D5" s="73">
        <v>2011</v>
      </c>
      <c r="E5" s="152" t="s">
        <v>440</v>
      </c>
      <c r="F5" s="74" t="s">
        <v>569</v>
      </c>
      <c r="G5" s="74" t="s">
        <v>13</v>
      </c>
      <c r="H5" s="75" t="s">
        <v>13</v>
      </c>
      <c r="I5" s="6"/>
      <c r="J5" s="135" t="s">
        <v>562</v>
      </c>
      <c r="K5" s="77">
        <v>0.11666666666666667</v>
      </c>
      <c r="L5" s="163"/>
      <c r="M5" s="135" t="s">
        <v>555</v>
      </c>
      <c r="N5" s="77">
        <v>2.7083333333333334E-2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570</v>
      </c>
      <c r="D6" s="54">
        <v>2022</v>
      </c>
      <c r="E6" s="153" t="s">
        <v>442</v>
      </c>
      <c r="F6" s="69" t="s">
        <v>571</v>
      </c>
      <c r="G6" s="69" t="s">
        <v>573</v>
      </c>
      <c r="H6" s="60">
        <v>1.0118055555555556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574</v>
      </c>
      <c r="D7" s="73">
        <v>1998</v>
      </c>
      <c r="E7" s="152" t="s">
        <v>443</v>
      </c>
      <c r="F7" s="74" t="s">
        <v>576</v>
      </c>
      <c r="G7" s="74" t="s">
        <v>578</v>
      </c>
      <c r="H7" s="75">
        <v>2.5249999999999999</v>
      </c>
      <c r="I7" s="6"/>
      <c r="J7" s="187" t="s">
        <v>286</v>
      </c>
      <c r="K7" s="188"/>
      <c r="L7" s="136"/>
      <c r="M7" s="187" t="s">
        <v>287</v>
      </c>
      <c r="N7" s="188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581</v>
      </c>
      <c r="D8" s="54">
        <v>2023</v>
      </c>
      <c r="E8" s="153" t="s">
        <v>440</v>
      </c>
      <c r="F8" s="69" t="s">
        <v>400</v>
      </c>
      <c r="G8" s="69" t="s">
        <v>147</v>
      </c>
      <c r="H8" s="60">
        <v>0.35416666666666669</v>
      </c>
      <c r="I8" s="6"/>
      <c r="J8" s="168" t="s">
        <v>579</v>
      </c>
      <c r="K8" s="72">
        <v>0.61250000000000004</v>
      </c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582</v>
      </c>
      <c r="D9" s="73">
        <v>2025</v>
      </c>
      <c r="E9" s="152" t="s">
        <v>440</v>
      </c>
      <c r="F9" s="74" t="s">
        <v>396</v>
      </c>
      <c r="G9" s="74" t="s">
        <v>396</v>
      </c>
      <c r="H9" s="75">
        <v>0.1125</v>
      </c>
      <c r="I9" s="6"/>
      <c r="J9" s="114"/>
      <c r="K9" s="60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63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7" t="s">
        <v>288</v>
      </c>
      <c r="K12" s="188"/>
      <c r="L12" s="136"/>
      <c r="M12" s="187" t="s">
        <v>289</v>
      </c>
      <c r="N12" s="188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68"/>
      <c r="K13" s="7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4"/>
      <c r="K14" s="60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63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5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7" t="s">
        <v>290</v>
      </c>
      <c r="K17" s="188"/>
      <c r="L17" s="136"/>
      <c r="M17" s="187" t="s">
        <v>291</v>
      </c>
      <c r="N17" s="188"/>
      <c r="O17" s="39"/>
      <c r="P17" s="39"/>
      <c r="Q17" s="39"/>
      <c r="R17" s="39"/>
      <c r="S17" s="39"/>
      <c r="T17" s="39"/>
      <c r="U17" s="39"/>
      <c r="V17" s="6"/>
      <c r="W17" s="111"/>
    </row>
    <row r="18" spans="1:25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68"/>
      <c r="K18" s="7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5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4"/>
      <c r="K19" s="60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5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63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5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J21" s="6"/>
      <c r="K21" s="61"/>
      <c r="L21" s="61"/>
      <c r="M21" s="6"/>
      <c r="N21" s="61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7"/>
    </row>
    <row r="22" spans="1:25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7" t="s">
        <v>292</v>
      </c>
      <c r="K22" s="188"/>
      <c r="L22" s="136"/>
      <c r="M22" s="187" t="s">
        <v>293</v>
      </c>
      <c r="N22" s="188"/>
      <c r="O22" s="39"/>
      <c r="P22" s="63" t="s">
        <v>32</v>
      </c>
      <c r="Q22" s="95">
        <f>SUM(H3:H4,W22)</f>
        <v>0.99999999999999989</v>
      </c>
      <c r="R22" s="95">
        <f>SUM(K3:K5)</f>
        <v>0.95833333333333337</v>
      </c>
      <c r="S22" s="96">
        <f t="shared" ref="S22:S28" si="0">Q22+R22</f>
        <v>1.9583333333333333</v>
      </c>
      <c r="T22" s="39"/>
      <c r="U22" s="104" t="s">
        <v>572</v>
      </c>
      <c r="V22" s="146"/>
      <c r="W22" s="147">
        <v>4.4444444444444446E-2</v>
      </c>
      <c r="X22" s="147"/>
      <c r="Y22" s="147"/>
    </row>
    <row r="23" spans="1:25" ht="15.75" customHeight="1" x14ac:dyDescent="0.25">
      <c r="A23" s="39"/>
      <c r="B23" s="51"/>
      <c r="C23" s="52"/>
      <c r="D23" s="52"/>
      <c r="E23" s="162"/>
      <c r="F23" s="53"/>
      <c r="G23" s="53"/>
      <c r="H23" s="138"/>
      <c r="I23" s="6"/>
      <c r="J23" s="168"/>
      <c r="K23" s="72"/>
      <c r="L23" s="137"/>
      <c r="M23" s="131"/>
      <c r="N23" s="72"/>
      <c r="O23" s="39"/>
      <c r="P23" s="94" t="s">
        <v>33</v>
      </c>
      <c r="Q23" s="64">
        <f>SUM(H6,W23)</f>
        <v>1.8902777777777779</v>
      </c>
      <c r="R23" s="64">
        <f>SUM(N3:N5)</f>
        <v>0.32291666666666669</v>
      </c>
      <c r="S23" s="90">
        <f t="shared" si="0"/>
        <v>2.2131944444444445</v>
      </c>
      <c r="T23" s="39"/>
      <c r="U23" s="98" t="s">
        <v>577</v>
      </c>
      <c r="V23" s="146"/>
      <c r="W23" s="147">
        <v>0.87847222222222221</v>
      </c>
      <c r="X23" s="147"/>
      <c r="Y23" s="147"/>
    </row>
    <row r="24" spans="1:25" ht="15.75" customHeight="1" x14ac:dyDescent="0.25">
      <c r="A24" s="39"/>
      <c r="B24" s="7"/>
      <c r="C24" s="6"/>
      <c r="D24" s="6"/>
      <c r="E24" s="155"/>
      <c r="F24" s="30"/>
      <c r="G24" s="30"/>
      <c r="H24" s="61"/>
      <c r="I24" s="39"/>
      <c r="J24" s="114"/>
      <c r="K24" s="60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99" t="s">
        <v>580</v>
      </c>
      <c r="V24" s="146"/>
      <c r="W24" s="147">
        <v>1.6465277777777778</v>
      </c>
      <c r="X24" s="147"/>
      <c r="Y24" s="147"/>
    </row>
    <row r="25" spans="1:25" ht="15.75" customHeight="1" x14ac:dyDescent="0.25">
      <c r="A25" s="39"/>
      <c r="B25" s="7"/>
      <c r="C25" s="16"/>
      <c r="D25" s="16"/>
      <c r="E25" s="108"/>
      <c r="F25" s="16"/>
      <c r="G25" s="16"/>
      <c r="H25" s="111"/>
      <c r="I25" s="39"/>
      <c r="J25" s="135"/>
      <c r="K25" s="77"/>
      <c r="L25" s="163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98"/>
      <c r="V25" s="146"/>
      <c r="W25" s="147"/>
      <c r="X25" s="147"/>
      <c r="Y25" s="147"/>
    </row>
    <row r="26" spans="1:25" ht="15.75" customHeight="1" x14ac:dyDescent="0.25">
      <c r="A26" s="39"/>
      <c r="B26" s="7"/>
      <c r="C26" s="6"/>
      <c r="D26" s="6"/>
      <c r="E26" s="155"/>
      <c r="F26" s="30"/>
      <c r="G26" s="30"/>
      <c r="H26" s="61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7"/>
    </row>
    <row r="27" spans="1:25" ht="15.75" customHeight="1" x14ac:dyDescent="0.25">
      <c r="A27" s="39"/>
      <c r="B27" s="7"/>
      <c r="C27" s="6"/>
      <c r="D27" s="6"/>
      <c r="E27" s="155"/>
      <c r="F27" s="30"/>
      <c r="G27" s="30"/>
      <c r="H27" s="61"/>
      <c r="I27" s="39"/>
      <c r="J27" s="187" t="s">
        <v>294</v>
      </c>
      <c r="K27" s="188"/>
      <c r="L27" s="136"/>
      <c r="M27" s="187" t="s">
        <v>295</v>
      </c>
      <c r="N27" s="188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7"/>
    </row>
    <row r="28" spans="1:25" ht="15.75" customHeight="1" x14ac:dyDescent="0.25">
      <c r="A28" s="39"/>
      <c r="B28" s="7"/>
      <c r="C28" s="6"/>
      <c r="D28" s="6"/>
      <c r="E28" s="155"/>
      <c r="F28" s="30"/>
      <c r="G28" s="30"/>
      <c r="H28" s="61"/>
      <c r="I28" s="39"/>
      <c r="J28" s="168"/>
      <c r="K28" s="7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7"/>
    </row>
    <row r="29" spans="1:25" ht="15.75" customHeight="1" x14ac:dyDescent="0.25">
      <c r="A29" s="39"/>
      <c r="B29" s="7"/>
      <c r="C29" s="6"/>
      <c r="D29" s="6"/>
      <c r="E29" s="155"/>
      <c r="F29" s="30"/>
      <c r="G29" s="30"/>
      <c r="H29" s="61"/>
      <c r="I29" s="39"/>
      <c r="J29" s="114"/>
      <c r="K29" s="60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98"/>
      <c r="V29" s="146"/>
      <c r="W29" s="111"/>
      <c r="X29" s="147"/>
      <c r="Y29" s="147"/>
    </row>
    <row r="30" spans="1:25" ht="15.75" customHeight="1" x14ac:dyDescent="0.25">
      <c r="A30" s="39"/>
      <c r="B30" s="7"/>
      <c r="C30" s="6"/>
      <c r="D30" s="6"/>
      <c r="E30" s="155"/>
      <c r="F30" s="30"/>
      <c r="G30" s="30"/>
      <c r="H30" s="61"/>
      <c r="I30" s="39"/>
      <c r="J30" s="135"/>
      <c r="K30" s="77"/>
      <c r="L30" s="163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7"/>
    </row>
    <row r="31" spans="1:25" ht="15.75" customHeight="1" x14ac:dyDescent="0.25">
      <c r="A31" s="39"/>
      <c r="B31" s="7"/>
      <c r="C31" s="6"/>
      <c r="D31" s="6"/>
      <c r="E31" s="155"/>
      <c r="F31" s="30"/>
      <c r="G31" s="30"/>
      <c r="H31" s="61"/>
      <c r="I31" s="39"/>
      <c r="J31" s="6"/>
      <c r="K31" s="61"/>
      <c r="L31" s="61"/>
      <c r="M31" s="16"/>
      <c r="N31" s="61"/>
      <c r="O31" s="39"/>
      <c r="P31" s="94" t="s">
        <v>41</v>
      </c>
      <c r="Q31" s="64"/>
      <c r="R31" s="64"/>
      <c r="S31" s="90">
        <f>Q31+R31</f>
        <v>0</v>
      </c>
      <c r="T31" s="39"/>
      <c r="U31" s="98"/>
      <c r="V31" s="146"/>
      <c r="W31" s="147"/>
      <c r="X31" s="147"/>
      <c r="Y31" s="147"/>
    </row>
    <row r="32" spans="1:25" ht="15.75" customHeight="1" x14ac:dyDescent="0.25">
      <c r="A32" s="39"/>
      <c r="B32" s="7"/>
      <c r="C32" s="6"/>
      <c r="D32" s="6"/>
      <c r="E32" s="155"/>
      <c r="F32" s="30"/>
      <c r="G32" s="30"/>
      <c r="H32" s="61"/>
      <c r="I32" s="39"/>
      <c r="J32" s="6"/>
      <c r="K32" s="61"/>
      <c r="L32" s="61"/>
      <c r="M32" s="6"/>
      <c r="N32" s="61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7"/>
    </row>
    <row r="33" spans="1:24" ht="15.75" customHeight="1" x14ac:dyDescent="0.25">
      <c r="A33" s="39"/>
      <c r="B33" s="7"/>
      <c r="C33" s="6"/>
      <c r="D33" s="6"/>
      <c r="E33" s="155"/>
      <c r="F33" s="30"/>
      <c r="G33" s="30"/>
      <c r="H33" s="61"/>
      <c r="I33" s="39"/>
      <c r="J33" s="6"/>
      <c r="K33" s="61"/>
      <c r="M33" s="16"/>
      <c r="N33" s="61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66"/>
      <c r="V33" s="39"/>
      <c r="W33" s="147"/>
      <c r="X33" s="111"/>
    </row>
    <row r="34" spans="1:24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M34" s="6"/>
      <c r="N34" s="61"/>
      <c r="O34" s="39"/>
      <c r="P34" s="125" t="s">
        <v>77</v>
      </c>
      <c r="Q34" s="126">
        <f>SUM(Q22:Q33)</f>
        <v>2.8902777777777779</v>
      </c>
      <c r="R34" s="126">
        <f>SUM(R22:R33)</f>
        <v>1.28125</v>
      </c>
      <c r="S34" s="127">
        <f>SUM(S22:S33)</f>
        <v>4.1715277777777775</v>
      </c>
      <c r="T34" s="39"/>
      <c r="U34" s="39"/>
      <c r="V34" s="39"/>
      <c r="W34" s="111"/>
    </row>
    <row r="35" spans="1:24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4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9"/>
      <c r="Q36" s="179"/>
      <c r="R36" s="179"/>
      <c r="S36" s="111"/>
      <c r="T36" s="16"/>
      <c r="U36" s="16"/>
      <c r="V36" s="39"/>
      <c r="W36" s="111"/>
    </row>
    <row r="37" spans="1:24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6"/>
      <c r="Q37" s="179"/>
      <c r="R37" s="179"/>
      <c r="S37" s="111"/>
      <c r="T37" s="16"/>
      <c r="U37" s="16"/>
      <c r="V37" s="39"/>
      <c r="W37" s="111"/>
    </row>
    <row r="38" spans="1:24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9"/>
      <c r="Q38" s="179"/>
      <c r="R38" s="179"/>
      <c r="S38" s="111"/>
      <c r="T38" s="16"/>
      <c r="U38" s="16"/>
      <c r="V38" s="39"/>
      <c r="W38" s="111"/>
    </row>
    <row r="39" spans="1:24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9"/>
      <c r="Q39" s="179"/>
      <c r="R39" s="179"/>
      <c r="S39" s="124"/>
      <c r="T39" s="16"/>
      <c r="U39" s="16"/>
      <c r="V39" s="39"/>
      <c r="W39" s="111"/>
    </row>
    <row r="40" spans="1:24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9"/>
      <c r="Q40" s="179"/>
      <c r="R40" s="179"/>
      <c r="S40" s="124"/>
      <c r="T40" s="16"/>
      <c r="U40" s="16"/>
      <c r="V40" s="39"/>
      <c r="W40" s="111"/>
    </row>
    <row r="41" spans="1:24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9"/>
      <c r="Q41" s="179"/>
      <c r="R41" s="179"/>
      <c r="S41" s="124"/>
      <c r="T41" s="16"/>
      <c r="U41" s="16"/>
      <c r="V41" s="39"/>
      <c r="W41" s="111"/>
    </row>
    <row r="42" spans="1:24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4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4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4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4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4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4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43" t="s">
        <v>77</v>
      </c>
      <c r="R116" s="56" t="s">
        <v>124</v>
      </c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>
        <v>2025</v>
      </c>
      <c r="R117" s="44">
        <f>COUNTIF(D1:D57,Q117)</f>
        <v>1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45">
        <v>2024</v>
      </c>
      <c r="R118" s="46">
        <f>COUNTIF(D2:D58,Q118)</f>
        <v>1</v>
      </c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46">
        <v>2023</v>
      </c>
      <c r="R119" s="167">
        <f>COUNTIF(D3:D59,Q119)</f>
        <v>1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6">
        <v>2022</v>
      </c>
      <c r="R120" s="167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0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0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1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SUM(R118:R149)</f>
        <v>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17:K17"/>
    <mergeCell ref="M17:N17"/>
    <mergeCell ref="J2:K2"/>
    <mergeCell ref="M2:N2"/>
    <mergeCell ref="J7:K7"/>
    <mergeCell ref="M7:N7"/>
    <mergeCell ref="J12:K12"/>
    <mergeCell ref="M12:N12"/>
    <mergeCell ref="J22:K22"/>
    <mergeCell ref="M22:N22"/>
    <mergeCell ref="J27:K27"/>
    <mergeCell ref="M27:N27"/>
    <mergeCell ref="P41:R41"/>
    <mergeCell ref="P36:R36"/>
    <mergeCell ref="P37:R37"/>
    <mergeCell ref="P38:R38"/>
    <mergeCell ref="P39:R39"/>
    <mergeCell ref="P40:R40"/>
  </mergeCells>
  <hyperlinks>
    <hyperlink ref="J116" r:id="rId1" xr:uid="{83A9A6CC-BE59-42CD-B5C7-E41BC1FC3BF1}"/>
    <hyperlink ref="J117" r:id="rId2" xr:uid="{0EC0C9DF-1A56-47C5-8914-17F3F952D3F7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</vt:lpstr>
      <vt:lpstr>2020</vt:lpstr>
      <vt:lpstr>2021</vt:lpstr>
      <vt:lpstr>2022</vt:lpstr>
      <vt:lpstr>2023</vt:lpstr>
      <vt:lpstr>2024</vt:lpstr>
      <vt:lpstr>2025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2025-03-28T17:18:03Z</dcterms:modified>
</cp:coreProperties>
</file>