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showInkAnnotation="0"/>
  <mc:AlternateContent xmlns:mc="http://schemas.openxmlformats.org/markup-compatibility/2006">
    <mc:Choice Requires="x15">
      <x15ac:absPath xmlns:x15ac="http://schemas.microsoft.com/office/spreadsheetml/2010/11/ac" url="D:\FOR JOB\GCG_SEMARANG\"/>
    </mc:Choice>
  </mc:AlternateContent>
  <workbookProtection lockStructure="1"/>
  <bookViews>
    <workbookView xWindow="1905" yWindow="1905" windowWidth="9285" windowHeight="7815" tabRatio="750" firstSheet="1" activeTab="1"/>
  </bookViews>
  <sheets>
    <sheet name="©" sheetId="15" state="hidden" r:id="rId1"/>
    <sheet name="Aspek" sheetId="12" r:id="rId2"/>
    <sheet name="Ind" sheetId="13" r:id="rId3"/>
    <sheet name="Par" sheetId="14" r:id="rId4"/>
    <sheet name="Komitmen" sheetId="2" r:id="rId5"/>
    <sheet name="Kebijakan" sheetId="3" r:id="rId6"/>
    <sheet name="PS" sheetId="5" r:id="rId7"/>
    <sheet name="Dekom" sheetId="6" r:id="rId8"/>
    <sheet name="Komite" sheetId="9" r:id="rId9"/>
    <sheet name="Direksi" sheetId="7" r:id="rId10"/>
    <sheet name="SPI" sheetId="10" r:id="rId11"/>
    <sheet name="Sekper" sheetId="11" r:id="rId12"/>
    <sheet name="Pengungkapan" sheetId="8" r:id="rId13"/>
    <sheet name="Petunjuk Penggunaan" sheetId="16" r:id="rId14"/>
  </sheets>
  <definedNames>
    <definedName name="_xlnm._FilterDatabase" localSheetId="4" hidden="1">Komitmen!$A$4:$T$56</definedName>
    <definedName name="_xlnm._FilterDatabase" localSheetId="3" hidden="1">Par!$A$7:$C$163</definedName>
    <definedName name="Penilaian">Komitmen!$K$7:$K$55</definedName>
    <definedName name="_xlnm.Print_Area" localSheetId="7">Dekom!$A$1:$S$164</definedName>
    <definedName name="_xlnm.Print_Area" localSheetId="9">Direksi!$A$1:$V$188</definedName>
    <definedName name="_xlnm.Print_Area" localSheetId="5">Kebijakan!$A$1:$S$122</definedName>
    <definedName name="_xlnm.Print_Area" localSheetId="8">Komite!$A$1:$R$43</definedName>
    <definedName name="_xlnm.Print_Area" localSheetId="4">Komitmen!$A$1:$T$56</definedName>
    <definedName name="_xlnm.Print_Area" localSheetId="12">Pengungkapan!$A$1:$R$3</definedName>
    <definedName name="_xlnm.Print_Area" localSheetId="6">PS!$A$1:$S$77</definedName>
    <definedName name="_xlnm.Print_Area" localSheetId="11">Sekper!$A$1:$S$31</definedName>
    <definedName name="_xlnm.Print_Area" localSheetId="10">SPI!$A$1:$U$39</definedName>
    <definedName name="_xlnm.Print_Titles" localSheetId="7">Dekom!$2:$3</definedName>
    <definedName name="_xlnm.Print_Titles" localSheetId="9">Direksi!$2:$3</definedName>
    <definedName name="_xlnm.Print_Titles" localSheetId="2">Ind!$5:$5</definedName>
    <definedName name="_xlnm.Print_Titles" localSheetId="5">Kebijakan!$2:$3</definedName>
    <definedName name="_xlnm.Print_Titles" localSheetId="8">Komite!$2:$3</definedName>
    <definedName name="_xlnm.Print_Titles" localSheetId="4">Komitmen!$2:$3</definedName>
    <definedName name="_xlnm.Print_Titles" localSheetId="3">Par!$5:$5</definedName>
    <definedName name="_xlnm.Print_Titles" localSheetId="12">Pengungkapan!$2:$3</definedName>
    <definedName name="_xlnm.Print_Titles" localSheetId="6">PS!$2:$3</definedName>
    <definedName name="_xlnm.Print_Titles" localSheetId="11">Sekper!$2:$3</definedName>
    <definedName name="_xlnm.Print_Titles" localSheetId="10">SPI!$2:$3</definedName>
  </definedNames>
  <calcPr calcId="162913"/>
  <fileRecoveryPr autoRecover="0"/>
</workbook>
</file>

<file path=xl/calcChain.xml><?xml version="1.0" encoding="utf-8"?>
<calcChain xmlns="http://schemas.openxmlformats.org/spreadsheetml/2006/main">
  <c r="L113" i="7" l="1"/>
  <c r="L112" i="7"/>
  <c r="L108" i="7"/>
  <c r="K73" i="5" l="1"/>
  <c r="K61" i="5"/>
  <c r="K47" i="5"/>
  <c r="K39" i="5"/>
  <c r="K45" i="2"/>
  <c r="K25" i="9" l="1"/>
  <c r="K90" i="6"/>
  <c r="K85" i="6"/>
  <c r="K75" i="6"/>
  <c r="K70" i="6"/>
  <c r="K65" i="6"/>
  <c r="K60" i="6"/>
  <c r="K55" i="6"/>
  <c r="K51" i="6"/>
  <c r="K47" i="6"/>
  <c r="K43" i="6"/>
  <c r="K37" i="6"/>
  <c r="K31" i="6"/>
  <c r="K19" i="6"/>
  <c r="K12" i="6"/>
  <c r="K35" i="8" l="1"/>
  <c r="K13" i="8"/>
  <c r="K118" i="3"/>
  <c r="K108" i="3"/>
  <c r="K104" i="3"/>
  <c r="K94" i="3"/>
  <c r="K84" i="3"/>
  <c r="K66" i="3"/>
  <c r="K51" i="3"/>
  <c r="K33" i="3"/>
  <c r="K8" i="3"/>
  <c r="K31" i="7" l="1"/>
  <c r="K14" i="11" l="1"/>
  <c r="J55" i="8" l="1"/>
  <c r="I55" i="8"/>
  <c r="H55" i="8"/>
  <c r="G55" i="8"/>
  <c r="L53" i="8"/>
  <c r="L52" i="8"/>
  <c r="L51" i="8"/>
  <c r="L50" i="8"/>
  <c r="L49" i="8"/>
  <c r="L48" i="8"/>
  <c r="L47" i="8"/>
  <c r="L46" i="8"/>
  <c r="L45" i="8"/>
  <c r="L44" i="8"/>
  <c r="L43" i="8"/>
  <c r="L42" i="8"/>
  <c r="L41" i="8"/>
  <c r="L40" i="8"/>
  <c r="L39" i="8"/>
  <c r="L38" i="8"/>
  <c r="L37" i="8"/>
  <c r="L36" i="8"/>
  <c r="L35" i="8"/>
  <c r="L33" i="8"/>
  <c r="M32" i="8" s="1"/>
  <c r="L31" i="8"/>
  <c r="M30" i="8" s="1"/>
  <c r="L28" i="8"/>
  <c r="M27" i="8" s="1"/>
  <c r="L26" i="8"/>
  <c r="L25" i="8"/>
  <c r="L23" i="8"/>
  <c r="L22" i="8"/>
  <c r="L21" i="8"/>
  <c r="L20" i="8"/>
  <c r="L19" i="8"/>
  <c r="L18" i="8"/>
  <c r="L17" i="8"/>
  <c r="L16" i="8"/>
  <c r="L15" i="8"/>
  <c r="L14" i="8"/>
  <c r="L13" i="8"/>
  <c r="L12" i="8"/>
  <c r="L11" i="8"/>
  <c r="L10" i="8"/>
  <c r="L8" i="8"/>
  <c r="L7" i="8"/>
  <c r="J34" i="11"/>
  <c r="I34" i="11"/>
  <c r="H34" i="11"/>
  <c r="G34" i="11"/>
  <c r="L33" i="11"/>
  <c r="M32" i="11" s="1"/>
  <c r="L31" i="11"/>
  <c r="M30" i="11" s="1"/>
  <c r="L29" i="11"/>
  <c r="L28" i="11"/>
  <c r="L27" i="11"/>
  <c r="L26" i="11"/>
  <c r="K25" i="11"/>
  <c r="L25" i="11" s="1"/>
  <c r="M24" i="11" s="1"/>
  <c r="L23" i="11"/>
  <c r="L22" i="11"/>
  <c r="K21" i="11"/>
  <c r="L21" i="11" s="1"/>
  <c r="M20" i="11" s="1"/>
  <c r="L19" i="11"/>
  <c r="L18" i="11"/>
  <c r="L17" i="11"/>
  <c r="L16" i="11"/>
  <c r="L15" i="11"/>
  <c r="L14" i="11"/>
  <c r="L11" i="11"/>
  <c r="L10" i="11"/>
  <c r="L8" i="11"/>
  <c r="L7" i="11"/>
  <c r="J40" i="10"/>
  <c r="I40" i="10"/>
  <c r="H40" i="10"/>
  <c r="G40" i="10"/>
  <c r="L39" i="10"/>
  <c r="L38" i="10"/>
  <c r="L36" i="10"/>
  <c r="L35" i="10"/>
  <c r="L32" i="10"/>
  <c r="L31" i="10"/>
  <c r="L29" i="10"/>
  <c r="L28" i="10"/>
  <c r="L26" i="10"/>
  <c r="L25" i="10"/>
  <c r="L23" i="10"/>
  <c r="L22" i="10"/>
  <c r="L21" i="10"/>
  <c r="L18" i="10"/>
  <c r="L17" i="10"/>
  <c r="L15" i="10"/>
  <c r="M14" i="10" s="1"/>
  <c r="L13" i="10"/>
  <c r="L12" i="10"/>
  <c r="L11" i="10"/>
  <c r="L9" i="10"/>
  <c r="L8" i="10"/>
  <c r="L7" i="10"/>
  <c r="J190" i="7"/>
  <c r="I190" i="7"/>
  <c r="H190" i="7"/>
  <c r="G190" i="7"/>
  <c r="L188" i="7"/>
  <c r="L187" i="7"/>
  <c r="L186" i="7"/>
  <c r="L185" i="7"/>
  <c r="L184" i="7"/>
  <c r="L182" i="7"/>
  <c r="L181" i="7"/>
  <c r="L180" i="7"/>
  <c r="K179" i="7"/>
  <c r="L179" i="7" s="1"/>
  <c r="L177" i="7"/>
  <c r="M176" i="7" s="1"/>
  <c r="L174" i="7"/>
  <c r="L173" i="7"/>
  <c r="L172" i="7"/>
  <c r="L171" i="7"/>
  <c r="L169" i="7"/>
  <c r="L168" i="7"/>
  <c r="K167" i="7"/>
  <c r="L167" i="7" s="1"/>
  <c r="M166" i="7" s="1"/>
  <c r="L165" i="7"/>
  <c r="L164" i="7"/>
  <c r="L163" i="7"/>
  <c r="L162" i="7"/>
  <c r="L161" i="7"/>
  <c r="L160" i="7"/>
  <c r="L159" i="7"/>
  <c r="L158" i="7"/>
  <c r="L157" i="7"/>
  <c r="L156" i="7"/>
  <c r="L154" i="7"/>
  <c r="L153" i="7"/>
  <c r="L151" i="7"/>
  <c r="L150" i="7"/>
  <c r="L149" i="7"/>
  <c r="L148" i="7"/>
  <c r="L147" i="7"/>
  <c r="K146" i="7"/>
  <c r="L146" i="7" s="1"/>
  <c r="L145" i="7"/>
  <c r="L143" i="7"/>
  <c r="L142" i="7"/>
  <c r="L141" i="7"/>
  <c r="L140" i="7"/>
  <c r="L138" i="7"/>
  <c r="L137" i="7"/>
  <c r="L136" i="7"/>
  <c r="L135" i="7"/>
  <c r="L134" i="7"/>
  <c r="L132" i="7"/>
  <c r="L131" i="7"/>
  <c r="L130" i="7"/>
  <c r="L129" i="7"/>
  <c r="L128" i="7"/>
  <c r="L127" i="7"/>
  <c r="K126" i="7"/>
  <c r="L126" i="7" s="1"/>
  <c r="L125" i="7"/>
  <c r="L124" i="7"/>
  <c r="L122" i="7"/>
  <c r="L121" i="7"/>
  <c r="L120" i="7"/>
  <c r="L119" i="7"/>
  <c r="L118" i="7"/>
  <c r="L117" i="7"/>
  <c r="L116" i="7"/>
  <c r="K115" i="7"/>
  <c r="L115" i="7" s="1"/>
  <c r="L111" i="7"/>
  <c r="K110" i="7"/>
  <c r="L110" i="7" s="1"/>
  <c r="L107" i="7"/>
  <c r="L104" i="7"/>
  <c r="L103" i="7"/>
  <c r="L101" i="7"/>
  <c r="L100" i="7"/>
  <c r="L99" i="7"/>
  <c r="L96" i="7"/>
  <c r="M95" i="7" s="1"/>
  <c r="L94" i="7"/>
  <c r="M93" i="7" s="1"/>
  <c r="L92" i="7"/>
  <c r="L91" i="7"/>
  <c r="L90" i="7"/>
  <c r="L89" i="7"/>
  <c r="L87" i="7"/>
  <c r="L86" i="7"/>
  <c r="L84" i="7"/>
  <c r="L83" i="7"/>
  <c r="L82" i="7"/>
  <c r="L81" i="7"/>
  <c r="L80" i="7"/>
  <c r="L78" i="7"/>
  <c r="L77" i="7"/>
  <c r="L75" i="7"/>
  <c r="L74" i="7"/>
  <c r="L73" i="7"/>
  <c r="L72" i="7"/>
  <c r="L71" i="7"/>
  <c r="L69" i="7"/>
  <c r="L68" i="7"/>
  <c r="L67" i="7"/>
  <c r="L66" i="7"/>
  <c r="L65" i="7"/>
  <c r="L64" i="7"/>
  <c r="K63" i="7"/>
  <c r="L63" i="7" s="1"/>
  <c r="L62" i="7"/>
  <c r="L60" i="7"/>
  <c r="L59" i="7"/>
  <c r="L57" i="7"/>
  <c r="L56" i="7"/>
  <c r="L55" i="7"/>
  <c r="K54" i="7"/>
  <c r="L54" i="7" s="1"/>
  <c r="L52" i="7"/>
  <c r="L51" i="7"/>
  <c r="L49" i="7"/>
  <c r="L48" i="7"/>
  <c r="L47" i="7"/>
  <c r="L44" i="7"/>
  <c r="M43" i="7" s="1"/>
  <c r="L42" i="7"/>
  <c r="L41" i="7"/>
  <c r="L40" i="7"/>
  <c r="L39" i="7"/>
  <c r="K38" i="7"/>
  <c r="L38" i="7" s="1"/>
  <c r="L37" i="7"/>
  <c r="L35" i="7"/>
  <c r="L34" i="7"/>
  <c r="L33" i="7"/>
  <c r="L32" i="7"/>
  <c r="L30" i="7"/>
  <c r="L29" i="7"/>
  <c r="L28" i="7"/>
  <c r="L25" i="7"/>
  <c r="L24" i="7"/>
  <c r="L22" i="7"/>
  <c r="L21" i="7"/>
  <c r="L19" i="7"/>
  <c r="L18" i="7"/>
  <c r="L15" i="7"/>
  <c r="L14" i="7"/>
  <c r="L13" i="7"/>
  <c r="K12" i="7"/>
  <c r="L12" i="7" s="1"/>
  <c r="M11" i="7" s="1"/>
  <c r="L10" i="7"/>
  <c r="M9" i="7" s="1"/>
  <c r="P9" i="7" s="1"/>
  <c r="L8" i="7"/>
  <c r="L7" i="7"/>
  <c r="J45" i="9"/>
  <c r="I45" i="9"/>
  <c r="H45" i="9"/>
  <c r="G45" i="9"/>
  <c r="L43" i="9"/>
  <c r="M42" i="9" s="1"/>
  <c r="L41" i="9"/>
  <c r="M40" i="9" s="1"/>
  <c r="L39" i="9"/>
  <c r="L38" i="9"/>
  <c r="L37" i="9"/>
  <c r="L36" i="9"/>
  <c r="L35" i="9"/>
  <c r="L34" i="9"/>
  <c r="L32" i="9"/>
  <c r="L31" i="9"/>
  <c r="L29" i="9"/>
  <c r="L28" i="9"/>
  <c r="L27" i="9"/>
  <c r="L26" i="9"/>
  <c r="L25" i="9"/>
  <c r="L24" i="9"/>
  <c r="L21" i="9"/>
  <c r="L20" i="9"/>
  <c r="L19" i="9"/>
  <c r="L16" i="9"/>
  <c r="L15" i="9"/>
  <c r="L14" i="9"/>
  <c r="L13" i="9"/>
  <c r="L12" i="9"/>
  <c r="L10" i="9"/>
  <c r="L9" i="9"/>
  <c r="L8" i="9"/>
  <c r="L7" i="9"/>
  <c r="J165" i="6"/>
  <c r="I165" i="6"/>
  <c r="H165" i="6"/>
  <c r="G165" i="6"/>
  <c r="L163" i="6"/>
  <c r="L162" i="6"/>
  <c r="L161" i="6"/>
  <c r="L159" i="6"/>
  <c r="L158" i="6"/>
  <c r="L157" i="6"/>
  <c r="L155" i="6"/>
  <c r="L154" i="6"/>
  <c r="L152" i="6"/>
  <c r="L151" i="6"/>
  <c r="L149" i="6"/>
  <c r="L148" i="6"/>
  <c r="L147" i="6"/>
  <c r="L146" i="6"/>
  <c r="L145" i="6"/>
  <c r="L143" i="6"/>
  <c r="M142" i="6" s="1"/>
  <c r="L141" i="6"/>
  <c r="L140" i="6"/>
  <c r="L137" i="6"/>
  <c r="L136" i="6"/>
  <c r="L134" i="6"/>
  <c r="L133" i="6"/>
  <c r="L132" i="6"/>
  <c r="L130" i="6"/>
  <c r="L129" i="6"/>
  <c r="L128" i="6"/>
  <c r="L126" i="6"/>
  <c r="L125" i="6"/>
  <c r="L124" i="6"/>
  <c r="L121" i="6"/>
  <c r="L120" i="6"/>
  <c r="L119" i="6"/>
  <c r="L117" i="6"/>
  <c r="L116" i="6"/>
  <c r="L113" i="6"/>
  <c r="L112" i="6"/>
  <c r="L110" i="6"/>
  <c r="L109" i="6"/>
  <c r="L108" i="6"/>
  <c r="L106" i="6"/>
  <c r="M105" i="6" s="1"/>
  <c r="L104" i="6"/>
  <c r="M103" i="6" s="1"/>
  <c r="P103" i="6" s="1"/>
  <c r="L102" i="6"/>
  <c r="L101" i="6"/>
  <c r="L100" i="6"/>
  <c r="L98" i="6"/>
  <c r="L97" i="6"/>
  <c r="L96" i="6"/>
  <c r="L93" i="6"/>
  <c r="L92" i="6"/>
  <c r="L91" i="6"/>
  <c r="L90" i="6"/>
  <c r="M89" i="6" s="1"/>
  <c r="L88" i="6"/>
  <c r="L87" i="6"/>
  <c r="L86" i="6"/>
  <c r="L85" i="6"/>
  <c r="M84" i="6" s="1"/>
  <c r="P84" i="6" s="1"/>
  <c r="L83" i="6"/>
  <c r="L82" i="6"/>
  <c r="L81" i="6"/>
  <c r="L80" i="6"/>
  <c r="M79" i="6" s="1"/>
  <c r="L78" i="6"/>
  <c r="L77" i="6"/>
  <c r="L76" i="6"/>
  <c r="L75" i="6"/>
  <c r="M74" i="6" s="1"/>
  <c r="P74" i="6" s="1"/>
  <c r="L73" i="6"/>
  <c r="L72" i="6"/>
  <c r="L71" i="6"/>
  <c r="L70" i="6"/>
  <c r="M69" i="6" s="1"/>
  <c r="L68" i="6"/>
  <c r="L67" i="6"/>
  <c r="L66" i="6"/>
  <c r="L65" i="6"/>
  <c r="M64" i="6" s="1"/>
  <c r="P64" i="6" s="1"/>
  <c r="L63" i="6"/>
  <c r="L62" i="6"/>
  <c r="L61" i="6"/>
  <c r="L60" i="6"/>
  <c r="M59" i="6" s="1"/>
  <c r="L57" i="6"/>
  <c r="L56" i="6"/>
  <c r="L55" i="6"/>
  <c r="L54" i="6"/>
  <c r="L53" i="6"/>
  <c r="L52" i="6"/>
  <c r="L51" i="6"/>
  <c r="L49" i="6"/>
  <c r="L48" i="6"/>
  <c r="L47" i="6"/>
  <c r="L46" i="6"/>
  <c r="L45" i="6"/>
  <c r="L44" i="6"/>
  <c r="L43" i="6"/>
  <c r="L40" i="6"/>
  <c r="L39" i="6"/>
  <c r="L38" i="6"/>
  <c r="L37" i="6"/>
  <c r="L36" i="6"/>
  <c r="L34" i="6"/>
  <c r="L33" i="6"/>
  <c r="L32" i="6"/>
  <c r="L31" i="6"/>
  <c r="L30" i="6"/>
  <c r="L27" i="6"/>
  <c r="L26" i="6"/>
  <c r="L25" i="6"/>
  <c r="L24" i="6"/>
  <c r="L21" i="6"/>
  <c r="L20" i="6"/>
  <c r="L19" i="6"/>
  <c r="L16" i="6"/>
  <c r="L15" i="6"/>
  <c r="L14" i="6"/>
  <c r="L13" i="6"/>
  <c r="L12" i="6"/>
  <c r="L11" i="6"/>
  <c r="L9" i="6"/>
  <c r="L8" i="6"/>
  <c r="L7" i="6"/>
  <c r="J77" i="5"/>
  <c r="I77" i="5"/>
  <c r="H77" i="5"/>
  <c r="G77" i="5"/>
  <c r="L75" i="5"/>
  <c r="L74" i="5"/>
  <c r="L73" i="5"/>
  <c r="L70" i="5"/>
  <c r="L69" i="5"/>
  <c r="L67" i="5"/>
  <c r="L66" i="5"/>
  <c r="L63" i="5"/>
  <c r="L62" i="5"/>
  <c r="L61" i="5"/>
  <c r="L60" i="5"/>
  <c r="L59" i="5"/>
  <c r="L58" i="5"/>
  <c r="L56" i="5"/>
  <c r="L55" i="5"/>
  <c r="L52" i="5"/>
  <c r="L51" i="5"/>
  <c r="L50" i="5"/>
  <c r="L49" i="5"/>
  <c r="L48" i="5"/>
  <c r="L47" i="5"/>
  <c r="L46" i="5"/>
  <c r="L44" i="5"/>
  <c r="L43" i="5"/>
  <c r="L42" i="5"/>
  <c r="L41" i="5"/>
  <c r="L40" i="5"/>
  <c r="L39" i="5"/>
  <c r="L38" i="5"/>
  <c r="L35" i="5"/>
  <c r="M34" i="5" s="1"/>
  <c r="L33" i="5"/>
  <c r="L32" i="5"/>
  <c r="L30" i="5"/>
  <c r="L28" i="5"/>
  <c r="M27" i="5" s="1"/>
  <c r="L26" i="5"/>
  <c r="L25" i="5"/>
  <c r="L24" i="5"/>
  <c r="L23" i="5"/>
  <c r="M22" i="5" s="1"/>
  <c r="L20" i="5"/>
  <c r="M19" i="5" s="1"/>
  <c r="L18" i="5"/>
  <c r="L17" i="5"/>
  <c r="L15" i="5"/>
  <c r="M14" i="5" s="1"/>
  <c r="P14" i="5" s="1"/>
  <c r="L13" i="5"/>
  <c r="L12" i="5"/>
  <c r="L11" i="5"/>
  <c r="L8" i="5"/>
  <c r="M7" i="5" s="1"/>
  <c r="J122" i="3"/>
  <c r="I122" i="3"/>
  <c r="H122" i="3"/>
  <c r="G122" i="3"/>
  <c r="L121" i="3"/>
  <c r="L120" i="3"/>
  <c r="L119" i="3"/>
  <c r="L118" i="3"/>
  <c r="L117" i="3"/>
  <c r="L114" i="3"/>
  <c r="L113" i="3"/>
  <c r="L111" i="3"/>
  <c r="L110" i="3"/>
  <c r="L109" i="3"/>
  <c r="L108" i="3"/>
  <c r="L107" i="3"/>
  <c r="L106" i="3"/>
  <c r="L105" i="3"/>
  <c r="L104" i="3"/>
  <c r="L101" i="3"/>
  <c r="L100" i="3"/>
  <c r="L99" i="3"/>
  <c r="L98" i="3"/>
  <c r="L97" i="3"/>
  <c r="L96" i="3"/>
  <c r="L95" i="3"/>
  <c r="L94" i="3"/>
  <c r="L93" i="3"/>
  <c r="L90" i="3"/>
  <c r="L89" i="3"/>
  <c r="L88" i="3"/>
  <c r="L87" i="3"/>
  <c r="L86" i="3"/>
  <c r="L85" i="3"/>
  <c r="L84" i="3"/>
  <c r="L83" i="3"/>
  <c r="L80" i="3"/>
  <c r="M79" i="3" s="1"/>
  <c r="L78" i="3"/>
  <c r="M77" i="3" s="1"/>
  <c r="L75" i="3"/>
  <c r="L74" i="3"/>
  <c r="L72" i="3"/>
  <c r="L71" i="3"/>
  <c r="L70" i="3"/>
  <c r="L69" i="3"/>
  <c r="L68" i="3"/>
  <c r="L67" i="3"/>
  <c r="L66" i="3"/>
  <c r="L65" i="3"/>
  <c r="L63" i="3"/>
  <c r="L62" i="3"/>
  <c r="L61" i="3"/>
  <c r="L60" i="3"/>
  <c r="L59" i="3"/>
  <c r="L58" i="3"/>
  <c r="L57" i="3"/>
  <c r="L56" i="3"/>
  <c r="L55" i="3"/>
  <c r="L54" i="3"/>
  <c r="L53" i="3"/>
  <c r="L52" i="3"/>
  <c r="L51" i="3"/>
  <c r="L50" i="3"/>
  <c r="L48" i="3"/>
  <c r="L47" i="3"/>
  <c r="L46" i="3"/>
  <c r="L45" i="3"/>
  <c r="L44" i="3"/>
  <c r="L43" i="3"/>
  <c r="L42" i="3"/>
  <c r="L41" i="3"/>
  <c r="L40" i="3"/>
  <c r="L39" i="3"/>
  <c r="L38" i="3"/>
  <c r="L37" i="3"/>
  <c r="L36" i="3"/>
  <c r="L35" i="3"/>
  <c r="L34" i="3"/>
  <c r="L33" i="3"/>
  <c r="L32" i="3"/>
  <c r="L30" i="3"/>
  <c r="L29" i="3"/>
  <c r="L28" i="3"/>
  <c r="L27" i="3"/>
  <c r="L26" i="3"/>
  <c r="L25" i="3"/>
  <c r="L24" i="3"/>
  <c r="L23" i="3"/>
  <c r="L22" i="3"/>
  <c r="L21" i="3"/>
  <c r="L20" i="3"/>
  <c r="L19" i="3"/>
  <c r="L18" i="3"/>
  <c r="L17" i="3"/>
  <c r="L16" i="3"/>
  <c r="L15" i="3"/>
  <c r="L14" i="3"/>
  <c r="L13" i="3"/>
  <c r="L12" i="3"/>
  <c r="L11" i="3"/>
  <c r="L10" i="3"/>
  <c r="L9" i="3"/>
  <c r="L8" i="3"/>
  <c r="L7" i="3"/>
  <c r="J60" i="2"/>
  <c r="I60" i="2"/>
  <c r="H60" i="2"/>
  <c r="G60" i="2"/>
  <c r="L58" i="2"/>
  <c r="L57" i="2"/>
  <c r="L55" i="2"/>
  <c r="L54" i="2"/>
  <c r="L52" i="2"/>
  <c r="L51" i="2"/>
  <c r="L48" i="2"/>
  <c r="L47" i="2"/>
  <c r="L46" i="2"/>
  <c r="L45" i="2"/>
  <c r="L42" i="2"/>
  <c r="M41" i="2" s="1"/>
  <c r="L40" i="2"/>
  <c r="M39" i="2" s="1"/>
  <c r="L37" i="2"/>
  <c r="L36" i="2"/>
  <c r="L35" i="2"/>
  <c r="L33" i="2"/>
  <c r="L32" i="2"/>
  <c r="L31" i="2"/>
  <c r="L29" i="2"/>
  <c r="L28" i="2"/>
  <c r="L26" i="2"/>
  <c r="L25" i="2"/>
  <c r="L23" i="2"/>
  <c r="L22" i="2"/>
  <c r="L19" i="2"/>
  <c r="M18" i="2" s="1"/>
  <c r="L17" i="2"/>
  <c r="M16" i="2" s="1"/>
  <c r="L15" i="2"/>
  <c r="L14" i="2"/>
  <c r="L13" i="2"/>
  <c r="L12" i="2"/>
  <c r="L10" i="2"/>
  <c r="L9" i="2"/>
  <c r="L8" i="2"/>
  <c r="L7" i="2"/>
  <c r="C164" i="14"/>
  <c r="C61" i="13"/>
  <c r="C8" i="12"/>
  <c r="C16" i="12" s="1"/>
  <c r="M54" i="5" l="1"/>
  <c r="M24" i="8"/>
  <c r="P24" i="8" s="1"/>
  <c r="M73" i="3"/>
  <c r="D27" i="14" s="1"/>
  <c r="E27" i="14" s="1"/>
  <c r="M17" i="7"/>
  <c r="P17" i="7" s="1"/>
  <c r="M9" i="11"/>
  <c r="P9" i="11" s="1"/>
  <c r="P14" i="10"/>
  <c r="D139" i="14"/>
  <c r="E139" i="14" s="1"/>
  <c r="M99" i="6"/>
  <c r="P99" i="6" s="1"/>
  <c r="M45" i="5"/>
  <c r="P45" i="5" s="1"/>
  <c r="P27" i="5"/>
  <c r="D43" i="14"/>
  <c r="E43" i="14" s="1"/>
  <c r="M76" i="7"/>
  <c r="P76" i="7" s="1"/>
  <c r="M6" i="8"/>
  <c r="P6" i="8" s="1"/>
  <c r="M50" i="2"/>
  <c r="P50" i="2" s="1"/>
  <c r="M27" i="2"/>
  <c r="D13" i="14" s="1"/>
  <c r="E13" i="14" s="1"/>
  <c r="M34" i="10"/>
  <c r="P34" i="10" s="1"/>
  <c r="M20" i="10"/>
  <c r="D141" i="14" s="1"/>
  <c r="E141" i="14" s="1"/>
  <c r="M16" i="10"/>
  <c r="P16" i="10" s="1"/>
  <c r="M152" i="7"/>
  <c r="P152" i="7" s="1"/>
  <c r="M144" i="7"/>
  <c r="P144" i="7" s="1"/>
  <c r="M23" i="7"/>
  <c r="P23" i="7" s="1"/>
  <c r="M112" i="3"/>
  <c r="D33" i="14" s="1"/>
  <c r="E33" i="14" s="1"/>
  <c r="M116" i="3"/>
  <c r="P116" i="3" s="1"/>
  <c r="M50" i="7"/>
  <c r="D109" i="14" s="1"/>
  <c r="E109" i="14" s="1"/>
  <c r="P77" i="3"/>
  <c r="D28" i="14"/>
  <c r="E28" i="14" s="1"/>
  <c r="N29" i="8"/>
  <c r="M34" i="8"/>
  <c r="P32" i="8"/>
  <c r="D162" i="14"/>
  <c r="E162" i="14" s="1"/>
  <c r="P30" i="8"/>
  <c r="D161" i="14"/>
  <c r="E161" i="14" s="1"/>
  <c r="M9" i="8"/>
  <c r="D157" i="14" s="1"/>
  <c r="E157" i="14" s="1"/>
  <c r="M6" i="11"/>
  <c r="D148" i="14" s="1"/>
  <c r="E148" i="14" s="1"/>
  <c r="M37" i="10"/>
  <c r="P37" i="10" s="1"/>
  <c r="M30" i="10"/>
  <c r="P30" i="10" s="1"/>
  <c r="M24" i="10"/>
  <c r="P24" i="10" s="1"/>
  <c r="D140" i="14"/>
  <c r="E140" i="14" s="1"/>
  <c r="M6" i="10"/>
  <c r="P6" i="10" s="1"/>
  <c r="N5" i="10"/>
  <c r="D52" i="13" s="1"/>
  <c r="E52" i="13" s="1"/>
  <c r="M178" i="7"/>
  <c r="P178" i="7" s="1"/>
  <c r="M170" i="7"/>
  <c r="D132" i="14" s="1"/>
  <c r="E132" i="14" s="1"/>
  <c r="M133" i="7"/>
  <c r="P133" i="7" s="1"/>
  <c r="M123" i="7"/>
  <c r="P123" i="7" s="1"/>
  <c r="M114" i="7"/>
  <c r="D124" i="14" s="1"/>
  <c r="E124" i="14" s="1"/>
  <c r="M109" i="7"/>
  <c r="D123" i="14" s="1"/>
  <c r="E123" i="14" s="1"/>
  <c r="M106" i="7"/>
  <c r="D122" i="14" s="1"/>
  <c r="E122" i="14" s="1"/>
  <c r="P95" i="7"/>
  <c r="D119" i="14"/>
  <c r="E119" i="14" s="1"/>
  <c r="M85" i="7"/>
  <c r="P85" i="7" s="1"/>
  <c r="M70" i="7"/>
  <c r="P70" i="7" s="1"/>
  <c r="M61" i="7"/>
  <c r="P61" i="7" s="1"/>
  <c r="M58" i="7"/>
  <c r="P58" i="7" s="1"/>
  <c r="M36" i="7"/>
  <c r="P36" i="7" s="1"/>
  <c r="M20" i="7"/>
  <c r="D103" i="14" s="1"/>
  <c r="E103" i="14" s="1"/>
  <c r="N16" i="7"/>
  <c r="D45" i="13" s="1"/>
  <c r="E45" i="13" s="1"/>
  <c r="D101" i="14"/>
  <c r="E101" i="14" s="1"/>
  <c r="P11" i="7"/>
  <c r="N5" i="7"/>
  <c r="D44" i="13" s="1"/>
  <c r="E44" i="13" s="1"/>
  <c r="D100" i="14"/>
  <c r="E100" i="14" s="1"/>
  <c r="M6" i="7"/>
  <c r="P6" i="7" s="1"/>
  <c r="N22" i="9"/>
  <c r="D42" i="13" s="1"/>
  <c r="E42" i="13" s="1"/>
  <c r="M18" i="9"/>
  <c r="D92" i="14" s="1"/>
  <c r="E92" i="14" s="1"/>
  <c r="N17" i="9"/>
  <c r="P17" i="9" s="1"/>
  <c r="M6" i="9"/>
  <c r="D90" i="14" s="1"/>
  <c r="E90" i="14" s="1"/>
  <c r="M153" i="6"/>
  <c r="P153" i="6" s="1"/>
  <c r="M139" i="6"/>
  <c r="D82" i="14" s="1"/>
  <c r="E82" i="14" s="1"/>
  <c r="M135" i="6"/>
  <c r="D81" i="14" s="1"/>
  <c r="E81" i="14" s="1"/>
  <c r="M95" i="6"/>
  <c r="M72" i="5"/>
  <c r="N71" i="5"/>
  <c r="M65" i="5"/>
  <c r="D51" i="14" s="1"/>
  <c r="E51" i="14" s="1"/>
  <c r="D46" i="14"/>
  <c r="E46" i="14" s="1"/>
  <c r="P34" i="5"/>
  <c r="M31" i="5"/>
  <c r="P31" i="5" s="1"/>
  <c r="P22" i="5"/>
  <c r="D42" i="14"/>
  <c r="E42" i="14" s="1"/>
  <c r="M16" i="5"/>
  <c r="D40" i="14" s="1"/>
  <c r="E40" i="14" s="1"/>
  <c r="D39" i="14"/>
  <c r="E39" i="14" s="1"/>
  <c r="N6" i="5"/>
  <c r="N115" i="3"/>
  <c r="M103" i="3"/>
  <c r="P103" i="3" s="1"/>
  <c r="N102" i="3"/>
  <c r="N91" i="3"/>
  <c r="D16" i="13" s="1"/>
  <c r="E16" i="13" s="1"/>
  <c r="M92" i="3"/>
  <c r="D31" i="14" s="1"/>
  <c r="E31" i="14" s="1"/>
  <c r="N81" i="3"/>
  <c r="P81" i="3" s="1"/>
  <c r="M82" i="3"/>
  <c r="P82" i="3" s="1"/>
  <c r="M64" i="3"/>
  <c r="D26" i="14" s="1"/>
  <c r="E26" i="14" s="1"/>
  <c r="M49" i="3"/>
  <c r="D25" i="14" s="1"/>
  <c r="E25" i="14" s="1"/>
  <c r="M31" i="3"/>
  <c r="P31" i="3" s="1"/>
  <c r="P18" i="2"/>
  <c r="D10" i="14"/>
  <c r="E10" i="14" s="1"/>
  <c r="M53" i="2"/>
  <c r="P53" i="2" s="1"/>
  <c r="M21" i="2"/>
  <c r="D11" i="14" s="1"/>
  <c r="E11" i="14" s="1"/>
  <c r="P16" i="2"/>
  <c r="D9" i="14"/>
  <c r="E9" i="14" s="1"/>
  <c r="M11" i="2"/>
  <c r="P11" i="2" s="1"/>
  <c r="M6" i="2"/>
  <c r="M98" i="7"/>
  <c r="D120" i="14" s="1"/>
  <c r="E120" i="14" s="1"/>
  <c r="L55" i="8"/>
  <c r="M12" i="8"/>
  <c r="N5" i="8"/>
  <c r="P54" i="5"/>
  <c r="D49" i="14"/>
  <c r="E49" i="14" s="1"/>
  <c r="D17" i="14"/>
  <c r="E17" i="14" s="1"/>
  <c r="P41" i="2"/>
  <c r="P39" i="2"/>
  <c r="D16" i="14"/>
  <c r="E16" i="14" s="1"/>
  <c r="N38" i="2"/>
  <c r="M11" i="9"/>
  <c r="P11" i="9" s="1"/>
  <c r="M30" i="9"/>
  <c r="D94" i="14" s="1"/>
  <c r="E94" i="14" s="1"/>
  <c r="N5" i="9"/>
  <c r="M23" i="9"/>
  <c r="D93" i="14" s="1"/>
  <c r="E93" i="14" s="1"/>
  <c r="M33" i="9"/>
  <c r="D95" i="14" s="1"/>
  <c r="E95" i="14" s="1"/>
  <c r="P27" i="8"/>
  <c r="D160" i="14"/>
  <c r="E160" i="14" s="1"/>
  <c r="D149" i="14"/>
  <c r="E149" i="14" s="1"/>
  <c r="M139" i="7"/>
  <c r="D127" i="14" s="1"/>
  <c r="E127" i="14" s="1"/>
  <c r="M102" i="7"/>
  <c r="D121" i="14" s="1"/>
  <c r="E121" i="14" s="1"/>
  <c r="D107" i="14"/>
  <c r="E107" i="14" s="1"/>
  <c r="P43" i="7"/>
  <c r="P42" i="9"/>
  <c r="D97" i="14"/>
  <c r="E97" i="14" s="1"/>
  <c r="P40" i="9"/>
  <c r="D96" i="14"/>
  <c r="E96" i="14" s="1"/>
  <c r="L45" i="9"/>
  <c r="P6" i="9"/>
  <c r="M42" i="6"/>
  <c r="P42" i="6" s="1"/>
  <c r="M123" i="6"/>
  <c r="P123" i="6" s="1"/>
  <c r="M150" i="6"/>
  <c r="P150" i="6" s="1"/>
  <c r="M156" i="6"/>
  <c r="D87" i="14" s="1"/>
  <c r="E87" i="14" s="1"/>
  <c r="M160" i="6"/>
  <c r="P160" i="6" s="1"/>
  <c r="M111" i="6"/>
  <c r="P111" i="6" s="1"/>
  <c r="M131" i="6"/>
  <c r="D80" i="14" s="1"/>
  <c r="E80" i="14" s="1"/>
  <c r="M115" i="6"/>
  <c r="P115" i="6" s="1"/>
  <c r="M144" i="6"/>
  <c r="P144" i="6" s="1"/>
  <c r="D73" i="14"/>
  <c r="E73" i="14" s="1"/>
  <c r="P105" i="6"/>
  <c r="P156" i="6"/>
  <c r="D75" i="14"/>
  <c r="E75" i="14" s="1"/>
  <c r="D86" i="14"/>
  <c r="E86" i="14" s="1"/>
  <c r="M50" i="6"/>
  <c r="D62" i="14" s="1"/>
  <c r="E62" i="14" s="1"/>
  <c r="M118" i="6"/>
  <c r="N122" i="6"/>
  <c r="P122" i="6" s="1"/>
  <c r="N138" i="6"/>
  <c r="D38" i="13" s="1"/>
  <c r="E38" i="13" s="1"/>
  <c r="M107" i="6"/>
  <c r="D74" i="14" s="1"/>
  <c r="E74" i="14" s="1"/>
  <c r="N114" i="6"/>
  <c r="D36" i="13" s="1"/>
  <c r="E36" i="13" s="1"/>
  <c r="M127" i="6"/>
  <c r="P127" i="6" s="1"/>
  <c r="D65" i="14"/>
  <c r="E65" i="14" s="1"/>
  <c r="P69" i="6"/>
  <c r="P118" i="6"/>
  <c r="D77" i="14"/>
  <c r="E77" i="14" s="1"/>
  <c r="D67" i="14"/>
  <c r="E67" i="14" s="1"/>
  <c r="P79" i="6"/>
  <c r="D69" i="14"/>
  <c r="E69" i="14" s="1"/>
  <c r="P89" i="6"/>
  <c r="P95" i="6"/>
  <c r="D70" i="14"/>
  <c r="E70" i="14" s="1"/>
  <c r="D63" i="14"/>
  <c r="E63" i="14" s="1"/>
  <c r="P59" i="6"/>
  <c r="P142" i="6"/>
  <c r="D83" i="14"/>
  <c r="E83" i="14" s="1"/>
  <c r="D66" i="14"/>
  <c r="E66" i="14" s="1"/>
  <c r="D78" i="14"/>
  <c r="E78" i="14" s="1"/>
  <c r="N58" i="6"/>
  <c r="D64" i="14"/>
  <c r="E64" i="14" s="1"/>
  <c r="D68" i="14"/>
  <c r="E68" i="14" s="1"/>
  <c r="D72" i="14"/>
  <c r="E72" i="14" s="1"/>
  <c r="N94" i="6"/>
  <c r="M44" i="2"/>
  <c r="P44" i="2" s="1"/>
  <c r="M24" i="2"/>
  <c r="D12" i="14" s="1"/>
  <c r="E12" i="14" s="1"/>
  <c r="P19" i="5"/>
  <c r="D41" i="14"/>
  <c r="E41" i="14" s="1"/>
  <c r="N9" i="5"/>
  <c r="P9" i="5" s="1"/>
  <c r="M10" i="5"/>
  <c r="D37" i="14"/>
  <c r="E37" i="14" s="1"/>
  <c r="P7" i="5"/>
  <c r="M68" i="5"/>
  <c r="D52" i="14" s="1"/>
  <c r="E52" i="14" s="1"/>
  <c r="N64" i="5"/>
  <c r="N53" i="5"/>
  <c r="M57" i="5"/>
  <c r="M37" i="5"/>
  <c r="N36" i="5"/>
  <c r="L77" i="5"/>
  <c r="N21" i="5"/>
  <c r="M29" i="5"/>
  <c r="M88" i="7"/>
  <c r="P88" i="7" s="1"/>
  <c r="P20" i="11"/>
  <c r="D151" i="14"/>
  <c r="E151" i="14" s="1"/>
  <c r="D154" i="14"/>
  <c r="E154" i="14" s="1"/>
  <c r="P32" i="11"/>
  <c r="D142" i="14"/>
  <c r="E142" i="14" s="1"/>
  <c r="M27" i="10"/>
  <c r="D143" i="14" s="1"/>
  <c r="E143" i="14" s="1"/>
  <c r="M10" i="10"/>
  <c r="P176" i="7"/>
  <c r="D133" i="14"/>
  <c r="E133" i="14" s="1"/>
  <c r="N175" i="7"/>
  <c r="D50" i="13" s="1"/>
  <c r="E50" i="13" s="1"/>
  <c r="P166" i="7"/>
  <c r="D131" i="14"/>
  <c r="E131" i="14" s="1"/>
  <c r="D129" i="14"/>
  <c r="E129" i="14" s="1"/>
  <c r="N105" i="7"/>
  <c r="D49" i="13" s="1"/>
  <c r="E49" i="13" s="1"/>
  <c r="N97" i="7"/>
  <c r="M79" i="7"/>
  <c r="P79" i="7" s="1"/>
  <c r="M46" i="7"/>
  <c r="P46" i="7" s="1"/>
  <c r="D104" i="14"/>
  <c r="E104" i="14" s="1"/>
  <c r="D102" i="14"/>
  <c r="E102" i="14" s="1"/>
  <c r="P79" i="3"/>
  <c r="D29" i="14"/>
  <c r="E29" i="14" s="1"/>
  <c r="N76" i="3"/>
  <c r="L122" i="3"/>
  <c r="N5" i="3"/>
  <c r="M6" i="3"/>
  <c r="M56" i="2"/>
  <c r="M30" i="2"/>
  <c r="P30" i="2" s="1"/>
  <c r="M155" i="7"/>
  <c r="P30" i="11"/>
  <c r="D153" i="14"/>
  <c r="E153" i="14" s="1"/>
  <c r="P24" i="11"/>
  <c r="D152" i="14"/>
  <c r="E152" i="14" s="1"/>
  <c r="M13" i="11"/>
  <c r="N12" i="11"/>
  <c r="D57" i="13" s="1"/>
  <c r="E57" i="13" s="1"/>
  <c r="L34" i="11"/>
  <c r="N5" i="11"/>
  <c r="M183" i="7"/>
  <c r="P183" i="7" s="1"/>
  <c r="L60" i="2"/>
  <c r="M34" i="2"/>
  <c r="N33" i="10"/>
  <c r="L40" i="10"/>
  <c r="N19" i="10"/>
  <c r="P93" i="7"/>
  <c r="D118" i="14"/>
  <c r="E118" i="14" s="1"/>
  <c r="M53" i="7"/>
  <c r="N45" i="7"/>
  <c r="N41" i="6"/>
  <c r="M35" i="6"/>
  <c r="P35" i="6" s="1"/>
  <c r="M29" i="6"/>
  <c r="D59" i="14" s="1"/>
  <c r="E59" i="14" s="1"/>
  <c r="N28" i="6"/>
  <c r="N22" i="6"/>
  <c r="P22" i="6" s="1"/>
  <c r="M23" i="6"/>
  <c r="D58" i="14" s="1"/>
  <c r="E58" i="14" s="1"/>
  <c r="N17" i="6"/>
  <c r="M18" i="6"/>
  <c r="M10" i="6"/>
  <c r="P10" i="6" s="1"/>
  <c r="N5" i="6"/>
  <c r="D29" i="13" s="1"/>
  <c r="E29" i="13" s="1"/>
  <c r="L165" i="6"/>
  <c r="M6" i="6"/>
  <c r="P65" i="5" l="1"/>
  <c r="D126" i="14"/>
  <c r="E126" i="14" s="1"/>
  <c r="D137" i="14"/>
  <c r="E137" i="14" s="1"/>
  <c r="D41" i="13"/>
  <c r="E41" i="13" s="1"/>
  <c r="N5" i="2"/>
  <c r="D7" i="13" s="1"/>
  <c r="E7" i="13" s="1"/>
  <c r="D159" i="14"/>
  <c r="E159" i="14" s="1"/>
  <c r="D71" i="14"/>
  <c r="E71" i="14" s="1"/>
  <c r="D19" i="14"/>
  <c r="E19" i="14" s="1"/>
  <c r="D114" i="14"/>
  <c r="E114" i="14" s="1"/>
  <c r="P98" i="7"/>
  <c r="D145" i="14"/>
  <c r="E145" i="14" s="1"/>
  <c r="D144" i="14"/>
  <c r="E144" i="14" s="1"/>
  <c r="P73" i="3"/>
  <c r="D88" i="14"/>
  <c r="E88" i="14" s="1"/>
  <c r="P139" i="6"/>
  <c r="P107" i="6"/>
  <c r="N49" i="2"/>
  <c r="P49" i="2" s="1"/>
  <c r="D113" i="14"/>
  <c r="E113" i="14" s="1"/>
  <c r="D20" i="14"/>
  <c r="E20" i="14" s="1"/>
  <c r="D156" i="14"/>
  <c r="E156" i="14" s="1"/>
  <c r="P6" i="11"/>
  <c r="D76" i="14"/>
  <c r="E76" i="14" s="1"/>
  <c r="P6" i="2"/>
  <c r="D7" i="14"/>
  <c r="E7" i="14" s="1"/>
  <c r="P135" i="6"/>
  <c r="D134" i="14"/>
  <c r="E134" i="14" s="1"/>
  <c r="D61" i="14"/>
  <c r="E61" i="14" s="1"/>
  <c r="P106" i="7"/>
  <c r="P50" i="7"/>
  <c r="P33" i="9"/>
  <c r="P131" i="6"/>
  <c r="D48" i="14"/>
  <c r="E48" i="14" s="1"/>
  <c r="D22" i="13"/>
  <c r="E22" i="13" s="1"/>
  <c r="O4" i="8"/>
  <c r="D15" i="12" s="1"/>
  <c r="E15" i="12" s="1"/>
  <c r="F15" i="12" s="1"/>
  <c r="D14" i="14"/>
  <c r="E14" i="14" s="1"/>
  <c r="P27" i="2"/>
  <c r="P21" i="2"/>
  <c r="D8" i="14"/>
  <c r="E8" i="14" s="1"/>
  <c r="D146" i="14"/>
  <c r="E146" i="14" s="1"/>
  <c r="P20" i="10"/>
  <c r="P109" i="7"/>
  <c r="D116" i="14"/>
  <c r="E116" i="14" s="1"/>
  <c r="P20" i="7"/>
  <c r="D128" i="14"/>
  <c r="E128" i="14" s="1"/>
  <c r="P139" i="7"/>
  <c r="P102" i="7"/>
  <c r="P112" i="3"/>
  <c r="D34" i="14"/>
  <c r="E34" i="14" s="1"/>
  <c r="P16" i="7"/>
  <c r="D112" i="14"/>
  <c r="E112" i="14" s="1"/>
  <c r="D111" i="14"/>
  <c r="E111" i="14" s="1"/>
  <c r="D106" i="14"/>
  <c r="E106" i="14" s="1"/>
  <c r="D15" i="13"/>
  <c r="E15" i="13" s="1"/>
  <c r="M55" i="8"/>
  <c r="P55" i="8" s="1"/>
  <c r="P29" i="8"/>
  <c r="D60" i="13"/>
  <c r="E60" i="13" s="1"/>
  <c r="D163" i="14"/>
  <c r="E163" i="14" s="1"/>
  <c r="P34" i="8"/>
  <c r="P9" i="8"/>
  <c r="M40" i="10"/>
  <c r="P27" i="10"/>
  <c r="P5" i="10"/>
  <c r="P10" i="10"/>
  <c r="D138" i="14"/>
  <c r="E138" i="14" s="1"/>
  <c r="O4" i="10"/>
  <c r="O40" i="10" s="1"/>
  <c r="P40" i="10" s="1"/>
  <c r="P175" i="7"/>
  <c r="P170" i="7"/>
  <c r="D125" i="14"/>
  <c r="E125" i="14" s="1"/>
  <c r="P114" i="7"/>
  <c r="D117" i="14"/>
  <c r="E117" i="14" s="1"/>
  <c r="D108" i="14"/>
  <c r="E108" i="14" s="1"/>
  <c r="P5" i="7"/>
  <c r="D99" i="14"/>
  <c r="E99" i="14" s="1"/>
  <c r="P30" i="9"/>
  <c r="P22" i="9"/>
  <c r="N45" i="9"/>
  <c r="P18" i="9"/>
  <c r="P5" i="9"/>
  <c r="D40" i="13"/>
  <c r="E40" i="13" s="1"/>
  <c r="O4" i="9"/>
  <c r="O45" i="9" s="1"/>
  <c r="P45" i="9" s="1"/>
  <c r="D85" i="14"/>
  <c r="E85" i="14" s="1"/>
  <c r="D84" i="14"/>
  <c r="E84" i="14" s="1"/>
  <c r="P114" i="6"/>
  <c r="D53" i="14"/>
  <c r="E53" i="14" s="1"/>
  <c r="P72" i="5"/>
  <c r="P71" i="5"/>
  <c r="D27" i="13"/>
  <c r="E27" i="13" s="1"/>
  <c r="P68" i="5"/>
  <c r="D45" i="14"/>
  <c r="E45" i="14" s="1"/>
  <c r="P16" i="5"/>
  <c r="P6" i="5"/>
  <c r="D21" i="13"/>
  <c r="E21" i="13" s="1"/>
  <c r="D18" i="13"/>
  <c r="E18" i="13" s="1"/>
  <c r="P115" i="3"/>
  <c r="D32" i="14"/>
  <c r="E32" i="14" s="1"/>
  <c r="P102" i="3"/>
  <c r="D17" i="13"/>
  <c r="E17" i="13" s="1"/>
  <c r="P91" i="3"/>
  <c r="P92" i="3"/>
  <c r="D30" i="14"/>
  <c r="E30" i="14" s="1"/>
  <c r="P64" i="3"/>
  <c r="P49" i="3"/>
  <c r="D24" i="14"/>
  <c r="E24" i="14" s="1"/>
  <c r="P56" i="2"/>
  <c r="D21" i="14"/>
  <c r="E21" i="14" s="1"/>
  <c r="N43" i="2"/>
  <c r="D10" i="13" s="1"/>
  <c r="E10" i="13" s="1"/>
  <c r="P24" i="2"/>
  <c r="D59" i="13"/>
  <c r="E59" i="13" s="1"/>
  <c r="P5" i="8"/>
  <c r="N55" i="8"/>
  <c r="P12" i="8"/>
  <c r="D158" i="14"/>
  <c r="E158" i="14" s="1"/>
  <c r="D37" i="13"/>
  <c r="E37" i="13" s="1"/>
  <c r="D79" i="14"/>
  <c r="E79" i="14" s="1"/>
  <c r="P38" i="2"/>
  <c r="D9" i="13"/>
  <c r="E9" i="13" s="1"/>
  <c r="M45" i="9"/>
  <c r="P23" i="9"/>
  <c r="D91" i="14"/>
  <c r="E91" i="14" s="1"/>
  <c r="P138" i="6"/>
  <c r="P50" i="6"/>
  <c r="P94" i="6"/>
  <c r="D35" i="13"/>
  <c r="E35" i="13" s="1"/>
  <c r="D34" i="13"/>
  <c r="E34" i="13" s="1"/>
  <c r="P58" i="6"/>
  <c r="D18" i="14"/>
  <c r="E18" i="14" s="1"/>
  <c r="P10" i="5"/>
  <c r="D38" i="14"/>
  <c r="E38" i="14" s="1"/>
  <c r="P64" i="5"/>
  <c r="D26" i="13"/>
  <c r="E26" i="13" s="1"/>
  <c r="P57" i="5"/>
  <c r="D50" i="14"/>
  <c r="E50" i="14" s="1"/>
  <c r="P53" i="5"/>
  <c r="D25" i="13"/>
  <c r="E25" i="13" s="1"/>
  <c r="P37" i="5"/>
  <c r="D47" i="14"/>
  <c r="E47" i="14" s="1"/>
  <c r="D24" i="13"/>
  <c r="E24" i="13" s="1"/>
  <c r="P36" i="5"/>
  <c r="P29" i="5"/>
  <c r="D44" i="14"/>
  <c r="E44" i="14" s="1"/>
  <c r="M77" i="5"/>
  <c r="D23" i="13"/>
  <c r="E23" i="13" s="1"/>
  <c r="P21" i="5"/>
  <c r="N77" i="5"/>
  <c r="O5" i="5"/>
  <c r="D115" i="14"/>
  <c r="E115" i="14" s="1"/>
  <c r="D135" i="14"/>
  <c r="E135" i="14" s="1"/>
  <c r="P105" i="7"/>
  <c r="P97" i="7"/>
  <c r="D48" i="13"/>
  <c r="E48" i="13" s="1"/>
  <c r="D14" i="13"/>
  <c r="E14" i="13" s="1"/>
  <c r="P76" i="3"/>
  <c r="D23" i="14"/>
  <c r="E23" i="14" s="1"/>
  <c r="P6" i="3"/>
  <c r="M122" i="3"/>
  <c r="N122" i="3"/>
  <c r="O4" i="3"/>
  <c r="P5" i="3"/>
  <c r="D13" i="13"/>
  <c r="E13" i="13" s="1"/>
  <c r="P155" i="7"/>
  <c r="D130" i="14"/>
  <c r="E130" i="14" s="1"/>
  <c r="P13" i="11"/>
  <c r="D150" i="14"/>
  <c r="E150" i="14" s="1"/>
  <c r="M34" i="11"/>
  <c r="P5" i="11"/>
  <c r="N34" i="11"/>
  <c r="O4" i="11"/>
  <c r="D56" i="13"/>
  <c r="E56" i="13" s="1"/>
  <c r="D11" i="13"/>
  <c r="E11" i="13" s="1"/>
  <c r="D15" i="14"/>
  <c r="E15" i="14" s="1"/>
  <c r="M60" i="2"/>
  <c r="P34" i="2"/>
  <c r="N20" i="2"/>
  <c r="P33" i="10"/>
  <c r="D54" i="13"/>
  <c r="E54" i="13" s="1"/>
  <c r="P19" i="10"/>
  <c r="D53" i="13"/>
  <c r="E53" i="13" s="1"/>
  <c r="N40" i="10"/>
  <c r="P45" i="7"/>
  <c r="D47" i="13"/>
  <c r="E47" i="13" s="1"/>
  <c r="D110" i="14"/>
  <c r="E110" i="14" s="1"/>
  <c r="P53" i="7"/>
  <c r="D33" i="13"/>
  <c r="E33" i="13" s="1"/>
  <c r="P41" i="6"/>
  <c r="O4" i="6"/>
  <c r="D10" i="12" s="1"/>
  <c r="E10" i="12" s="1"/>
  <c r="F10" i="12" s="1"/>
  <c r="D60" i="14"/>
  <c r="E60" i="14" s="1"/>
  <c r="P29" i="6"/>
  <c r="P28" i="6"/>
  <c r="D32" i="13"/>
  <c r="E32" i="13" s="1"/>
  <c r="D31" i="13"/>
  <c r="E31" i="13" s="1"/>
  <c r="P23" i="6"/>
  <c r="D57" i="14"/>
  <c r="E57" i="14" s="1"/>
  <c r="P18" i="6"/>
  <c r="P17" i="6"/>
  <c r="D30" i="13"/>
  <c r="E30" i="13" s="1"/>
  <c r="D56" i="14"/>
  <c r="E56" i="14" s="1"/>
  <c r="N165" i="6"/>
  <c r="P5" i="6"/>
  <c r="D55" i="14"/>
  <c r="P6" i="6"/>
  <c r="M165" i="6"/>
  <c r="P5" i="2" l="1"/>
  <c r="P4" i="8"/>
  <c r="O55" i="8"/>
  <c r="D13" i="12"/>
  <c r="P4" i="10"/>
  <c r="P4" i="9"/>
  <c r="D11" i="12"/>
  <c r="E11" i="12" s="1"/>
  <c r="F11" i="12" s="1"/>
  <c r="O165" i="6"/>
  <c r="P165" i="6" s="1"/>
  <c r="P43" i="2"/>
  <c r="D9" i="12"/>
  <c r="E9" i="12" s="1"/>
  <c r="F9" i="12" s="1"/>
  <c r="O77" i="5"/>
  <c r="P77" i="5" s="1"/>
  <c r="P5" i="5"/>
  <c r="O122" i="3"/>
  <c r="P122" i="3" s="1"/>
  <c r="P4" i="3"/>
  <c r="D7" i="12"/>
  <c r="E7" i="12" s="1"/>
  <c r="F7" i="12" s="1"/>
  <c r="D14" i="12"/>
  <c r="E14" i="12" s="1"/>
  <c r="F14" i="12" s="1"/>
  <c r="O34" i="11"/>
  <c r="P34" i="11" s="1"/>
  <c r="P4" i="11"/>
  <c r="O4" i="2"/>
  <c r="N60" i="2"/>
  <c r="P20" i="2"/>
  <c r="D8" i="13"/>
  <c r="E8" i="13" s="1"/>
  <c r="P4" i="6"/>
  <c r="E55" i="14"/>
  <c r="E13" i="12" l="1"/>
  <c r="F13" i="12" s="1"/>
  <c r="O60" i="2"/>
  <c r="P60" i="2" s="1"/>
  <c r="P4" i="2"/>
  <c r="D6" i="12"/>
  <c r="E6" i="12" s="1"/>
  <c r="F6" i="12" s="1"/>
  <c r="L31" i="7"/>
  <c r="L190" i="7" s="1"/>
  <c r="N26" i="7" l="1"/>
  <c r="O4" i="7" s="1"/>
  <c r="P4" i="7" s="1"/>
  <c r="M27" i="7"/>
  <c r="N190" i="7" l="1"/>
  <c r="P26" i="7"/>
  <c r="D46" i="13"/>
  <c r="O190" i="7"/>
  <c r="P190" i="7" s="1"/>
  <c r="D12" i="12"/>
  <c r="E12" i="12" s="1"/>
  <c r="M190" i="7"/>
  <c r="P27" i="7"/>
  <c r="D105" i="14"/>
  <c r="E46" i="13" l="1"/>
  <c r="D61" i="13"/>
  <c r="E61" i="13" s="1"/>
  <c r="D8" i="12"/>
  <c r="F12" i="12"/>
  <c r="E105" i="14"/>
  <c r="D164" i="14"/>
  <c r="E164" i="14" s="1"/>
  <c r="E8" i="12" l="1"/>
  <c r="F8" i="12" s="1"/>
  <c r="D16" i="12"/>
  <c r="E16" i="12" s="1"/>
  <c r="F16" i="12" s="1"/>
</calcChain>
</file>

<file path=xl/sharedStrings.xml><?xml version="1.0" encoding="utf-8"?>
<sst xmlns="http://schemas.openxmlformats.org/spreadsheetml/2006/main" count="2451" uniqueCount="1368">
  <si>
    <t>Pemenuhan 
Dokumen</t>
  </si>
  <si>
    <t>I</t>
  </si>
  <si>
    <t>Komitmen (15)</t>
  </si>
  <si>
    <t>Pernyataan sikap perusahaan terhadap penerapan tata kelola perusahaan yang baik</t>
  </si>
  <si>
    <t xml:space="preserve">Direksi menandatangani Pernyataan Pakta Integritas pada saat pengangkatan;
</t>
  </si>
  <si>
    <t xml:space="preserve">Setiap insan perusahaan menandatangani surat   pernyataan kepatuhan terhadap Pedoman Perilaku 
</t>
  </si>
  <si>
    <t xml:space="preserve">Adanya tim/fungsi yang secara formal bertugas menangani ketaatan aturan GCG 
</t>
  </si>
  <si>
    <t>Pedoman corporate governance dikomunikasikan  dan dipahami oleh  seluruh jajaran Perusahaan.</t>
  </si>
  <si>
    <t>Pedoman perilaku dikomunikasikan dan dipahami oleh seluruh jajaran Perusahaan</t>
  </si>
  <si>
    <t xml:space="preserve">Pedoman perilaku dikomunikasikan ke seluruh jajaran perusahaan 
</t>
  </si>
  <si>
    <t>Terdapat laporan penegakan disiplin</t>
  </si>
  <si>
    <t>Perusahaan melakukan pengukuran terhadap penerapan Tata Kelola Perusahaan yang Baik.</t>
  </si>
  <si>
    <t>Pelaksanaan Tata Kelola Perusahaan yang Baik menjadi salah satu unsur indikator keberhasilan perusahaan.</t>
  </si>
  <si>
    <t xml:space="preserve">Tingkat pencapaian yang memadai atas pelaksanaan Tata Kelola Perusahaan. </t>
  </si>
  <si>
    <t>Kepatuhan perusahaan terhadap peraturan yang berlaku</t>
  </si>
  <si>
    <t xml:space="preserve">Perusahaan menjalankan peraturan perundangan yang berlaku dari Pemerintah Pusat  yang terkait dengan bidang usahanya.
</t>
  </si>
  <si>
    <t xml:space="preserve">Tidak ada tuntutan atau sanksi atas pelanggaran peraturan Pemerintah Pusat  
</t>
  </si>
  <si>
    <t>Perusahaan menjalankan peraturan perundangan yang berlaku dari Pemerintah Daerah yang terkait dengan bidang usahanya.</t>
  </si>
  <si>
    <t>Tidak ada tuntutan atau sanksi atas pelanggaran peraturan Pemerintah  Daerah</t>
  </si>
  <si>
    <t>transparansi dalam pengungkapan informasi yang relevan</t>
  </si>
  <si>
    <t>pemenuhan kewajiban tepat waktu</t>
  </si>
  <si>
    <t>Ketepatan dalam penyampaian pelaporan periodik manajemen kepada Pemilik Modal/Pemegang Saham</t>
  </si>
  <si>
    <t>Ada laporan periodik manajemen kepada Pemilik Modal/Pemegang Saham</t>
  </si>
  <si>
    <t>Laporan disampaikan tepat waktu</t>
  </si>
  <si>
    <t>Laporan tahunan disampaikan tepat waktu</t>
  </si>
  <si>
    <t>Ada laporan kinerja yang disusun oleh manajemen</t>
  </si>
  <si>
    <t>Laporan kinerja disampaikan tepat waktu</t>
  </si>
  <si>
    <t>II</t>
  </si>
  <si>
    <t>Kebijakan (10)</t>
  </si>
  <si>
    <t>Ketersediaan pedoman/ kebijakan GCG</t>
  </si>
  <si>
    <t xml:space="preserve">Adanya Pedoman Corporate Governance 
</t>
  </si>
  <si>
    <t>Pedoman Tata Kelola Perusahaan yang Baik (GCG Code) paling sedikit memuat uraian mengenai partisipan GCG dan proses tata kelola yang ada dalam perusahaan, yaitu:</t>
  </si>
  <si>
    <t>a.</t>
  </si>
  <si>
    <t>Latar Belakang</t>
  </si>
  <si>
    <t>b.</t>
  </si>
  <si>
    <t>Tujuan Penerapan GCG</t>
  </si>
  <si>
    <t>c.</t>
  </si>
  <si>
    <t>Prinsip-prinsip GCG</t>
  </si>
  <si>
    <t>d.</t>
  </si>
  <si>
    <t>Visi misi dan nilai-nilai BUMD</t>
  </si>
  <si>
    <t>e.</t>
  </si>
  <si>
    <t>Struktur Tata Kelola</t>
  </si>
  <si>
    <t>f.</t>
  </si>
  <si>
    <t>Proses Tata Kelola</t>
  </si>
  <si>
    <t>g.</t>
  </si>
  <si>
    <t>h</t>
  </si>
  <si>
    <t>Program Pengenalan Perusahaan</t>
  </si>
  <si>
    <t>i</t>
  </si>
  <si>
    <t xml:space="preserve">Penyusunan Rencana Strategis Bisnis, Rencana Bisnis dan Anggaran Tahunan dan Kontrak Manajemen </t>
  </si>
  <si>
    <t>j</t>
  </si>
  <si>
    <t>Konflik Kepentingan</t>
  </si>
  <si>
    <t>k.</t>
  </si>
  <si>
    <t>Pengambilan Keputusan</t>
  </si>
  <si>
    <t>l.</t>
  </si>
  <si>
    <t>Media Komunikasi dan Informasi</t>
  </si>
  <si>
    <t>m.</t>
  </si>
  <si>
    <t>Pendelegasian Wewenang</t>
  </si>
  <si>
    <t>n.</t>
  </si>
  <si>
    <t>Pengelolaan Keuangan</t>
  </si>
  <si>
    <t>o.</t>
  </si>
  <si>
    <t>Tanggung Jawab Sosial Perusahaan</t>
  </si>
  <si>
    <t>p.</t>
  </si>
  <si>
    <t>Pengendalian Internal</t>
  </si>
  <si>
    <t>q.</t>
  </si>
  <si>
    <t>Rapat Pemilik Modal, Rapat Lainnya dan Risalah Rapat</t>
  </si>
  <si>
    <t>r.</t>
  </si>
  <si>
    <t>Penilaian Kinerja</t>
  </si>
  <si>
    <t>s.</t>
  </si>
  <si>
    <t>Proses Penunjukan dan Peran Auditor Eksternal</t>
  </si>
  <si>
    <t>t.</t>
  </si>
  <si>
    <t>Mekanisme Kerja Komite Audit, SPI dan Auditor Eksternal</t>
  </si>
  <si>
    <t>u.</t>
  </si>
  <si>
    <t>Pemantauan Ketaatan GCG</t>
  </si>
  <si>
    <t>Pedoman Tata Kelola Perusahaan yang Baik (GCG Code) ditinjau dan dimutakhirkan secara berkala.</t>
  </si>
  <si>
    <t>Perusahaan memiliki aturan Kode Etik dan/atau Kode Perilaku yang tertulis.</t>
  </si>
  <si>
    <t xml:space="preserve">Adanya Kode etik atau Pedoman Perilaku
</t>
  </si>
  <si>
    <t xml:space="preserve">Nilai-nilai perusahaan (values); </t>
  </si>
  <si>
    <t xml:space="preserve">Benturan kepentingan;  </t>
  </si>
  <si>
    <t>Pemberian dan penerimaan hadiah, jamuan, hiburan dan pemberian donasi;</t>
  </si>
  <si>
    <t>Kepedulian terhadap kesehatan dan keselamatan kerja serta pelestarian;</t>
  </si>
  <si>
    <t xml:space="preserve">Kesempatan yang sama untuk mendapatkan pekerjaan dan promosi;  </t>
  </si>
  <si>
    <t xml:space="preserve">Integritas laporan keuangan; </t>
  </si>
  <si>
    <t>h.</t>
  </si>
  <si>
    <t xml:space="preserve">Perlindungan informasi perusahaan dan intangible asset;  </t>
  </si>
  <si>
    <t>i.</t>
  </si>
  <si>
    <t xml:space="preserve"> Informasi orang dalam (untuk BUMD Tbk);  </t>
  </si>
  <si>
    <t>j.</t>
  </si>
  <si>
    <t xml:space="preserve">Perlindungan harta perusahaan;    </t>
  </si>
  <si>
    <t xml:space="preserve">Kegiatan sosial dan politik;  </t>
  </si>
  <si>
    <t xml:space="preserve">Etika yang terkait dengan stakeholders.  </t>
  </si>
  <si>
    <t xml:space="preserve">Mekanisme penegakan Pedoman Perilaku termasuk pelaporan atas pelanggaran; </t>
  </si>
  <si>
    <t xml:space="preserve">Pelanggaran dan sanksi. </t>
  </si>
  <si>
    <t>Pedoman Perilaku  ditinjau dan dimutakhirkan secara berkala.</t>
  </si>
  <si>
    <t>Landasan Hukum</t>
  </si>
  <si>
    <t>Sejarah Singkat BUMD</t>
  </si>
  <si>
    <t>Visi dan Misi BUMD</t>
  </si>
  <si>
    <t>Nilai-nilai/Budaya Kerja BUMD</t>
  </si>
  <si>
    <t>Struktur Organisasi BUMD</t>
  </si>
  <si>
    <t>Rencana dan Realisasi Usaha BUMD</t>
  </si>
  <si>
    <t>Opini atas Laporan Keuangan</t>
  </si>
  <si>
    <t>Board Manual ditinjau dan dimutakhirkan secara berkala</t>
  </si>
  <si>
    <t xml:space="preserve">Perusahaan memiliki kebijakan sistem pengendalian internal </t>
  </si>
  <si>
    <t>Terdapat kebijakan sistem pengendalian internal</t>
  </si>
  <si>
    <t>Kebijakan sistem pengendalian internal meliputi unsur:</t>
  </si>
  <si>
    <t xml:space="preserve">Lingkungan Pengendalian, </t>
  </si>
  <si>
    <t xml:space="preserve">Pengkajian dan pengelolaan risiko, </t>
  </si>
  <si>
    <t xml:space="preserve">Aktifitas pengendalian, </t>
  </si>
  <si>
    <t xml:space="preserve">Sistem informasi dan komunikasi </t>
  </si>
  <si>
    <t>Monitoring</t>
  </si>
  <si>
    <t>Kebijakan sistem pengendalian internal  ditinjau dan dimutakhirkan sesuai kebutuhan.</t>
  </si>
  <si>
    <t>Perusahaan memiliki kebijakan  mengenai tanggung jawab sosial perusahaan</t>
  </si>
  <si>
    <t xml:space="preserve">Ketersediaan kebijakan pengelolaan dan administrasi Laporan Harta Kekayaan Penyelenggara Negara (LHKPN).
</t>
  </si>
  <si>
    <t>Terdapat kebijakan/SOP tentang pengelolaan terhadap kepatuhan dan penyampaian LHKPN.</t>
  </si>
  <si>
    <t>Perusahaan melaksanakan kebijakan/SOP tentang kepatuhan pelaporan  harta kekayaan Penyelenggara Negara.</t>
  </si>
  <si>
    <t xml:space="preserve">Ketersediaan kebijakan pengendalian gratifikasi sesuai ketentuan yang berlaku.
</t>
  </si>
  <si>
    <t xml:space="preserve">Kebijakan/ketentuan tentang Pengendalian Gratifikasi yang meliputi: </t>
  </si>
  <si>
    <t>Komitmen Dewas/Bawas/Dekom dan Direksi,</t>
  </si>
  <si>
    <t>Ketentuan-ketentuan tentang gratifikasi,</t>
  </si>
  <si>
    <t xml:space="preserve">Fungsi yang ditugaskan mengelola gratifikasi, </t>
  </si>
  <si>
    <t xml:space="preserve">Mekanisme pelaporan gratifikasi, </t>
  </si>
  <si>
    <t xml:space="preserve">Pemantauan atas pelaksanaan dan sanksi atas penyimpangan ketentuan gratifikasi. </t>
  </si>
  <si>
    <t xml:space="preserve">Ketersediaan kebijakan sistem pelaporan atas dugaan penyimpangan pada perusahaan yang bersangkutan (whistle blowing system).
</t>
  </si>
  <si>
    <t>Perusahaan memiliki kebijakan tentang pelaporan atas dugaan penyimpangan pada perusahaan (whistle blowing system).</t>
  </si>
  <si>
    <t>Terdapat kebijakan mengenai pelaporan atas dugaan penyimpangan pada perusahaan (whistle blowing system).</t>
  </si>
  <si>
    <t xml:space="preserve">Materi Pedoman penerapan sistem pelaporan pelanggaran (whistle blowing):  
</t>
  </si>
  <si>
    <t xml:space="preserve">Perlindungan pelapor;  </t>
  </si>
  <si>
    <t>Unit pengelola sistem pelaporan pelanggaran;</t>
  </si>
  <si>
    <t>Kewajiban untuk melakukan pelaporan atas pelanggaran</t>
  </si>
  <si>
    <t xml:space="preserve">Mekanisme penyampaian pelanggaran (infrastruktur dan mekanisme, kerahasiaan dan perlindungan pelapor, komunikasi dengan pelapor);  </t>
  </si>
  <si>
    <t xml:space="preserve">Pelaksanaan investigasi;  </t>
  </si>
  <si>
    <t xml:space="preserve">Pelaporan atas  penyelenggaraan sistem pelaporan pelanggaran. </t>
  </si>
  <si>
    <t xml:space="preserve">Ketersediaan kebijakan pengelolaan hubungan induk dengan anak perusahaan
</t>
  </si>
  <si>
    <t>Kebijakan umum mengatur tentang pendirian dan pembubaran anak perusahaan antara lain:</t>
  </si>
  <si>
    <t xml:space="preserve">tata cara pendirian anak perusahaan, </t>
  </si>
  <si>
    <t xml:space="preserve">tata cara pembubaran (likuidasi) anak perusahaan, </t>
  </si>
  <si>
    <t>Kebijakan umum mengatur tentang  keselarasan kebijakan anak dan induk perusahaan, antara lain:</t>
  </si>
  <si>
    <t>a</t>
  </si>
  <si>
    <t>kebijakan keuangan,</t>
  </si>
  <si>
    <t>b</t>
  </si>
  <si>
    <t>kebijakan SDM</t>
  </si>
  <si>
    <t>kebijakan lainnya (GCG, CSR)</t>
  </si>
  <si>
    <t>Penerapan prinsip-prinsip tata kelola yang baik (good governance) pada Anak Perusahaan</t>
  </si>
  <si>
    <t>Terdapat Penerapan Perlakuan yang setara kepada Pemilik Modal/Pemegang Saham Anak Perusahaan</t>
  </si>
  <si>
    <t>Penerapan prinsip fairness terhadap Anak-Anak Perusahaan</t>
  </si>
  <si>
    <t>Ketersediaan  Kebijakan Pengendalian Dokumen</t>
  </si>
  <si>
    <t xml:space="preserve">Penyelenggaraan dokumentasi data perusahaan sehingga terjaga keamanan dan kerahasiaannya </t>
  </si>
  <si>
    <t>Terdapat kebijakan pengendalian dokumen perusahaan</t>
  </si>
  <si>
    <t>Kebijakan pengendalian dokumen  perusahaan minimum memuat:</t>
  </si>
  <si>
    <t xml:space="preserve">kerahasiaan </t>
  </si>
  <si>
    <t>keamanan</t>
  </si>
  <si>
    <t>masa penyimpanan (file aktif dll)</t>
  </si>
  <si>
    <t>III</t>
  </si>
  <si>
    <t>Partisipan GCG (70)</t>
  </si>
  <si>
    <t>Pemilik Modal/PS (24)</t>
  </si>
  <si>
    <t>Struktur kepemilikan saham/modal</t>
  </si>
  <si>
    <t xml:space="preserve">Struktur kepemilikan saham/modal dan klasifikasi saham  secara terbuka diinformasikan melalui media massa. </t>
  </si>
  <si>
    <t xml:space="preserve">Hak-hak pemegang saham/pemilik modal </t>
  </si>
  <si>
    <t>Rapat Tahunan</t>
  </si>
  <si>
    <t>Pemilik Modal/Pemegang Saham memperoleh informasi material mengenai keadaan perusahaan secara tepat waktu dan teratur.</t>
  </si>
  <si>
    <t>Pelaksanaan Rapat Pembahasan Bersama (RPB/RPM) atau RUPS berdasarkan atas ketentuan yang ada</t>
  </si>
  <si>
    <t>Panggilan Rapat Pembahasan Bersama (RPB/RPM) atau RUPS memuat agenda yang berisi semua hal penting untuk diputuskan sesuai dengan ketentuan yang ada</t>
  </si>
  <si>
    <t>Rapat Luar biasa:
Ada undangan rapat, undangan rapat memuat agenda yang akan dibahas</t>
  </si>
  <si>
    <t>Rapat didukung dengan risalah rapat/rekaman</t>
  </si>
  <si>
    <t>Risalah rapat memuat dinamika rapat</t>
  </si>
  <si>
    <t>RPB/RPM/RUPS dilaksanakan tepat waktu</t>
  </si>
  <si>
    <t>RPB/RPM/RUPS dilaksanakan tepat waktu sesuai ketentuan</t>
  </si>
  <si>
    <t>Proses pengangkatan Dewas/Bawas/Dekom  dilaksanakan secara transparan melalui fit and proper test sesuai sistem yang telah ditetapkan.</t>
  </si>
  <si>
    <t>Proses pengangkatan Dewas/Bawas/Dekom dilaksanakan:</t>
  </si>
  <si>
    <t>sesuai dengan sistem yang telah ditetapkan.</t>
  </si>
  <si>
    <t>- secara transparan</t>
  </si>
  <si>
    <t>- fit and proper test</t>
  </si>
  <si>
    <t>Profil Dewas/Bawas/Dekom terpilih dipublikasikan</t>
  </si>
  <si>
    <t>Komposisi Dewas/Bawas/Dekom sesuai dengan ketentuan yang berlaku.</t>
  </si>
  <si>
    <t xml:space="preserve">Proses pengangkatan Direksi  dilaksanakan secara transparan melalui fit and proper test sesuai sistem yang telah ditetapkan  </t>
  </si>
  <si>
    <t>Proses pengangkatan Direksi dilaksanakan:</t>
  </si>
  <si>
    <t>- sesuai dengan sistem yang telah ditetapkan.</t>
  </si>
  <si>
    <t>Profil Direksi terpilih dipublikasikan</t>
  </si>
  <si>
    <t>Komposisi Direksi sesuai dengan ketentuan yang berlaku dan kebutuhan perusahaan daerah</t>
  </si>
  <si>
    <t xml:space="preserve">Penilaian Kinerja </t>
  </si>
  <si>
    <t>PM/PS menetapkan mekanisme Penilaian kinerja  Dewas/Bawas/Dekom</t>
  </si>
  <si>
    <t>PM/PS menetapkan dan melaksanakan sistem penilaian  Direksi secara formal</t>
  </si>
  <si>
    <t>PM/PS menetapkan mekanisme Penilaian kinerja  Direksi secara:</t>
  </si>
  <si>
    <t>kolegial</t>
  </si>
  <si>
    <t>individual.</t>
  </si>
  <si>
    <t xml:space="preserve">Sistem Remunerasi untuk Dewas/Bawas/Dekom dan Direksi  </t>
  </si>
  <si>
    <t>Penetapan Auditor Eksternal</t>
  </si>
  <si>
    <t>Penunjukan auditor eksternal baru</t>
  </si>
  <si>
    <t>Penunjukan auditor eksternal berulang untuk periode berikutnya.</t>
  </si>
  <si>
    <t>B.1</t>
  </si>
  <si>
    <t>Perusahaan menetapkan program pengenalan</t>
  </si>
  <si>
    <t>- Relevan</t>
  </si>
  <si>
    <t>- Tepat Waktu</t>
  </si>
  <si>
    <t>Program pelatihan dilaksanakan</t>
  </si>
  <si>
    <t>Kebijakan telah diformalkan</t>
  </si>
  <si>
    <t>Kebijakan telah dilaksanakan</t>
  </si>
  <si>
    <t xml:space="preserve">Dewas/Bawas/Dekom menyusun Rencana Kerja Tahunan Dewas/Bawas/Dekom. </t>
  </si>
  <si>
    <t>Dewas/Bawas/Dekom  menyusun Rencana Kerja Tahunan (RKT)</t>
  </si>
  <si>
    <t>Rencana kerja tahunan memuat sasaran/ target yang ingin dicapai.</t>
  </si>
  <si>
    <t>Rencana kerja tahunan disampaikan secara tertulis kepada RPM/PS.</t>
  </si>
  <si>
    <t xml:space="preserve">Dewas melakukan pemantauan terhadap faktor-faktor yang dapat mempengaruhi perusahaan secara signifikan. 
</t>
  </si>
  <si>
    <t>Dewas memberikan arahan serta pemantauan terhadap perubahan lingkungan bisnis yang memiliki dampak signfikan terhadap perusahaan</t>
  </si>
  <si>
    <t>Terdapat perubahan lingkungan bisnis yang memiliki dampak signifikan terhadap perusahaan</t>
  </si>
  <si>
    <t>Dewas memberikan arahan terhadap perubahan tersebut secara:</t>
  </si>
  <si>
    <t>Tertulis</t>
  </si>
  <si>
    <t>Relevan</t>
  </si>
  <si>
    <t>Tepat waktu</t>
  </si>
  <si>
    <t xml:space="preserve">Dewas/Bawas/Dekom memberikan arahan atas rancangan RJPP yang disampaikan oleh Direksi.
</t>
  </si>
  <si>
    <t>RJPP ditandatangani;</t>
  </si>
  <si>
    <t>Persetujuan atas RJPP tepat waktu.</t>
  </si>
  <si>
    <t>Dewas/Bawas/Dekom memberikan arahan atas rancangan RKAP yang disampaikan oleh Direksi.</t>
  </si>
  <si>
    <t>Terdapat arahan Dewas/Bawas/Dekom dalam penyusunan dalam penyusunan RKAP secara:</t>
  </si>
  <si>
    <t>RKAP ditandatangani;</t>
  </si>
  <si>
    <t>Persetujuan atas RKAP tepat waktu.</t>
  </si>
  <si>
    <t>Dewas/Bawas/Dekom memberikan arahan terhadap Direksi atas implementasi rencana dan kebijakan perusahaan.</t>
  </si>
  <si>
    <t>Dewas/Bawas/Dekom  memberikan arahan tentang penguatan sistem pengendalian intern perusahaan.</t>
  </si>
  <si>
    <t>Arahan tentang penguatan sistem pengendalian intern perusahaan.</t>
  </si>
  <si>
    <t>Dewas/Bawas/Dekom  memberikan arahan tentang manajemen risiko perusahaan.</t>
  </si>
  <si>
    <t>Arahan tentang manajemen risiko perusahaan.</t>
  </si>
  <si>
    <t>Dewas/Bawas/Dekom  memberikan arahan tentang sistem teknologi informasi yang digunakan perusahaan.</t>
  </si>
  <si>
    <t>Arahan tentang sistem teknologi informasi yang digunakan perusahaan.</t>
  </si>
  <si>
    <t>Dewas/Bawas/Dekom  memberikan arahan tentang kebijakan dan pelaksanaan pengembangan karir.</t>
  </si>
  <si>
    <t>Arahan tentang kebijakan dan pelaksanaan pengembangan karir.</t>
  </si>
  <si>
    <t>Dewas/Bawas/Dekom memberikan arahan tentang kebijakan akuntansi dan penyusunan laporan keuangan sesuai dengan standar akuntansi yang berlaku umum di Indonesia (SAK).</t>
  </si>
  <si>
    <t>Arahan tentang kebijakan akuntansi dan penyusunan laporan keuangan sesuai dengan standar akuntansi yang berlaku umum di Indonesia (SAK).</t>
  </si>
  <si>
    <t>Dewas/Bawas/Dekom memberikan arahan tentang kebijakan pengadaan barang/jasa dan pelaksanaannya.</t>
  </si>
  <si>
    <t>Arahan tentang kebijakan pengadaan barang dan jasa dan pelaksanaannya.</t>
  </si>
  <si>
    <t>Arahan tentang kebijakan mutu dan pelayanan serta pelaksanaan kebijakan mutu.</t>
  </si>
  <si>
    <t>Dewas/Bawas/Dekom  melaksanakan pengawasan terhadap Direksi atas implementasi rencana dan kebijakan perusahaan.</t>
  </si>
  <si>
    <t>Dewas/Bawas/Dekom mengawasi dan memantau kepatuhan Direksi dalam menjalankan peraturan perundangan yang berlaku dan perjanjian dengan pihak ketiga.</t>
  </si>
  <si>
    <t>Dewas/Bawas/Dekom    mengawasi dan memantau  kepatuhan Direksi dalam menjalankan perusahaan sesuai RKAP dan/atau RJPP.</t>
  </si>
  <si>
    <t>Dewas/Bawas/Dekom  memberikan persetujuan atas transaksi atau tindakan dalam lingkup kewenangan Dewas/Bawas/Dekom atau RPM/PS.</t>
  </si>
  <si>
    <t>Dewas/Bawas/Dekom (berdasarkan usul dari Komite Audit) mengajukan calon Auditor Eksternal kepada RUPS/Pemilik Modal.</t>
  </si>
  <si>
    <t>Memastikan efektifitas pelaksanaan  Audit Eksternal.</t>
  </si>
  <si>
    <t>Memastikan efektifitas pelaksanaan  Audit Internal.</t>
  </si>
  <si>
    <t>Dewas/Bawas/Dekom memastikan audit eksternal dan audit internal dilaksanakan secara efektif serta melaksanakan telaah atas pengaduan yang berkaitan dengan BUMD yang diterima oleh Dewas/Bawas/ Dekom.</t>
  </si>
  <si>
    <t>Terdapat telaah atas pengaduan yang berkaitan dengan BUMD.</t>
  </si>
  <si>
    <t>Terdapat gejala penurunan kinerja perusahaan yang signifikan</t>
  </si>
  <si>
    <t>Terdapat pelaporan kepada RPM/PS apabila terjadi gejala menurunnya kinerja perusahaan yang signifikan</t>
  </si>
  <si>
    <t>Dewas/Bawas/Dekom  melaporkan dengan segera kepada RPM/PS apabila terjadi gejala menurunnya kinerja perusahaan yang signifikan.</t>
  </si>
  <si>
    <t>Dewas/Bawas/Dekom melakukan pengawasan terhadap pelaksanaan kebijakan pengelolaan anak perusahaan/perusahaan patungan.</t>
  </si>
  <si>
    <t>Peran Dewas/Bawas/Dekom dalam pemilihan calon anggota Direksi dan Dewas/Bawas/Dekom Anak Perusahaan perusahaan/perusahaan patungan.</t>
  </si>
  <si>
    <t>Dewas/Bawas/Dekom berperan dalam pencalonan anggota Direksi,  menilai kinerja Direksi (individu dan kolegial) dan mengusulkan tantiem/ insentif kinerja sesuai ketentuan yang berlaku dan mempertimbangkan kinerja Direksi.</t>
  </si>
  <si>
    <t>Dewas/Bawas/Dekom  mengusulkan calon anggota Direksi kepada Pemegang Saham/Pemilik Modal sesuai kebijakan dan kriteria seleksi yang ditetapkan.</t>
  </si>
  <si>
    <t>Dewas/Bawas/Dekom  menilai Direksi dan melaporkan hasil penilaian tersebut kepada Pemegang Saham/Pemilik Modal.</t>
  </si>
  <si>
    <t>Dewas/Bawas/Dekom mengusulkan remunerasi Direksi sesuai ketentuan yang berlaku dan penilaian kinerja Direksi.</t>
  </si>
  <si>
    <t>Dewas/Bawas/Dekom   memantau penerapan prinsip-prinsip GCG dalam perusahaan.</t>
  </si>
  <si>
    <t>Dewas/Bawas/Dekom  memastikan prinsip-prinsip Tata Kelola Perusahaan yang Baik telah diterapkan secara efektif dan berkelanjutan.</t>
  </si>
  <si>
    <t>Dewas/Bawas/Dekom  melakukan pengukuran dan penilaian terhadap kinerja Dewas/Bawas/Dekom.</t>
  </si>
  <si>
    <t>Terdapat penilaian kinerja Komisaris yang dilakukan oleh Komisaris atau Komite Komisaris (self assessment)</t>
  </si>
  <si>
    <t>Perusahaan  menetapkan tata tertib rapat dan melaksanakannya</t>
  </si>
  <si>
    <t xml:space="preserve">Terdapat mekanisme persetujuan (validasi) terhadap isi risalah rapat kepada peserta rapat
</t>
  </si>
  <si>
    <t xml:space="preserve">Jangka waktu penyampaian keberatan atas risalah rapat maksimal 14 hari setelah pengiriman risalah
</t>
  </si>
  <si>
    <t>Sekretariat Dewas/Bawas/Dekom memiliki uraian tugas yang jelas.</t>
  </si>
  <si>
    <t xml:space="preserve">Adanya uraian tugas (job description) bagi Sekretariat Komisaris yang ditetapkan oleh Ketua Dewas/Bawas/Komisaris Utama
</t>
  </si>
  <si>
    <t>Kejelasan uraian Tugas Pokok dan fungsi dalam job description tersebut.</t>
  </si>
  <si>
    <t>Sekretariat Dewas/Bawas/Dekom  melakukan administrasi dan penyimpanan dokumen.</t>
  </si>
  <si>
    <t>Sekretaris Dewas/Bawas/Dekom menyelenggarakan rapat Dewas/Bawas/Dekom dan rapat/pertemuan antara Dewas/Bawas/Dekom  dengan Pemilik Modal/ Pemegang Saham, Direksi maupun pihak-pihak terkait lainnya.</t>
  </si>
  <si>
    <t>Bahan-bahan rapat disediakan dan disampaikan kepada peserta rapat paling lambat 3 (tiga) hari sebelum diadakan rapat.</t>
  </si>
  <si>
    <t>Sekretaris Dewas/Bawas/Dekom menyediakan data/informasi yang diperlukan oleh Dewas/Bawas/Dekom dan komite-komite di lingkungan Dewas/Bawas/Dekom.</t>
  </si>
  <si>
    <t>B.2</t>
  </si>
  <si>
    <t xml:space="preserve">Komite Dewas/Bawas/Dekom (5)  </t>
  </si>
  <si>
    <t xml:space="preserve">Keberadaan Komite Dewas/Bawas/Dekom </t>
  </si>
  <si>
    <t xml:space="preserve">Pembentukan Komite Dewas/Bawas/Dekom dilaporkan kepada RPM/PS. </t>
  </si>
  <si>
    <t xml:space="preserve">Ketua Komite Dewas/Bawas/Dekom adalah salah seorang Dewas/Bawas/Dekom. </t>
  </si>
  <si>
    <t>Komposisi keanggotaan yang mendukung pelaksanaan fungsi Komite dan independensi dari masing-masing Komite Dewas/Bawas/Dekom.</t>
  </si>
  <si>
    <t xml:space="preserve">Anggota Komite diangkat dan diberhentikan oleh Dewas/Bawas/Dekom.
 </t>
  </si>
  <si>
    <t>Anggota Komite Dewas/Bawas/Dekom tidak memiliki hubungan keuangan, kepengurusan, kepemilikan saham dan atau hubungan keluarga dengan Dewas, Direksi dan atau Pemilik Modal/Pemegang Saham.</t>
  </si>
  <si>
    <t xml:space="preserve">Jumlah keanggotaan masing-masing Komite yang berasal dari luar Dewas/Bawas/Dekom sesuai dengan ketentuan yang berlaku. 
</t>
  </si>
  <si>
    <t>Sarana dan Prasarana Komite Dewas/Bawas/Dekom</t>
  </si>
  <si>
    <t>Muatan Piagam Komite Audit sesuai dengan ketentuan yang berlaku/praktik yang berlaku umum</t>
  </si>
  <si>
    <t>Piagam komite audit  ditinjau dan dimutakhirkan sesuai dengan peraturan yang berlaku/praktik yang berlaku umum.</t>
  </si>
  <si>
    <t>Komite Dewas/Bawas/Dekom  melaksanakan perannya sebagai pendukung  Dewas/Bawas/Dekom dalam melaksanakan fungsi pengawasan</t>
  </si>
  <si>
    <t xml:space="preserve">Program kerja tahunan Komite Audit minimal memuat telaah untuk: </t>
  </si>
  <si>
    <t xml:space="preserve">memastikan efektivitas sistem pengendalian manajemen dan memberikan rekomendasi penyempurnaan sistem pengendalian manajemen beserta pelaksanaannya </t>
  </si>
  <si>
    <t>efektivitas pelaksanaan tugas auditor eksternal dan SPI</t>
  </si>
  <si>
    <t>Komite Dewas/Bawas/Dekom melaksanakan pertemuan rutin sesuai dengan program kerja tahunan serta melakukan kegiatan lain yang ditugaskan Dewas/Bawas/Dekom.</t>
  </si>
  <si>
    <t xml:space="preserve">Komite audit melaksanakan perannya 
</t>
  </si>
  <si>
    <t>Komite audit melakukan telaahan terhadap TOR eksternal Auditor</t>
  </si>
  <si>
    <t>Komite Audit melakukan penilaian terhadap efektifitas sistem pengendalian internal</t>
  </si>
  <si>
    <t>Komite Audit melakukan penelaahan atas:</t>
  </si>
  <si>
    <t>rencana kerja SPI</t>
  </si>
  <si>
    <t>Efektifitas pelaksanaan tugas SPI</t>
  </si>
  <si>
    <t>Tindak lanjut manajemen atas temuan SPI</t>
  </si>
  <si>
    <t>Komite manajemen risiko melaksanakan perannya</t>
  </si>
  <si>
    <t>Komite manajemen risiko melakukan penilaian terhadap efektifitas penerapan manajemen risiko</t>
  </si>
  <si>
    <t>C.1</t>
  </si>
  <si>
    <t>Direksi (14)</t>
  </si>
  <si>
    <t>Kesempatan pembelajaran bagi Direksi</t>
  </si>
  <si>
    <t>Direksi menetapkan kebijakan program pengenalan.</t>
  </si>
  <si>
    <t xml:space="preserve">Program pengenalan minimal memuat: pelaksanaan prinsip GCG, gambaran ttg BUMD, pendelegasian wewenang, sistem dan kebijakan pengendalian internal, tugas dan tg jawab Direksi    
 </t>
  </si>
  <si>
    <t>Program pengenalan dilaksanakan</t>
  </si>
  <si>
    <t>Semua Direksi yang baru diangkat mengikuti program pengenalan yang diselenggarakan oleh perusahaan.</t>
  </si>
  <si>
    <t>Direksi melaksanakan program pelatihan dalam rangka meningkatkan kompetensi anggota Direksi sesuai kebutuhan.</t>
  </si>
  <si>
    <t>Direksi menetapkan kebijakan program pelatihan:</t>
  </si>
  <si>
    <t>Ada Kebijakan</t>
  </si>
  <si>
    <t>Dilaksanakan</t>
  </si>
  <si>
    <t>Dianggarkan secara khusus bagi Direksi</t>
  </si>
  <si>
    <t>Direksi melakukan pembagian tugas/fungsi, wewenang dan tanggung jawab secara jelas.</t>
  </si>
  <si>
    <t>Direksi menetapkan struktur/susunan organisasi yang sesuai dengan kebutuhan perusahaan.</t>
  </si>
  <si>
    <t>Terdapat struktur organisasi yang telah ditetapkan secara formal</t>
  </si>
  <si>
    <t>Struktur organisasi sesuai kebutuhan perusahaan</t>
  </si>
  <si>
    <t>Direksi menetapkan uraian tugas dan tanggungjawab Direksi dan manajemen di bawahnya</t>
  </si>
  <si>
    <t xml:space="preserve">Direktur Utama menetapkan uraian tugas dan tanggungjawab Direksi  
</t>
  </si>
  <si>
    <t>Direksi menetapkan uraian tugas dan tanggungjawab manajemen di bawahnya</t>
  </si>
  <si>
    <t xml:space="preserve">Direksi menempatkan pejabat-pejabat perusahaan yang sesuai dengan kualifikasi yang ditetapkan </t>
  </si>
  <si>
    <t>Direksi memiliki pedoman kualifikasi (spesifikasi) untuk masing-masing jabatan yang mencakup: kompetensi dan kinerja</t>
  </si>
  <si>
    <t>Pedoman dilaksanakan</t>
  </si>
  <si>
    <t>Direksi menyusun perencanaan perusahaan.</t>
  </si>
  <si>
    <t>Direksi menyusun Rencana Kerja 5 Tahunan</t>
  </si>
  <si>
    <t>Evaluasi pelaksanaan Rencana Kerja 5 Tahunan sebelumnya</t>
  </si>
  <si>
    <t>Posisi perusahaan saat ini (Terdapatnya analisis SWOT atau analisis peluang bisnis dan sejenisnya dalam penentuan Rencana Kerja Tahunan)</t>
  </si>
  <si>
    <t>Asumsi yang dipakai dalam penyusunan Rencana Kerja 5 Tahunan.</t>
  </si>
  <si>
    <t>Penetapan sasaran, strategi, kebijakan dan program kerja Rencana Kerja 5 Tahunan.</t>
  </si>
  <si>
    <t>Direksi menyusun Rencana Kerja Tahunan yang merupakan penjabaran dari Rencana Kerja 5 Tahunan</t>
  </si>
  <si>
    <t>Adanya keselarasan Rencana Kerja Tahunan dengan Rencana Kerja 5 Tahunan</t>
  </si>
  <si>
    <t xml:space="preserve">Rencana kerja yang dirinci atas misi, sasaran, strategi, kebijakan dan program kerja                                         </t>
  </si>
  <si>
    <t xml:space="preserve">Anggaran perusahaan yang dirinci atas setiap program kegiatan                </t>
  </si>
  <si>
    <t>Proyeksi keuangan BUMD dan anak perusahaannya</t>
  </si>
  <si>
    <t>Hal-hal lain yang memerlukan keputusan RPM/PS</t>
  </si>
  <si>
    <t>Rencana Kerja Tahunan diserahkan tepat waktu</t>
  </si>
  <si>
    <t xml:space="preserve">Rencana Kerja Tahunan selambat-lambatnya diserahkan untuk disahkan 3 bulan sebelum tahun buku berakhir </t>
  </si>
  <si>
    <t xml:space="preserve">Peran Direksi dalam Kegiatan Operasional Perusahaan
</t>
  </si>
  <si>
    <t>Direksi memiliki rencana suksesi bagi manajer / pejabat kunci (key managers) perusahaan dengan dasar yang dapat dipertanggungjawabkan dan melaporkannya ke Dewas/Bawas/Dekom.</t>
  </si>
  <si>
    <t xml:space="preserve">Terdapat pola karir yang dibakukan 
</t>
  </si>
  <si>
    <t xml:space="preserve">Direksi memiliki rencana (list) orang yang memiliki kompetensi untuk menduduki jabatan                      
</t>
  </si>
  <si>
    <t>Penyampaian laporan rencana tsb dari Direksi kepada Dewas/Bawas/Dekom.</t>
  </si>
  <si>
    <t xml:space="preserve">Direksi  mengidentifikasi setiap peluang bisnis </t>
  </si>
  <si>
    <t>Adanya upaya Direksi untuk merealisasikan  peluang bisnis dilaksanakan, antara lain dengan menganalisis risiko, studi kelayakan dll</t>
  </si>
  <si>
    <t>Direksi  merespon isu-isu terkini dari eksternal mengenai perubahan lingkungan bisnis dan permasalahannya,  secara tepat waktu dan relevan.</t>
  </si>
  <si>
    <t>Direksi  merespon isu-isu terkini dari eksternal mengenai perubahan lingkungan bisnis dan permasalahannya</t>
  </si>
  <si>
    <t>Respon terhadap isu yang relevan.</t>
  </si>
  <si>
    <t>Tanggapan dilaksanakan tepat waktu</t>
  </si>
  <si>
    <t xml:space="preserve">Jika lingkungan bisnis berdampak besar pada perusahaan dan kinerja perusahaan, Direksi menyampaikan ke Dewas/Bawas/Dekom untuk meminta arahan dan respon dan selanjutnya dilakukan pembahasan bersama.
</t>
  </si>
  <si>
    <t>Direksi membangun sistem pengendalian internal yang memadai</t>
  </si>
  <si>
    <t>Terdapat mekanisme terkait pelaksanaan dan pelaporan pengendalian internal</t>
  </si>
  <si>
    <t>Terdapat mekanisme pengujian sistem pengendalian intern secara berkala dan dilaksanakan.</t>
  </si>
  <si>
    <t>Terdapat Piagam Pengawasan (Internal Audit Charter) yang disepakati dan ditetapkan oleh Direksi, setelah mempertimbangkan saran-saran Dewas/Bawas/Dekom.</t>
  </si>
  <si>
    <t xml:space="preserve">Muatan Piagam Pengawasan Intern: 
</t>
  </si>
  <si>
    <t xml:space="preserve">Sesuai dengan ketentuan yang berlaku (Peraturan Bapepam, UU perusahaan dan peraturan pelaksanaannya). </t>
  </si>
  <si>
    <t xml:space="preserve">Mempertimbangkan Standar Profesional Audit Intern yang dibuat oleh FK-SPI perusahaan dan/atau Konsorsium Organisasi Profesi Audit Intern atau international Professional Practices Framework of Internal Auditing. </t>
  </si>
  <si>
    <t xml:space="preserve"> Paling sedikit menjelaskan: posisi  fungsi Audit Internal dalam organisasi: kewenangan Fungsi Audit Internal untuk mendapatkan akses terhadap semua catatan, personil dan aset perusahaan yang diperlukan dalam rangka pelaksanaan tugasnya;  dan menjelaskan ruang lingkup Fungsi Audit Internal. </t>
  </si>
  <si>
    <t>Piagam SPI ditinjau dan dimutakhirkan sesuai kebutuhan.</t>
  </si>
  <si>
    <t xml:space="preserve">Perusahaan menetapkan mekanisme pemantauan kinerja SPI
</t>
  </si>
  <si>
    <t>Perusahaan memiliki kebijakan manajemen risiko</t>
  </si>
  <si>
    <t>Adanya kebijakan manajemen risiko yang mengatur tentang pengelolaan risiko di perusahaan</t>
  </si>
  <si>
    <t xml:space="preserve">Kebijakan manajemen risiko minimal memuat: kerangka, tahapan pelaksanaan manajemen risiko, pelaporan risiko dan penanganannya. </t>
  </si>
  <si>
    <t xml:space="preserve">Kebijakan Manajemen Risiko disosialisasikan ke seluruh jajaran perusahaan </t>
  </si>
  <si>
    <t>Jajaran perusahaan memahami materi manajemen risiko</t>
  </si>
  <si>
    <t>Kebijakan manajemen risiko  ditinjau dan dimutakhirkan sesuai kebutuhan.</t>
  </si>
  <si>
    <t>Direksi  menerapkan manajemen risiko sesuai dengan kebijakan yang telah ditetapkan</t>
  </si>
  <si>
    <t>Kebijakan manajemen risiko diterapkan dalam kegiatan operasional perusahaan.</t>
  </si>
  <si>
    <t>Direksi melaporkan pelaksanaan manajemen risiko kepada Dewas/bawas/dekom</t>
  </si>
  <si>
    <t>Perusahaan memiliki kebijakan teknologi informasi</t>
  </si>
  <si>
    <t>Adanya kebijakan teknologi informasi yang mengatur tentang tata kelola teknologi informasi</t>
  </si>
  <si>
    <t xml:space="preserve">Kebijakan teknologi informasi minimal memuat: kerangka, tahapan pelaksanaan teknologi informasi, pelaporan  dan pengendaliannya. </t>
  </si>
  <si>
    <t xml:space="preserve">Kebijakan Teknologi Informasi dikomunikasikan ke seluruh jajaran perusahaan </t>
  </si>
  <si>
    <t>Jajaran perusahaan memahami materi Kebijakan Teknologi Informasi</t>
  </si>
  <si>
    <t>Kebijakan teknologi informasi ditinjau dan dimutakhirkan sesuai kebutuhan.</t>
  </si>
  <si>
    <t>Direksi  menerapkan  sistem tentang teknologi informasi sesuai dengan kebijakan yang telah ditetapkan</t>
  </si>
  <si>
    <t>Sistem teknologi informasi diterapkan dalam kegiatan operasional perusahaan.</t>
  </si>
  <si>
    <t xml:space="preserve">Perusahaan memiliki kebijakan mengenai hak-hak konsumen </t>
  </si>
  <si>
    <t xml:space="preserve">Perusahaan telah memiliki SOP pengendalian kualitas produk dan jasa yang dihasilkan </t>
  </si>
  <si>
    <t xml:space="preserve">Kebijakan hak-hak karyawan dikomunikasikan ke seluruh jajaran perusahaan </t>
  </si>
  <si>
    <t>Direksi melaksanakan sistem peningkatan mutu produk dan pelayanan</t>
  </si>
  <si>
    <t>Direksi melaksanakan pengadaan barang dan jasa sesuai aturan yang berlaku</t>
  </si>
  <si>
    <t>Upaya Direksi dalam mengevaluasi keberhasilan strategi yang ditetapkan</t>
  </si>
  <si>
    <t>Direksi menetapkan sistem pengukuran kinerja dalam perusahaan</t>
  </si>
  <si>
    <t xml:space="preserve">Terdapat indikator kinerja yang mengukur capaian strategi yang telah ditetapkan 
</t>
  </si>
  <si>
    <t xml:space="preserve">Indikator kinerja berimbang antara keuangan dan non keuangan </t>
  </si>
  <si>
    <t>Pengukuran kinerja dilaksanakan.</t>
  </si>
  <si>
    <t>Direksi mempertimbangkan hasil pengukuran kinerja untuk percepatan pencapaian tujuan.</t>
  </si>
  <si>
    <t>Ada analisis terhadap capaian kinerja</t>
  </si>
  <si>
    <t>Ada upaya perbaikan strategi berdasarkan hasil analisis.</t>
  </si>
  <si>
    <t>Pengambilan keputusan oleh Direksi dilakukan secara objektif tanpa dipengaruhi oleh pihak lain</t>
  </si>
  <si>
    <t>Pengambilan keputusan dalam pencapaian tujuan perusahaan tetap mempertimbangkan kepentingan stakeholders (fairness).</t>
  </si>
  <si>
    <t>Pengambilan keputusan oleh Direksi dilakukan melalui analisis yang memadai</t>
  </si>
  <si>
    <t xml:space="preserve">Pengambilan keputusan oleh Direksi telah mempertimbangkan al: </t>
  </si>
  <si>
    <t>Keseimbangan kepentingan stakeholders.</t>
  </si>
  <si>
    <t>Risiko</t>
  </si>
  <si>
    <t>SWOT</t>
  </si>
  <si>
    <t>Perusahaan menetapkan kebijakan pembinaan  SDM  untuk mendukung efektifitas pencapaian perusahaan.</t>
  </si>
  <si>
    <t>Kebijakan pembinaan SDM memenuhi prinsip-prinsip GCG, meliputi:</t>
  </si>
  <si>
    <t>Sistem perekrutan;</t>
  </si>
  <si>
    <t>Pengembangan kompetensi pegawai yang berkelanjutan</t>
  </si>
  <si>
    <t>Pola mutasi, promosi dan demosi (pola karir)</t>
  </si>
  <si>
    <t xml:space="preserve">Sistem remunerasi pegawai </t>
  </si>
  <si>
    <t>Sistem kesejahteraan pegawai</t>
  </si>
  <si>
    <t>Sistem pemberhentian pegawai</t>
  </si>
  <si>
    <t>Perusahaan memiliki kebijakan mengenai hak-hak dan kewajiban karyawan</t>
  </si>
  <si>
    <t>Kebijakan hak-hak karyawan telah diformalkan.</t>
  </si>
  <si>
    <t>Perusahaan memiliki kebijakan reward and punishment</t>
  </si>
  <si>
    <t xml:space="preserve">Kebijakan hak-hak karyawan minimal memuat mengenai: </t>
  </si>
  <si>
    <t>Pola karier, sistem penilaian kinerja karyawan, sistem penggajian,</t>
  </si>
  <si>
    <t>program pengembangan keahlian.</t>
  </si>
  <si>
    <t>Kebijakan hak-hak karyawan  ditinjau dan dimutakhirkan sesuai kebutuhan.</t>
  </si>
  <si>
    <t>Pengukuran kepuasan karyawan</t>
  </si>
  <si>
    <t>Perusahaan memiliki kebijakan mengenai hak-hak dan kewajiban pelanggan</t>
  </si>
  <si>
    <t>Terdapat kebijakan mengenai hak-hak pelanggan, kebijakan keamanan, keselamatan dan kesehatan pelanggan sesuai ketentuan</t>
  </si>
  <si>
    <t>Terdapat kontak pelanggan untuk menerima umpan balik secara mudah</t>
  </si>
  <si>
    <t>Terdapat program untuk mengkomunikasikan informasi produk/layanan kepada pelanggan</t>
  </si>
  <si>
    <t>Perusahaan melaksanakan survei secara berkala untuk mengetahui tingkat kepuasan pelanggan</t>
  </si>
  <si>
    <t>Manajemen memiliki unit untuk melaksanakan tindak lanjut hasil survei</t>
  </si>
  <si>
    <t>Perusahaan memiliki kebijakan mengenai hak-hak dan kewajiban pemasok</t>
  </si>
  <si>
    <t>Perusahaan mengembangkan kemitraan dengan pemasok untuk memperoleh barang dan jasa</t>
  </si>
  <si>
    <t>Perusahaan melakukan evaluasi terhadap pemasok berdasarkan pencapaian quality, cost, delivery dan service</t>
  </si>
  <si>
    <t>Perusahaan secara berkala melakukan survei kepuasan kepada pemasok</t>
  </si>
  <si>
    <t>Perusahaan memiliki kebijakan mengenai hak-hak dan kewajiban kreditur</t>
  </si>
  <si>
    <t xml:space="preserve">Perusahaan memiliki kebijakan mengenai hak-hak dan kewajiban perusahaan kepada kreditur  yang telah diformalkan.
</t>
  </si>
  <si>
    <t xml:space="preserve">Kebijakan mengenai hak-hak dan kewajiban perusahaan kepada kreditur  minimal memuat:
</t>
  </si>
  <si>
    <t xml:space="preserve"> perencanaan kredit</t>
  </si>
  <si>
    <t xml:space="preserve"> penerimaan (kualifikasi dr kreditur)</t>
  </si>
  <si>
    <t>pembayaran kredit tepat waktu</t>
  </si>
  <si>
    <t>Kebijakan  mengenai hak-hak dan kewajiban perusahaan kepada kreditur ditinjau dan dimutakhirkan sesuai kebutuhan.</t>
  </si>
  <si>
    <t>Tidak terdapat keterlambatan penyampaian SPT Tahunan maupun SPT Masa</t>
  </si>
  <si>
    <t xml:space="preserve">Terdapat pelaksanaan komunikasi dan sosialisasi tentang Pengendalian Gratifikasi kepada  Dewas/Bawas/Dekom, Direksi, karyawan perusahaan dan stakeholders lainnya.
</t>
  </si>
  <si>
    <t xml:space="preserve">Tingkat pemahaman Dewas/Bawas/Dekom, Direksi dan karyawan dan stakeholders lainnya yang memadai terhadap kebijakan Pengendalian Gratifikasi. 
</t>
  </si>
  <si>
    <t xml:space="preserve">Terdapat kegiatan sosialisasi kebijakan whistle blowing system kepada karyawan perusahaan. 
</t>
  </si>
  <si>
    <t xml:space="preserve">Terdapat kegiatan sosialisasi kebijakan whistle blowing system kepada stakeholders perusahaan. 
</t>
  </si>
  <si>
    <t xml:space="preserve">Terdapat sarana/media perusahaan yang memadai untuk mendukung pelaksanaan kebijakan whistle blowing system. 
</t>
  </si>
  <si>
    <t xml:space="preserve">Terdapat penanganan/tindak lanjut sesuai dengan kebijakan atas pengaduan yang diterima perusahaan. 
</t>
  </si>
  <si>
    <t>Direksi menindaklanjuti hasil pemeriksaan SPI dan auditor eksternal (KAP dan BPK).</t>
  </si>
  <si>
    <t xml:space="preserve">Direksi menindaklanjuti hasil pemeriksaan:  </t>
  </si>
  <si>
    <t>SPI</t>
  </si>
  <si>
    <t>auditor eksternal (KAP dan BPK).</t>
  </si>
  <si>
    <t>Upaya untuk meningkatkan  nilai Pemegang Saham secara konsisten dan berkelanjutan.</t>
  </si>
  <si>
    <t>Pemutakhiran  kebijakan dan SOP terhadap perkembangan bisnis.</t>
  </si>
  <si>
    <t>Konsistensi penerapan prinsip-prinsip tata kelola yang baik dalam pelaksanaan kegiatan operasional perusahaan</t>
  </si>
  <si>
    <t>Konsisten dalam penerapan kebijakan yang telah ditetapkan</t>
  </si>
  <si>
    <t xml:space="preserve">Mekanisme pelaporan </t>
  </si>
  <si>
    <t>Direksi menindaklanjuti arahan, dan/atau keputusan Dewas/Bawas/Dekom</t>
  </si>
  <si>
    <t>Direksi menyusun laporan berkala sebagai bentuk pertanggungjawaban kegiatannya</t>
  </si>
  <si>
    <t xml:space="preserve">Direksi menyusun laporan keuangan dan manajemen yang memuat antara lain manajemen risiko, teknologi informasi, sistem manajemen kinerja, dan informasi-informasi yang relevan, secara: </t>
  </si>
  <si>
    <t xml:space="preserve">triwulanan </t>
  </si>
  <si>
    <t xml:space="preserve">tahunan </t>
  </si>
  <si>
    <t xml:space="preserve">Direksi memiliki pedoman/tata tertib Rapat yang minimal mengatur etika rapat dan penyusunan risalah rapat, evaluasi tindak lanjut hasil rapat sebelumnya, serta pembahasan atas arahan/usulan  dan/atau  keputusan Direksi.
</t>
  </si>
  <si>
    <t xml:space="preserve">Terdapat mekanisme persetujuan (validasi) terhadap isi risalah rapat kepada peserta rapat
</t>
  </si>
  <si>
    <t xml:space="preserve">Direksi menyelenggarakan Rapat Direksi sesuai kebutuhan, paling sedikit sekali dalam setiap bulan.
</t>
  </si>
  <si>
    <t>C.2</t>
  </si>
  <si>
    <t>SPI (5)</t>
  </si>
  <si>
    <t>SPI dilengkapi dengan faktor-faktor pendukung keberhasilan pelaksanaan tugasnya</t>
  </si>
  <si>
    <t>Posisi SPI di dalam struktur organisasi berada langsung di bawah Direktur Utama</t>
  </si>
  <si>
    <t xml:space="preserve">Posisi SPI di dalam struktur organisasi berada langsung di bawah Direktur Utama                                                                                                                          </t>
  </si>
  <si>
    <t xml:space="preserve">SPI diberi kewenangan yang cukup untuk menjalankan tugasnya dan akses kepada Direksi dan jajaran manajemen     </t>
  </si>
  <si>
    <t>SPI memiliki akses komunikasi yang memadai dengan Komisaris atau Komite Audit.</t>
  </si>
  <si>
    <t>Kualitas personil yang ditugaskan di SPI sesuai dengan kebutuhan untuk pelaksanaan tugas SPI</t>
  </si>
  <si>
    <t xml:space="preserve">Setiap personil SPI memiliki pengetahuan, ketrampilan dan kompetensi yang dibutuhkan untuk  melaksanakan audit serta melakukan pengembangan profesional berkelanjutan   </t>
  </si>
  <si>
    <t>Direksi pada umumnya berpendapat positif atas kualitas personil SPI.</t>
  </si>
  <si>
    <t>Kuantitas personil yang ditugaskan di SPI sesuai dengan kebutuhan untuk pelaksanaan tugas SPI</t>
  </si>
  <si>
    <t>SPI memiliki  pedoman  audit, mekanisme kerja dan supervisi di dalam organisasi SPI.</t>
  </si>
  <si>
    <t xml:space="preserve">Terdapat Pedoman Audit, mekanisme kerja, dan supervisi di dalam organisasi SPI. 
</t>
  </si>
  <si>
    <t>Pedoman Audit, mekanisme kerja, dan supervisi sudah memadai.</t>
  </si>
  <si>
    <t>SPI menjalankan perannya sebagai pengawas dan evaluator</t>
  </si>
  <si>
    <t>SPI melaksanakan audit sesuai program kerja tahunan yang sudah ditetapkan</t>
  </si>
  <si>
    <t xml:space="preserve">Ada program kerja audit yang ditetapkan setiap tahun
</t>
  </si>
  <si>
    <t xml:space="preserve">Program kerja audit telah mencakup atas kegiatan audit kepatuhan, efisiensi dan efektifitas, serta mendeteksi indikasi kecurangan </t>
  </si>
  <si>
    <t xml:space="preserve">Program kerja audit dilaksanakan </t>
  </si>
  <si>
    <t xml:space="preserve">SPI menyampaikan laporan hasil audit dan laporan kegiatan lainnya spt risiko, governance, dsb kepada Direktur Utama 
</t>
  </si>
  <si>
    <t>Terdapat pelaporan kegiatan SPI kepada Komisaris melalui Komite Audit (jika ada)</t>
  </si>
  <si>
    <t>SPI  melaksanakan kegiatan-kegiatan pengujian keandalan sistem pengendalian internal perusahaan.</t>
  </si>
  <si>
    <t xml:space="preserve">SPI telah melakukan kegiatan mengevaluasi kecukupan dan efektifitas sistem pengendalian intern yang diterapkan manajemen
</t>
  </si>
  <si>
    <t>SPI memberikan masukan kepada manajemen untuk perbaikan pengendalian internal</t>
  </si>
  <si>
    <t xml:space="preserve">SPI memantau  tindak lanjut rekomendasi hasil audit </t>
  </si>
  <si>
    <t>SPI menilai kecukupan pelaksanaan tindak lanjut atas rekomendasi hasil audit</t>
  </si>
  <si>
    <t>SPI memberikan masukan atas prosedur dan pengendalian proses-proses bisnis perusahaan</t>
  </si>
  <si>
    <t>SPI memberikan kontribusi terhadap peningkatan pengelolaan risiko dan pengendalian kepada manajemen</t>
  </si>
  <si>
    <t>SPI  memberikan masukan tentang upaya pencapaian strategi bisnis perusahaan.</t>
  </si>
  <si>
    <t xml:space="preserve">SPI mengevaluasi sejauh mana sasaran dan tujuan program serta kegiatan operasi telah ditetapkan sejalan dengan tujuan organisasi.
</t>
  </si>
  <si>
    <t>SPI memberi masukan atas konsistensi hasil-hasil yang diperoleh dari kegiatan dan program dengan tujuan dan sasaran yang telah ditetapkan kepada manajemen</t>
  </si>
  <si>
    <t>Sekretaris Perusahaan (4)</t>
  </si>
  <si>
    <t>Sekretaris Perusahaan  dilengkapi dengan faktor-faktor pendukung keberhasilan pelaksanaan tugasnya</t>
  </si>
  <si>
    <t xml:space="preserve">Sekretaris Perusahaan atau petugas yang memerankan fungsi Sekretaris Perusahaan memiliki kualifikasi yang memadai </t>
  </si>
  <si>
    <t xml:space="preserve">Sekretaris perusahaan atau petugas yang memerankan fungsi Sekretaris Perusahaan telah memenuhi kualifikasi pendidikan yang ditentukan oleh perusahaan. 
</t>
  </si>
  <si>
    <t>Pengalaman di bidang kehumasan, hukum, kesekretariatan, dsb yang relevan.</t>
  </si>
  <si>
    <t>Struktur organisasi Sekretaris Perusahaan sesuai dengan kebutuhan untuk pelaksanaan tugasnya (Untuk perusahaan Tbk. atau BUMD yang berbentuk PT)</t>
  </si>
  <si>
    <t xml:space="preserve">Posisi Sekretaris Perusahaan atau Petugas yang memerankan fungsi Sekretaris Perusahaan dalam struktur organisasi di bawah Direktur Utama
</t>
  </si>
  <si>
    <t xml:space="preserve">Kecukupan uraian tugas untuk mendukung pelaksanaan tugas Sekretaris Perusahaan atau petugas yang memerankan fungsi Sekretaris Perusahaan </t>
  </si>
  <si>
    <t xml:space="preserve">Sekretaris perusahaan menjalankan fungsinya </t>
  </si>
  <si>
    <t>Sekretaris Perusahaan atau petugas yang memerankan fungsi Sekretaris Perusahaan menjalankan fungsinya sebagai penghubung (liaison officer) dan penjalin komunikasi (relation officer)</t>
  </si>
  <si>
    <t xml:space="preserve">Sekper atau petugas yang memerankan fungsi Sekretaris memerankan fungsi penghubung (liaison officer), yaitu:
</t>
  </si>
  <si>
    <t>menyiapkan daftar khusus yang berkaitan dengan direksi, komisaris, dan keluarganya dalam perusahaan tersebut yang mencakup kepemilikan saham, hubungan bisnis, dan peranan lainnya yang dapat menimbulkan benturan kepentingan.</t>
  </si>
  <si>
    <t>menghadiri rapat direksi dan membuat berita acara rapat.</t>
  </si>
  <si>
    <t>Sekper atau petugas yang memerankan fungsi Sekretaris memerankan fungsi komunikasi (relation officer)</t>
  </si>
  <si>
    <t>Kualitas informasi yang diberikan oleh Sekper atau petugas yang memerankan fungsi Sekretaris Perusahaan :
(Kuesioner: responden semua)</t>
  </si>
  <si>
    <t>Sekretaris perusahaan  atau petugas yang memerankan fungsi Sekretaris Perusahaan mendokumentasikan kearsipan yang menjadi tanggung jawabnya</t>
  </si>
  <si>
    <t xml:space="preserve">Sekper atau petugas yang memerankan fungsi Sekretaris Perusahaan mendokumentasikan: </t>
  </si>
  <si>
    <t xml:space="preserve">Rapat Direksi, </t>
  </si>
  <si>
    <t xml:space="preserve">Rapat Direksi Komisaris </t>
  </si>
  <si>
    <t>d</t>
  </si>
  <si>
    <t>kegiatan lainnya dengan stakeholders a.l press conference, dengar pendapat dengan anggota Dewan, dsb</t>
  </si>
  <si>
    <t>Sekretaris perusahaan atau petugas yang memerankan fungsi Sekretaris Perusahaan menjalankan fungsi pelaksanaan dan pendokumentasian RUPS dan rapat Direksi</t>
  </si>
  <si>
    <t>Sekper atau petugas yang memerankan fungsi Sekretaris Perusahaan menatausahakan serta menyimpan dokumen perusahaan misalnya Daftar Pemegang saham, Daftar Khusus dan Risalah Rapat Direksi maupun RUPS.</t>
  </si>
  <si>
    <t>Sekretaris perusahaan atau petugas yang memerankan fungsi Sekretaris Perusahaan melaporkan pelaksanaan tugasnya kepada Direksi.</t>
  </si>
  <si>
    <t>Adanya laporan pelaksanaan tugas Sekper atau petugas yang memerankan fungsi Sekretaris Perusahaan kepada Direksi secara berkala</t>
  </si>
  <si>
    <t>IV</t>
  </si>
  <si>
    <t>Pengungkapan (5)</t>
  </si>
  <si>
    <t xml:space="preserve">Ada media/website perusahaan.
</t>
  </si>
  <si>
    <t xml:space="preserve">Pengelolaan media/website dilakukan secara konsisten sesuai dengan kebijakan yang  ditetapkan </t>
  </si>
  <si>
    <t xml:space="preserve">Terdapat  kebijakan dan informasi penting lainnya yang dipublikasikan, antara lain: 
   </t>
  </si>
  <si>
    <t>Pedoman Penerapan Tata Kelola Perusahaan yang baik (GCG Code)</t>
  </si>
  <si>
    <t>Pedoman Perilaku</t>
  </si>
  <si>
    <t>Board Manual</t>
  </si>
  <si>
    <t>Kebijakan sistem pengendalian intern</t>
  </si>
  <si>
    <t>Kebijakan terkait corporate social responsibility</t>
  </si>
  <si>
    <t>kebijakan/SOP tentang pengelolaan terhadap kepatuhan dan penyampaian LHKPN.</t>
  </si>
  <si>
    <t>Kebijakan whistle blowing system</t>
  </si>
  <si>
    <t xml:space="preserve">Laporan Tahunan dan laporan Keuangan </t>
  </si>
  <si>
    <t>Perusahaan menyediakan media lain untuk mengkomunikasikan kebijakan informasi penting perusahaan.</t>
  </si>
  <si>
    <t xml:space="preserve">Terdapat  majalah internal, bulletin, dan sebagainya.
</t>
  </si>
  <si>
    <t>Terdapat  pertemuan/gathering dengan stakeholders dan bentuk lainnya.</t>
  </si>
  <si>
    <t>Tingkat kemudahan akses terhadap kebijakan dan informasi penting perusahaan yang disediakan dalam media/website perusahaan.</t>
  </si>
  <si>
    <t xml:space="preserve">Informasi yang dimuat dalam website perusahaan mudah diakses dan diunduh (download).
</t>
  </si>
  <si>
    <t>Perusahaan menyusun Laporan Tahunan</t>
  </si>
  <si>
    <t xml:space="preserve">Anggota Direksi menghadiri setiap rapat Direksi maupun rapat  gabungan Direksi &amp; Dewas/Bawas/Dekom, jika tidak dapat hadir yang bersangkutan harus menjelaskan alasan ketidakhadirannya.
</t>
  </si>
  <si>
    <r>
      <rPr>
        <b/>
        <i/>
        <sz val="12"/>
        <color theme="1"/>
        <rFont val="Calibri"/>
        <family val="2"/>
        <scheme val="minor"/>
      </rPr>
      <t>SCORECARD ASSESSMENT</t>
    </r>
    <r>
      <rPr>
        <b/>
        <sz val="12"/>
        <color theme="1"/>
        <rFont val="Calibri"/>
        <family val="2"/>
        <scheme val="minor"/>
      </rPr>
      <t xml:space="preserve"> PENERAPAN GCG PADA BUMD</t>
    </r>
  </si>
  <si>
    <t>Uraian Kriteria</t>
  </si>
  <si>
    <t>Penilaian</t>
  </si>
  <si>
    <t>Skor</t>
  </si>
  <si>
    <t>Bobot</t>
  </si>
  <si>
    <t>Aspek</t>
  </si>
  <si>
    <t>Ind</t>
  </si>
  <si>
    <t>Par</t>
  </si>
  <si>
    <t>Sub Par</t>
  </si>
  <si>
    <t>Capaian</t>
  </si>
  <si>
    <t>- melalui fit and proper test</t>
  </si>
  <si>
    <t>A</t>
  </si>
  <si>
    <t>Dewan Pengawas/ Badan Pengawas/ Dewan Komisaris (18)</t>
  </si>
  <si>
    <t>Sistem reward and punishment</t>
  </si>
  <si>
    <t>Visi dan Misi Perusahaan</t>
  </si>
  <si>
    <t>Strategi dan tujuan Perusahaan</t>
  </si>
  <si>
    <t>Komposisi pemegang saham (Tbk)</t>
  </si>
  <si>
    <t>Profil Komisaris</t>
  </si>
  <si>
    <t>Profil Direksi</t>
  </si>
  <si>
    <t>Jumlah rapat dan kehadiran  masing-masing anggota pada  rapat Komisaris, rapat Direksi, dan rapat gabungan Komisaris 
dengan Direksi.</t>
  </si>
  <si>
    <t>Jumlah remunerasi bagi masing-masing anggota Komisaris dan Direksi yang tetap dan variabel.</t>
  </si>
  <si>
    <t>Uraian mengenai organ  pendukung GCG</t>
  </si>
  <si>
    <t xml:space="preserve">Uraian Komisaris Independen </t>
  </si>
  <si>
    <t>Upaya ikut menjaga 
    keseimbangan sosial dan lingkungan</t>
  </si>
  <si>
    <t>Profil Perusahaan</t>
  </si>
  <si>
    <t>Penerapan praktik Tata Kelola      Perusahaan</t>
  </si>
  <si>
    <t>Sistem manajemen risiko</t>
  </si>
  <si>
    <t>Laporan Keuangan audited</t>
  </si>
  <si>
    <t xml:space="preserve">Hasil assessment penerapan GCG oleh pihak independen </t>
  </si>
  <si>
    <t>C.3</t>
  </si>
  <si>
    <t>A.</t>
  </si>
  <si>
    <t>Pelaksanaan aturan corporate governance</t>
  </si>
  <si>
    <t>Ketepatan dalam penyampaian pelaporan kepada stakeholder</t>
  </si>
  <si>
    <t>Dewas/Bawas/Dekom memantau dan memastikan bahwa prinsip-prinsip Tata Kelola Perusahaan yang Baik telah diterapkan secara efektif dan berkelanjutan.</t>
  </si>
  <si>
    <t>Peran Direksi dalam pengambilan keputusan (decision maker) operasional.</t>
  </si>
  <si>
    <t xml:space="preserve">SPI menjalankan peran sebagai mitra strategis (strategic partner) manajemen </t>
  </si>
  <si>
    <t xml:space="preserve">Perusahaan menyediakan akses informasi perusahaan yg relevan bagi stakeholders </t>
  </si>
  <si>
    <t xml:space="preserve">Kelengkapan penyajian Laporan tahunan </t>
  </si>
  <si>
    <t xml:space="preserve">Pernyataan kepatuhan terhadap Code of Conduct/Pedoman Perilaku ditandatangani oleh setiap insan perusahaan </t>
  </si>
  <si>
    <t>Perusahaan membentuk atau menunjuk Tim  yang menangani ketaatan aturan GCG dan secara berkala melaporkannya kepada Dewas/Bawas/Dekom dan Direksi</t>
  </si>
  <si>
    <t>Perusahaan memberikan reward and punishment atas penerapan pedoman perilaku</t>
  </si>
  <si>
    <t>Perusahaan telah memberikan pengakuan hak yang seimbang kepada stakeholders Perusahaan.</t>
  </si>
  <si>
    <t>Ketepatan dalam penyampaian laporan tahunan kepada stakeholders</t>
  </si>
  <si>
    <t>Ketepatan dalam penyampain laporan kinerja kepada stakeholders</t>
  </si>
  <si>
    <t>Perusahaan memiliki Pedoman Corporate Governance (Code of Corporate Governance)</t>
  </si>
  <si>
    <t>Perusahaan memiliki board manual</t>
  </si>
  <si>
    <t>Perusahaan memiliki ketentuan/kebijakan  tentang Pengendalian Gratifikasi.</t>
  </si>
  <si>
    <t>Dewas/Bawas/Dekom menetapkan program pelatihan dalam rangka meningkatkan kompetensi anggota Dewas/Bawas/Dekom sesuai kebutuhan.</t>
  </si>
  <si>
    <t>Dewas/Bawas/Dekom menetapkan kebijakan pembagian tugas  diantara anggota Dewas/Bawas/Dekom.</t>
  </si>
  <si>
    <t>Dewas/Bawas/Dekom melaksanakan pengawasan terhadap kebijakan pengelolaan anak perusahaan/perusahaan patungan  dan pelaksanaannya.</t>
  </si>
  <si>
    <t>Dewas/Bawas/Dekom memiliki Komite Dewas/Bawas/Dekom sesuai dengan ketentuan perundang-undangan yang berlaku dan kebutuhan Dewas/Bawas/Dekom.</t>
  </si>
  <si>
    <t xml:space="preserve">Komite Dewas/Bawas/Dekom memiliki piagam/charter </t>
  </si>
  <si>
    <t xml:space="preserve">Terdapat program kerja tahunan Komite  Dewas/Bawas/Dekom  yang disetujui/ditetapkan oleh Dewas/Bawas/Dekom . </t>
  </si>
  <si>
    <t>Komite Dewas/Bawas/Dekom melaporkan kegiatan dan hasil penugasan yang diterimanya kepada Dewas/Bawas/Dekom.</t>
  </si>
  <si>
    <t>Direksi menyusun Rencana Kerja 5 Tahunan (RSB/Corporate Plan/Business Plan) yang disahkan oleh RPM/PS atau Dewas/Bawas/Dekom</t>
  </si>
  <si>
    <t>Perusahaan memiliki SPI Charter (Internal Audit Charter)</t>
  </si>
  <si>
    <t>Terdapat mekanisme untuk  menindaklanjuti keluhan-keluhan stakeholders.</t>
  </si>
  <si>
    <t>SPI melaporkan pelaksanaan tugasnya kepada Direktur Utama dengan tembusan kepada Dewas/Bawas/Dekom dan atau Komite Audit (jika ada)</t>
  </si>
  <si>
    <t>Sekretaris perusahaan atau petugas yang memerankan fungsi Sekretaris Perusahaan memberikan informasi yang materil dan relevan kepada stakeholders</t>
  </si>
  <si>
    <t>Terdapat media/website sebagai prasarana dalam menyampaikan informasi perusahaan kepada stakeholders</t>
  </si>
  <si>
    <t>Terdapat  kebijakan yang mengatur tentang pengelolaan media/website</t>
  </si>
  <si>
    <t>Media/website perusahaan mempublikasikan kebijakan dan informasi penting perusahaan.</t>
  </si>
  <si>
    <t>HASIL PENILAIAN PENERAPAN GCG PER PARAMETER</t>
  </si>
  <si>
    <t>URAIAN</t>
  </si>
  <si>
    <t>BOBOT</t>
  </si>
  <si>
    <t>SKOR</t>
  </si>
  <si>
    <t>No.</t>
  </si>
  <si>
    <t>% CAPAIAN</t>
  </si>
  <si>
    <t>Komitmen</t>
  </si>
  <si>
    <t>Perusahaan menjalankan peraturan perundangan yang berlaku dari Pemerintah Pusat  yang terkait dengan bidang usahanya.</t>
  </si>
  <si>
    <t>Ketepatan dalam penyampaian pelaporan periodik manajemen kepada Pemilik Modal/ Pemegang Saham</t>
  </si>
  <si>
    <t>Kebijakan</t>
  </si>
  <si>
    <t>Pengungkapan</t>
  </si>
  <si>
    <t>Sekretaris Perusahaan</t>
  </si>
  <si>
    <t>Satuan Pengawasan Intern</t>
  </si>
  <si>
    <t>Direksi</t>
  </si>
  <si>
    <t>Komite Dewan Pengawas/ Badan Pengawas/ Dewan Komisaris</t>
  </si>
  <si>
    <t>Dewan Pengawas/ Badan Pengawas/ Dewan Komisaris</t>
  </si>
  <si>
    <t>Partisipan</t>
  </si>
  <si>
    <t>Pemilik Modal/Pemegang Saham</t>
  </si>
  <si>
    <t>B1</t>
  </si>
  <si>
    <t>B2</t>
  </si>
  <si>
    <t>C1</t>
  </si>
  <si>
    <t>C2</t>
  </si>
  <si>
    <t>C3</t>
  </si>
  <si>
    <t>Pegungkapan</t>
  </si>
  <si>
    <t>HASIL PENILAIAN PENERAPAN GCG PER INDIKATOR</t>
  </si>
  <si>
    <t>Perusahaan telah memperhatikan kepentingan seluruh stakeholders perusahaan</t>
  </si>
  <si>
    <t>Ketersediaan kebijakan pengelolaan dan administrasi Laporan Harta Kekayaan Penyelenggara Negara (LHKPN).</t>
  </si>
  <si>
    <t>Ketersediaan kebijakan pengendalian gratifikasi sesuai ketentuan yang berlaku.</t>
  </si>
  <si>
    <t>Ketersediaan kebijakan sistem pelaporan atas dugaan penyimpangan pada perusahaan yang bersangkutan (whistle blowing system).</t>
  </si>
  <si>
    <t>Ketersediaan kebijakan pengelolaan hubungan induk dengan anak perusahaan</t>
  </si>
  <si>
    <t>Transparansi dalam sistem pengangkatan/ Pemberhentian  Dewas/ Bawas/ Dekom dan Direksi</t>
  </si>
  <si>
    <t>HASIL PENILAIAN PENERAPAN GCG</t>
  </si>
  <si>
    <t>PREDIKAT</t>
  </si>
  <si>
    <t>Dewan Pengawas/Badan Pengawas/Dewan Komisaris (18)</t>
  </si>
  <si>
    <t xml:space="preserve">Piagam SPI dikomunikasikan ke seluruh jajaran SPI
</t>
  </si>
  <si>
    <t>Pemenuhan Dokumen</t>
  </si>
  <si>
    <t>Direksi  menandatangani Pernyataan Pakta Integritas setiap awal tahun selama masa jabatan.</t>
  </si>
  <si>
    <t>Setiap transaksi penting disertai dengan penandatanganan pernyataan komitmen  bahwa pelaksanaan kegiatan sesuai dengan peraturan perundang-undangan dan praktik tata kelola perusahaan yang baik.</t>
  </si>
  <si>
    <t xml:space="preserve">Direktur  yang terkait menandatangani  pernyataan bahwa pelaksanaan kegiatan sesuai dengan peraturan perundang-undangan dan praktik tata kelola perusahaan yang baik;
</t>
  </si>
  <si>
    <t>Dewas/Bawas/Dekom  menandatangani  pernyataan bahwa pelaksanaan kegiatan sesuai dengan peraturan perundang-undangan dan praktik tata kelola perusahaan yang baik;</t>
  </si>
  <si>
    <t xml:space="preserve">Pejabat perusahaan yang terkait menandatangani  pernyataan bahwa pelaksanaan kegiatan sesuai dengan peraturan perundang-undangan dan praktik tata kelola perusahaan yang baik;
</t>
  </si>
  <si>
    <t>Penyedia barang/jasa atau pihak terkait lainnya menandatangani  pernyataan bahwa pelaksanaan kegiatan sesuai dengan peraturan perundang-undangan dan praktik tata kelola perusahaan yang baik;</t>
  </si>
  <si>
    <t xml:space="preserve">Dewas/Bawas/Dekom dan Direksi menandatangani kontrak manajemen tahunan yang ditetapkan oleh Pemilik Modal/ Pemegang Saham </t>
  </si>
  <si>
    <t>Tim atau unit yang berfungsi menangani ketaatan aturan GCG tersebut menyusun laporan kegiatannya secara berkala kepada Direksi</t>
  </si>
  <si>
    <t>Insan perusahaan memahami materi pedoman perilaku</t>
  </si>
  <si>
    <t xml:space="preserve">Perusahaan memiliki dan melaksanakan program pemberian penghargaan  kepada karyawan terbaik  (bisa dari hasil penilaian konsumen ataupun dari pimpinan) 
</t>
  </si>
  <si>
    <t xml:space="preserve">Pemberian reward and punishment atas penerapan pedoman perilaku diterapkan secara adil sesuai dengan kebijakan yang telah ditetapkan. </t>
  </si>
  <si>
    <t>Perusahaan melakukan assessment terhadap pelaksanaan Tata Kelola Perusahaan yang Baik secara berkala sekali dalam setahun.</t>
  </si>
  <si>
    <t xml:space="preserve">Perusahaan telah memperhatikan kepentingan seluruh stakeholders perusahaan 
</t>
  </si>
  <si>
    <t>Keberadaan dan kecukupan kebijakan yang berkaitan dengan kepentingan stakeholders yang menyangkut:</t>
  </si>
  <si>
    <t>-</t>
  </si>
  <si>
    <t>Kebijakan tersebut di atas diterapkan sesuai dengan ketentuan</t>
  </si>
  <si>
    <t>Laporan tahunan disampaikan kepada stakeholders</t>
  </si>
  <si>
    <t xml:space="preserve">Pengangkatan dan Pemberhentian Dewas/Bawas/Dekom dan Direksi </t>
  </si>
  <si>
    <t xml:space="preserve">Muatan Pedoman Perilaku, paling sedikit memuat:    </t>
  </si>
  <si>
    <t xml:space="preserve">Pernyataan komitmen Direksi dan Dewas/Bawas/Dekom; </t>
  </si>
  <si>
    <t xml:space="preserve">Adanya Board Manual </t>
  </si>
  <si>
    <t>Board Manual paling sedikit memuat:</t>
  </si>
  <si>
    <t>Prinsip Dasar Keseimbangan Hubungan Kerja Dewas/ Bawas/Dekom dan Direksi</t>
  </si>
  <si>
    <t>Fungsi Keseimbangan Hubungan Kerja Dewas/ Bawas/Dekom dan Direksi</t>
  </si>
  <si>
    <t xml:space="preserve">Terdapat peninjauan dan penyempurnaan berkala terhadap ketentuan/kebijakan  tentang Pengendalian Gratifikasi. </t>
  </si>
  <si>
    <t>Terdapat peninjauan dan penyempurnaan berkala terhadap kebijakan tentang pelaporan atas dugaan penyimpangan pada perusahaan (whistle blowing system).</t>
  </si>
  <si>
    <t>Terdapat kebijakan umum pengelolaan hubungan induk dengan anak perusahaan/ perusahaan patungan/KSO</t>
  </si>
  <si>
    <t>Perusahaan memiliki kebijakan tentang kepatuhan pelaporan harta kekayaan penyelenggara negara bagi Dewas/ Bawas/ Dekom, Direksi dan pejabat satu tingkat di bawah Direksi.</t>
  </si>
  <si>
    <t>Pemilik Modal/ Pemegang Saham berperan aktif jika ingin mengadakan Rapat Pembahasan Bersama/Rapat Pemilik Modal/Rapat Umum Pemegang Saham (RPB/RPM/RUPS).</t>
  </si>
  <si>
    <t>Pemilik Modal/Pemegang Saham berperan aktif jika ingin mengadakan Rapat Pembahasan Bersama/Rapat Pemilik Modal/Rapat Umum Pemegang Saham (RPB/RPM/RUPS):</t>
  </si>
  <si>
    <t>Rapat Luar biasa</t>
  </si>
  <si>
    <t>Pemilik Modal/ Pemegang Saham berperan aktif terkait haknya untuk memperoleh informasi material mengenai keadaan perusahaan secara tepat waktu dan teratur.</t>
  </si>
  <si>
    <t>Pemilik Modal/Pemegang Saham  berperan aktif dalam pemilihan anggota Dewas/Bawas/Dekom  dan Direksi</t>
  </si>
  <si>
    <t xml:space="preserve">Pemilik Modal/ Pemegang Saham berperan aktif dalam pemilihan anggota Dewas/Bawas/Dekom 
</t>
  </si>
  <si>
    <t>Pemilik Modal/ Pemegang Saham berperan aktif dalam pemilihan Direksi</t>
  </si>
  <si>
    <t xml:space="preserve">Pemegang saham mayoritas melindungi Hak Pemilik Modal/ Pemegang Saham minoritas </t>
  </si>
  <si>
    <t xml:space="preserve">Pemegang saham mayoritas melindungi Hak Pemilik Modal/Pemegang Saham minoritas </t>
  </si>
  <si>
    <t>Panggilan Rapat Pembahasan Bersama/Rapat Pemilik Modal/Rapat Umum Pemegang Saham (RPB/RPM/RUPS) memuat agenda yang berisi semua hal penting untuk diputuskan sesuai dengan ketentuan yang ada</t>
  </si>
  <si>
    <t>Rapat  Rencana Strategi Bisnis (RSB) /Corporate Plan:
Ada undangan rapat, undangan rapat memuat agenda yang akan dibahas</t>
  </si>
  <si>
    <t>Rencana Kerja dan Anggaran Perusahaan (RKAP) 
Ada undangan rapat, undangan rapat memuat agenda yang akan dibahas</t>
  </si>
  <si>
    <t>Terdapat ketentuan yang mengatur tentang pelaksanaan RPB/RPM/RUPS</t>
  </si>
  <si>
    <t>Pengambilan keputusan RPB/RPM/RUPS dilaksanakan melalui prosedur yang adil dan transparan.</t>
  </si>
  <si>
    <t>Risalah RPB/RPM/RUPS memuat dinamika rapat.</t>
  </si>
  <si>
    <t xml:space="preserve">Pemilik Modal/Pemegang Saham menetapkan pedoman pengangkatan dan pemberhentian Dewas/Bawas/Dekom </t>
  </si>
  <si>
    <t>Pemilik Modal/Pemegang Saham menetapkan pedoman pengangkatan dan pemberhentian Direksi</t>
  </si>
  <si>
    <t>PM/PS menetapkan dan melaksanakan sistem penilaian kinerja  Dewas/Bawas/Dekom secara formal</t>
  </si>
  <si>
    <t xml:space="preserve">PM/PS  melaksanakan penilaian kinerja  Dewas/Bawas/Dekom secara kolegial (board) </t>
  </si>
  <si>
    <t>PM/PS melaksanakan Penilaian kinerja  Direksi secara:</t>
  </si>
  <si>
    <t>RPB/RPM/RUPS menetapkan sistem perhitungan penghasilan dan jasa pengabdian untuk Dewas/Bawas/Dekom.</t>
  </si>
  <si>
    <t xml:space="preserve"> RPB/RPM/RUPS menetapkan sistem perhitungan penghasilan dan jasa pengabdian untuk Direksi</t>
  </si>
  <si>
    <t>Terdapat ketetapan PM/PS tentang sistem perhitungan penghasilan dan jasa pengabdian Direksi</t>
  </si>
  <si>
    <t xml:space="preserve">Pelaksanaan pemberian penghasilan dan jasa pengabdian Direksi sesuai dengan ketentuan yang telah ditetapkan </t>
  </si>
  <si>
    <t>Pemilik Modal/Rapat Umum Pemegang Saham (RUPS) menetapkan Auditor Eksternal</t>
  </si>
  <si>
    <t>PM/RUPS menetapkan Auditor Eksternal untuk:</t>
  </si>
  <si>
    <t>Kesempatan pembelajaran bagi Dewas/Bawas/Dekom</t>
  </si>
  <si>
    <t xml:space="preserve">Dewas/Bawas/Dekom melakukan pembagian tugas dan menetapkan faktor-faktor yang dibutuhkan untuk mendukung pelaksanaan tugas Dewas/Bawas/Dekom. </t>
  </si>
  <si>
    <t>Dewas/Bawas/Dekom dalam batas kewenangannya, merespon saran, harapan, permasalahan dan keluhan dari Stakeholders (pelanggan, pemasok, kreditur, dan karyawan) yang disampaikan langsung kepada Dewas/Bawas/Dekom ataupun penyampaian oleh Direksi.</t>
  </si>
  <si>
    <t>Dewas/Bawas/Dekom memberikan arahan dalam penyusunan corporate plan dan RKAP.</t>
  </si>
  <si>
    <t>Dewas/Bawas/Dekom memberikan arahan tentang kebijakan mutu dan pelayanan serta pelaksanaan kebijakan tersebut.</t>
  </si>
  <si>
    <t>Terdapat kebijakan  Dewas/Bawas/ Dekom mengenai pengawasan dan pemberian nasihat terhadap kebijakan pengelolaan anak perusahaan/perusahaan patungan dan pelaksanaan kebijakan tersebut.</t>
  </si>
  <si>
    <t>Dewas/Bawas/Dekom memiliki kebijakan benturan kepentingan dan melaksanakan secara konsisten kebijakan tersebut.</t>
  </si>
  <si>
    <t>Direksi menyampaikan draft Rencana Kerja 5 Tahunan kepada Dewas/Bawas/Dekom</t>
  </si>
  <si>
    <t>Direksi menyampaikan draft Rencana Kerja 5 Tahunan kepada RPM/PS untuk mendapat persetujuan</t>
  </si>
  <si>
    <t xml:space="preserve">Rencana Kerja 5 Tahunan yang diserahkan Direksi minimal memuat unsur berikut ini: </t>
  </si>
  <si>
    <t>Rencana Kerja Tahunan yang diserahkan Direksi minimal memuat:</t>
  </si>
  <si>
    <t>Perusahaan memiliki kebijakan terkait dengan keamanan, keselamatan dan kesehatan konsumen.</t>
  </si>
  <si>
    <t>Insan perusahaan memahami hak-hak karyawan</t>
  </si>
  <si>
    <t>Kebijakan hak-hak dan kewajiban karyawan telah disosialisasikan</t>
  </si>
  <si>
    <t xml:space="preserve"> penggunaan sesuai dengan peruntukannya</t>
  </si>
  <si>
    <t>Tidak terdapat keterlambatan pembayaran kewajiban pajak</t>
  </si>
  <si>
    <t>Perusahaan memberikan respons atau  tanggapan yang tepat dan cepat atas keluhan-keluhan stakeholders.</t>
  </si>
  <si>
    <t xml:space="preserve">Terdapat pelaporan atas pelaksanaan kebijakan tentang pelaporan atas dugaan penyimpangan pada perusahaan (whistle blowing system). 
</t>
  </si>
  <si>
    <t xml:space="preserve">Terdapat pelaksanaan evaluasi dan pelaporan terhadap pelaksanaan kebijakan whistle blowing secara berkala. 
</t>
  </si>
  <si>
    <t>Direksi bertindak sebagai role model bagi pegawai</t>
  </si>
  <si>
    <t>Muatan laporan keuangan dan manajemen minimal sesuai dengan katentuan</t>
  </si>
  <si>
    <t>bertanggung jawab dalam penyelenggaraan RUPS perusahaan.</t>
  </si>
  <si>
    <t>Tepat Waktu</t>
  </si>
  <si>
    <t xml:space="preserve">RUPS </t>
  </si>
  <si>
    <t>Informasi yang tercantum dalam media/ website dimutakhirkan secara berkala.</t>
  </si>
  <si>
    <t xml:space="preserve">Program Pengendalian Gratifikasi Perusahaan.
</t>
  </si>
  <si>
    <t xml:space="preserve">kegiatan CSR, PKBL, dll (informasi penting selain Laporan Tahunan dan Laporan  Keuangan) </t>
  </si>
  <si>
    <t>Laporan Tahunan diinformasikan di website perusahaan</t>
  </si>
  <si>
    <t>Laporan Tahunan  minimal memuat:</t>
  </si>
  <si>
    <t>Terpenuhinya materi a sampai dengan r</t>
  </si>
  <si>
    <t>Pengungkapan (disclosure) yang memadai atas kasus-
kasus material dan signifikan di      perusahaan pada laporan tahunan dan laporan berkala         kepada pemegang saham misalnya klaim material yang        diajukan stakeholder atau perkara di pengadilan</t>
  </si>
  <si>
    <t>Pengungkapan transaksi dengan        pihak luar yang secara       material/ signifikan mempengaruhi      kinerja perusahaan serta transaksi dengan pihak yang       terafiliasi di dalam laporan tahunan</t>
  </si>
  <si>
    <t>Pengungkapan kepemilikan  saham oleh Dewas/Bawas 
Dekom dan Direksi beserta keluarganya pada perusahaan lain.</t>
  </si>
  <si>
    <t>Laporan Tahunan  minimal memuat</t>
  </si>
  <si>
    <t>Proses pengangkatan Dewas/ Bawas/ Dekom  dilaksanakan secara transparan melalui fit and proper test sesuai sistem yang telah ditetapkan.</t>
  </si>
  <si>
    <t>Direksi dan Dewas/ Bawas/ Dekom menandatangani Pernyataan Pakta Integritas pada saat pengangkatan dan setiap awal tahun selama masa jabatan.</t>
  </si>
  <si>
    <t>Dewas/ Bawas/ Dekom menandatangani Pernyataan Pakta Integritas pada saat pengangkatan;</t>
  </si>
  <si>
    <t>Dewas/ Bawas/ Dekom menandatangani Pernyataan Pakta Integritas setiap awal tahun selama masa jabatan.</t>
  </si>
  <si>
    <t xml:space="preserve">Pernyataan kepatuhan terhadap Code of Conduct/ Pedoman Perilaku ditandatangani oleh setiap insan perusahaan </t>
  </si>
  <si>
    <t xml:space="preserve">Pemilik Modal/ Pemegang Saham, Dewas/ Bawas/ Dekom dan Direksi menandatangani kontrak manajemen tahunan </t>
  </si>
  <si>
    <t>Perusahaan membentuk atau menunjuk Tim  yang menangani ketaatan aturan GCG dan secara berkala melaporkannya kepada Dewas/ Bawas/ Dekom dan Direksi</t>
  </si>
  <si>
    <r>
      <t xml:space="preserve">Pedoman </t>
    </r>
    <r>
      <rPr>
        <i/>
        <sz val="12"/>
        <rFont val="Calibri"/>
        <family val="2"/>
        <scheme val="minor"/>
      </rPr>
      <t>corporate governance</t>
    </r>
    <r>
      <rPr>
        <sz val="12"/>
        <rFont val="Calibri"/>
        <family val="2"/>
        <scheme val="minor"/>
      </rPr>
      <t xml:space="preserve"> dikomunika-sikan ke seluruh jajaran perusahaan 
</t>
    </r>
  </si>
  <si>
    <r>
      <t xml:space="preserve">Pedoman </t>
    </r>
    <r>
      <rPr>
        <i/>
        <sz val="12"/>
        <rFont val="Calibri"/>
        <family val="2"/>
        <scheme val="minor"/>
      </rPr>
      <t>corporate governance</t>
    </r>
    <r>
      <rPr>
        <sz val="12"/>
        <rFont val="Calibri"/>
        <family val="2"/>
        <scheme val="minor"/>
      </rPr>
      <t xml:space="preserve"> dikomunikasikan  dan dipahami oleh  seluruh jajaran Perusahaan.</t>
    </r>
  </si>
  <si>
    <r>
      <t xml:space="preserve">Insan perusahaan memahami materi pedoman </t>
    </r>
    <r>
      <rPr>
        <i/>
        <sz val="12"/>
        <rFont val="Calibri"/>
        <family val="2"/>
        <scheme val="minor"/>
      </rPr>
      <t>corporate governance</t>
    </r>
  </si>
  <si>
    <t>Tujuan Keseimbangan Hubungan Kerja Dewas/ Bawas/ Dekom dan Direksi</t>
  </si>
  <si>
    <r>
      <t xml:space="preserve">Perusahaan telah memiliki kebijakan-kebijakan terkait dengan </t>
    </r>
    <r>
      <rPr>
        <i/>
        <sz val="12"/>
        <rFont val="Calibri"/>
        <family val="2"/>
        <scheme val="minor"/>
      </rPr>
      <t>corporate social responsibility</t>
    </r>
    <r>
      <rPr>
        <sz val="12"/>
        <rFont val="Calibri"/>
        <family val="2"/>
        <scheme val="minor"/>
      </rPr>
      <t xml:space="preserve"> 
</t>
    </r>
  </si>
  <si>
    <r>
      <t xml:space="preserve">Kebijakan terkait dengan </t>
    </r>
    <r>
      <rPr>
        <i/>
        <sz val="12"/>
        <rFont val="Calibri"/>
        <family val="2"/>
        <scheme val="minor"/>
      </rPr>
      <t>corporate social responsibility</t>
    </r>
    <r>
      <rPr>
        <sz val="12"/>
        <rFont val="Calibri"/>
        <family val="2"/>
        <scheme val="minor"/>
      </rPr>
      <t xml:space="preserve"> ditinjau dan dimutakhirkan sesuai kebutuhan</t>
    </r>
  </si>
  <si>
    <t xml:space="preserve">Terdapat kebijakan/ ketentuan tentang Pengendalian Gratifikasi. </t>
  </si>
  <si>
    <t>Terdapat Kebijakan Pengangkatan dan Pemberhentian Direksi dan Dewas/ Bawas/ Dekom Anak Perusahaan.</t>
  </si>
  <si>
    <t>RPB/RPM/RUPS menetapkan sistem perhitungan penghasilan dan jasa pengabdian untuk Dewas/ Bawas/ Dekom.</t>
  </si>
  <si>
    <t>Terdapat ketetapan PM/PS tentang sistem perhitungan penghasilan dan jasa pengabdian Dewas/ Bawas/ Dekom</t>
  </si>
  <si>
    <t xml:space="preserve">Pelaksanaan pemberian penghasilan dan jasa pengabdian Dewas/ Bawas/ Dekom sesuai dengan ketentuan yang telah ditetapkan </t>
  </si>
  <si>
    <t>RPB/RPM/RUPS menetapkan sistem perhitungan penghasilan dan jasa pengabdian untuk Direksi</t>
  </si>
  <si>
    <t>Materi program pelatihan Dewas/Bawas/ Dekom apabila dikaitkan dengan bisnis perusahaan:</t>
  </si>
  <si>
    <t>Dianggarkan secara khusus bagi Dewas/ Bawas/ Dekom</t>
  </si>
  <si>
    <t>Dewas/ Bawas/ Dekom menetapkan kebijakan pembagian tugas  diantara anggota Dewas/ Bawas/ Dekom.</t>
  </si>
  <si>
    <t>Dewas/ Bawas/ Dekom memiliki kebijakan pembagian tugas  diantara anggota Dewas/ Bawas/ Dekom</t>
  </si>
  <si>
    <t>Dewas/ Bawas/ Dekom dalam batas kewenangannya, merespon saran, harapan, permasalahan dan keluhan dari Stakeholders (pelanggan, pemasok, kreditur, dan karyawan) yang disampaikan langsung kepada Dewas/ Bawas/ Dekom ataupun penyampaian oleh Direksi.</t>
  </si>
  <si>
    <t>Dewas/ Bawas/ Dekom  memberikan arahan tentang manajemen risiko perusahaan.</t>
  </si>
  <si>
    <t>Dewas/ Bawas/ Dekom  memberikan arahan tentang kebijakan dan pelaksanaan pengembangan karir.</t>
  </si>
  <si>
    <t>Dewas/ Bawas/ Dekom memberikan arahan tentang kebijakan pengadaan barang/jasa dan pelaksanaannya.</t>
  </si>
  <si>
    <t>Dewas/ Bawas/ Dekom  melaksanakan pengawasan terhadap Direksi atas implementasi rencana dan kebijakan perusahaan.</t>
  </si>
  <si>
    <t xml:space="preserve">Penetapan tertulis terhadap proses pengangkatan Direksi dan Dewas/ Bawas/ Dekom anak perusahaan/ perusahaan patungan paling lambat 15 hari kalender terhitung sejak tanggal diterimanya calon Direksi dan Dewas/ Bawas/ Dekom anak perusahaan/ perusahaan patungan. </t>
  </si>
  <si>
    <t>Adanya surat pernyataan Dewas/ Bawas/ Dekom tidak memiliki benturan kepentingan antara kepentingan pribadi/keluarga, jabatan lain, atau golongan dengan kepentingan perusahan pada awal pengangkatan yang diperbaharui setiap awal tahun</t>
  </si>
  <si>
    <t xml:space="preserve">Dewas/ Bawas/ Dekom menyelenggarakan Rapat Dewas/ Bawas/ Dekom  sesuai kebutuhan, paling sedikit sekali dalam setiap bulan.
</t>
  </si>
  <si>
    <t>Anggota Dewas/ Bawas/ Dekom menghadiri setiap rapat Dewas/ Bawas/ Dekom maupun rapat gabungan Direksi &amp; Dewas/ Bawas/ Dekom, jika tidak dapat hadir yang bersangkutan harus menjelaskan alasan ketidakhadirannya.</t>
  </si>
  <si>
    <t>Sekretaris Dewas/ Bawas/ Dekom menyediakan data/informasi yang diperlukan oleh Dewas/ Bawas/ Dekom dan komite-komite di lingkungan Dewas/ Bawas/ Dekom.</t>
  </si>
  <si>
    <t>Terdapat data/informasi berkaitan dengan monitoring tindak lanjut hasil keputusan, rekomendasi dan arahan Dewas/ Bawas/ Dekom.</t>
  </si>
  <si>
    <t xml:space="preserve">Terdapat data/informasi yang berkaitan dengan dukungan administrasi dan monitoring yang berkaitan dengan hal-hal yang harus mendapatkan persetujuan atau rekomendasi dari Dewas/ Bawas/ Dekom  sehubungan dengan kegiatan pengelolaan perusahaan yang dilakukan oleh Direksi. </t>
  </si>
  <si>
    <t>Kesempatan pembelajaran bagi Dewas/ Bawas/ Dekom</t>
  </si>
  <si>
    <t>Dewas/ Bawas/ Dekom memiliki kebijakan program pengenalan.</t>
  </si>
  <si>
    <t xml:space="preserve">Program pengenalan minimal memuat: pelaksanaan prinsip GCG, gambaran tentang BUMD, pendelegasian wewenang, sistem dan kebijakan pengendalian internal, tugas dan tanggung jawab Dewas/ Bawas/ Dekom    
 </t>
  </si>
  <si>
    <t>Semua Dewas/ Bawas/ Dekom yang baru diangkat mengikuti program pengenalan yang diselenggarakan oleh perusahaan.</t>
  </si>
  <si>
    <t>Dewas/ Bawas/ Dekom menetapkan program pelatihan dalam rangka meningkatkan kompetensi anggota Dewas/ Bawas/ Dekom sesuai kebutuhan.</t>
  </si>
  <si>
    <t>Dewas/ Bawas/ Dekom memiliki program pelatihan</t>
  </si>
  <si>
    <t xml:space="preserve">Dewas/ Bawas/ Dekom menyusun Rencana Kerja Tahunan Dewas/ Bawas/ Dekom. </t>
  </si>
  <si>
    <t>Dewas/ Bawas/ Dekom  menyusun Rencana Kerja Tahunan (RKT)</t>
  </si>
  <si>
    <t>Dewas/ Bawas/ Dekom  menyusun rencana kerja setiap tahun.</t>
  </si>
  <si>
    <t>Muatan RKT Dewas/ Bawas/ Dekom berisi topik yang cukup dan relevan dengan kondisi terkini perusahaan.</t>
  </si>
  <si>
    <t>Terdapat permasalahan dan keluhan/masalah dari stakeholders yang memerlukan perhatian dari Dewas/ Bawas/ Dekom</t>
  </si>
  <si>
    <t>Dewas/ Bawas/ Dekom memberikan arahan dalam penyusunan corporate plan dan RKAP.</t>
  </si>
  <si>
    <t xml:space="preserve">Dewas/ Bawas/ Dekom memberikan arahan atas rancangan RJPP yang disampaikan oleh Direksi.
</t>
  </si>
  <si>
    <t>Terdapat arahan Dewas/ Bawas/ Dekom dalam penyusunan corporate plan secara:</t>
  </si>
  <si>
    <t xml:space="preserve">Terdapat persetujuan Dewas/ Bawas/ Dekom atas rancangan RJPP/Corporate Plan/RSB  yang disampaikan oleh Direksi.
</t>
  </si>
  <si>
    <t>Dewas/ Bawas/ Dekom memberikan arahan atas rancangan RKAP yang disampaikan oleh Direksi.</t>
  </si>
  <si>
    <t xml:space="preserve">Terdapat persetujuan Dewas/ Bawas/ Dekom atas rancangan RKAP yang disampaikan oleh Direksi.
</t>
  </si>
  <si>
    <t>Dewas/ Bawas/ Dekom memberikan arahan terhadap Direksi atas implementasi rencana dan kebijakan perusahaan.</t>
  </si>
  <si>
    <t>Dewas/ Bawas/ Dekom  memberikan arahan tentang penguatan sistem pengendalian intern perusahaan.</t>
  </si>
  <si>
    <t>Dewas/ Bawas/ Dekom  memberikan arahan tentang sistem teknologi informasi yang digunakan perusahaan.</t>
  </si>
  <si>
    <t>Dewas/ Bawas/ Dekom memberikan arahan tentang kebijakan akuntansi dan penyusunan laporan keuangan sesuai dengan standar akuntansi yang berlaku umum di Indonesia (SAK).</t>
  </si>
  <si>
    <t>Dewas/ Bawas/ Dekom memberikan arahan tentang kebijakan mutu dan pelayanan serta pelaksanaan kebijakan tersebut.</t>
  </si>
  <si>
    <t>Dewas/ Bawas/ Dekom mengawasi dan memantau kepatuhan Direksi dalam menjalankan peraturan perundangan yang berlaku dan perjanjian dengan pihak ketiga.</t>
  </si>
  <si>
    <t xml:space="preserve">Dewas/ Bawas/ Dekom membahas kepatuhan Direksi terhadap Anggaran Dasar
</t>
  </si>
  <si>
    <t>Dewas/ Bawas/ Dekom membahas kepatuhan Direksi terhadap ketentuan perundangan yang berlaku terkait dengan bisnis perusahaan</t>
  </si>
  <si>
    <t>Jika terjadi pelanggaran oleh Direksi, Dewas/ Bawas/ Dekom melakukan tindakan sesuai dengan kewenangannya dan melaporkan kepada Pemegang Saham/ RUPS</t>
  </si>
  <si>
    <t>Dewas/ Bawas/ Dekom    mengawasi dan memantau  kepatuhan Direksi dalam menjalankan perusahaan sesuai RKAP dan/atau RJPP.</t>
  </si>
  <si>
    <t>Dewas/ Bawas/ Dekom mengevaluasi kinerja Perusahaan terkait dengan pencapaian target-target yang telah ditetapkan dalam Kontrak Manajemen, Rencana 5 tahunan dan Rencana Tahunan.</t>
  </si>
  <si>
    <t>Dewas/ Bawas/ Dekom melakukan pembahasan hasil evaluasi yang dilakukan Komite Komisaris dan dikomunikasikan dengan Direksi.</t>
  </si>
  <si>
    <t>Dewas/ Bawas/ Dekom melaporkan hasil evaluasi tersebut kepada Pemegang Saham/ RUPS</t>
  </si>
  <si>
    <t>Dewas/ Bawas/ Dekom  memberikan persetujuan atas transaksi atau tindakan dalam lingkup kewenangan Dewas/ Bawas/ Dekom atau RPM/PS.</t>
  </si>
  <si>
    <t>Adanya otorisasi Dewas/ Bawas/ Dekom atas transaksi yang memerlukan persetujuannya sesuai dengan Anggaran Dasar dan ketentuan yang berlaku</t>
  </si>
  <si>
    <t>Dewas/ Bawas/ Dekom (berdasarkan usul dari Komite Audit) mengajukan calon Auditor Eksternal kepada RUPS/Pemilik Modal.</t>
  </si>
  <si>
    <t>Dewas/ Bawas/ Dekom memastikan audit eksternal dan audit internal dilaksanakan secara efektif serta melaksanakan telaah atas pengaduan yang berkaitan dengan BUMD yang diterima oleh Dewas/Bawas/ Dekom.</t>
  </si>
  <si>
    <t>Dewas/ Bawas/ Dekom  melaporkan dengan segera kepada RPM/PS apabila terjadi gejala menurunnya kinerja perusahaan yang signifikan.</t>
  </si>
  <si>
    <t>Dewas/ Bawas/ Dekom melakukan pengawasan terhadap pelaksanaan kebijakan pengelolaan anak perusahaan/perusahaan patungan.</t>
  </si>
  <si>
    <t>Dewas/ Bawas/ Dekom melaksanakan pengawasan terhadap kebijakan pengelolaan anak perusahaan/perusahaan patungan  dan pelaksanaannya.</t>
  </si>
  <si>
    <t xml:space="preserve">Dewas/ Bawas/ Dekom melakukan pembahasan mengenai kebijakan pengelolaan perusahaan anak perusahaan/perusahaan patungan dan pelaksanaannya. </t>
  </si>
  <si>
    <t>Terdapat kebijakan dan prosedur peran Dewas/ Bawas/ Dekom dalam pengangkatan Direksi dan Dewan Dewas/ Bawas/ Dekom anak perusahaan/perusahaan patungan.</t>
  </si>
  <si>
    <t>Dewas/ Bawas/ Dekom perusahaan melakukan penilaian terhadap proses pengangkatan Direksi dan Dewas/ Bawas/ Dekom anak perusahaan/perusahaan patungan.</t>
  </si>
  <si>
    <t>Dewas/ Bawas/ Dekom berperan dalam pencalonan anggota Direksi,  menilai kinerja Direksi (individu dan kolegial) dan mengusulkan tantiem/ insentif kinerja sesuai ketentuan yang berlaku dan mempertimbangkan kinerja Direksi.</t>
  </si>
  <si>
    <t>Dewas/ Bawas/ Dekom  mengusulkan calon anggota Direksi kepada Pemegang Saham/Pemilik Modal sesuai kebijakan dan kriteria seleksi yang ditetapkan.</t>
  </si>
  <si>
    <t xml:space="preserve">Dewas/ Bawas/ Dekom  memiliki kebijakan dan kriteria seleksi bagi calon Direksi dan pengusulan calon tersebut kepada RPM/PS. 
 </t>
  </si>
  <si>
    <t xml:space="preserve">Dewas/ Bawas/ Dekom melakukan telaah dan/atau penelitian/pemeriksaan  terhadap calon-calon Direksi yang diusulkan Direksi, sebelum disampaikan kepada RPM/PS. </t>
  </si>
  <si>
    <t xml:space="preserve">Adanya usulan Dewas/ Bawas/ Dekom  atas calon-calon anggota Direksi yang baru kepada RPM/PS. </t>
  </si>
  <si>
    <t>Dewas/ Bawas/ Dekom  menilai Direksi dan melaporkan hasil penilaian tersebut kepada Pemegang Saham/Pemilik Modal.</t>
  </si>
  <si>
    <t xml:space="preserve">Dewas/ Bawas/ Dekom menilai kinerja Direksi berdasarkan kriteria yang telah ditetapkan secara individu.
</t>
  </si>
  <si>
    <t>Dewas/ Bawas/ Dekom menilai kinerja Direksi berdasarkan kriteria yang telah ditetapkan secara kolegial.</t>
  </si>
  <si>
    <t>Dewas/ Bawas/ Dekom menyampaikan hasil penilaian kepada Pemegang Saham</t>
  </si>
  <si>
    <t>Dewas/ Bawas/ Dekom mengusulkan remunerasi Direksi sesuai ketentuan yang berlaku dan penilaian kinerja Direksi.</t>
  </si>
  <si>
    <t xml:space="preserve">Terdapat kebijakan  Dewas/ Bawas/ Dekom mengenai pengusulan remunerasi Direksi. 
 </t>
  </si>
  <si>
    <t xml:space="preserve">Dewas/ Bawas/ Dekom melakukan telaah terhadap remunerasi Direksi. </t>
  </si>
  <si>
    <t xml:space="preserve">Dewas/ Bawas/ Dekom  menyampaikan usulan remunerasi (gaji, tunjangan dan fasilitas serta tantiem/insentif kinerja) Direksi kepada RUPS/Pemilik Modal. </t>
  </si>
  <si>
    <t>Dewas/ Bawas/ Dekom memiliki kebijakan benturan kepentingan dan melaksanakan secara konsisten kebijakan tersebut.</t>
  </si>
  <si>
    <t>Bila dalam periode pelaksanaan tugasnya, Dewas/ Bawas/ Dekom mengalami (potensi) benturan kepentingan terdapat surat pernyataan Dewas/ Bawas/ Dekom mengenai hal tersebut dan disampaikan kepada Pemegang Saham</t>
  </si>
  <si>
    <t>Dewas/ Bawas/ Dekom memantau dan memastikan bahwa prinsip-prinsip Tata Kelola Perusahaan yang Baik telah diterapkan secara efektif dan berkelanjutan.</t>
  </si>
  <si>
    <t>Dewas/ Bawas/ Dekom  memastikan prinsip-prinsip Tata Kelola Perusahaan yang Baik telah diterapkan secara efektif dan berkelanjutan.</t>
  </si>
  <si>
    <t>Kegiatan pemantauan GCG menjadi bagian dari RKT Dewas/ Bawas/ Dekom.</t>
  </si>
  <si>
    <t>Sekretariat Dewas/ Bawas/ Dekom  melakukan administrasi dan penyimpanan dokumen.</t>
  </si>
  <si>
    <t xml:space="preserve">Sekretaris Dewas/ Bawas/ Dekom mempunyai fasilitas penyimpanan dokumen Dewas/ Bawas/ Dekom yang disediakan oleh perusahaan.
</t>
  </si>
  <si>
    <t>Sekretaris Komisaris mengadministrasikan surat keluar dan surat masuk ke Dewas/ Bawas/ Dekom, dan dokumen lainnya dengan tertib.</t>
  </si>
  <si>
    <t>Terdapat undangan rapat Dewas/ Bawas/ Dekom, yang disampaikan kepada seluruh anggota Dewas/ Bawas/ Dekom dan pihak-pihak lain yang diundang.</t>
  </si>
  <si>
    <t>Pendokumentasian secara memadai atas hasil rapat Dewas/ Bawas/ Dekom.</t>
  </si>
  <si>
    <t>Sekretariat Dewas/ Bawas/ Dekom memiliki uraian tugas yang jelas.</t>
  </si>
  <si>
    <t xml:space="preserve">Dewas/Bawas/Dekom melakukan pembagian tugas dan menetapkan faktor-faktor yang dibutuhkan untuk mendukung pelaksanaan tugas Dewas/ Bawas/ Dekom. </t>
  </si>
  <si>
    <t>Dewas/ Bawas/ Dekom  merespon keluhan/ masukan stakeholders tersebut secara:</t>
  </si>
  <si>
    <t>Peran Dewas/ Bawas/ Dekom dalam pemilihan calon anggota Direksi dan Dewas/ Bawas/ Dekom Anak Perusahaan perusahaan/ perusahaan patungan.</t>
  </si>
  <si>
    <t xml:space="preserve">Dewas/Bawas/Dekom memiliki pedoman/tata tertib Rapat yang minimal mengatur etika rapat dan penyusunan risalah rapat, evaluasi tindak lanjut hasil rapat sebelumnya, serta pembahasan atas arahan/usulan  dan/atau  keputusan Dewas/ Bawas/ Dekom .
</t>
  </si>
  <si>
    <t>Sekretaris Dewas/Bawas/Dekom menyelenggara-kan rapat Dewas/ Bawas/ Dekom dan rapat/ pertemuan antara Dewas/ Bawas/ Dekom  dengan Pemilik Modal/ Pemegang Saham, Direksi maupun pihak-pihak terkait lainnya.</t>
  </si>
  <si>
    <t xml:space="preserve">Terdapat bahan/ materi yang bersifat administrasi mengenai laporan/kegiatan Direksi dalam mengelola perusahaan. </t>
  </si>
  <si>
    <t xml:space="preserve">Terdapat komite audit yang bekerja secara kolektif dan berfungsi membantu Dewas/ Bawas/ Dekom  dalam melaksanakan tugasnya.   </t>
  </si>
  <si>
    <t>Pengangkatan ketua  Komite Dewas/ Bawas/ Dekom ditetapkan oleh Dewas/ Bawas/ Dekom</t>
  </si>
  <si>
    <t>Anggota Komite Dewas/ Bawas/ Dekom  berasal dari pihak luar perusahaan</t>
  </si>
  <si>
    <t xml:space="preserve">Salah seorang anggota Komite Dewas/ Bawas/ Dekom memiliki pengetahuan dan pengalaman kerja yang cukup di bidang tugas masing-masing Komite. 
</t>
  </si>
  <si>
    <t xml:space="preserve">Komite Dewas/ Bawas/ Dekom memiliki piagam/charter </t>
  </si>
  <si>
    <t xml:space="preserve">Terdapat Piagam Komite Audit yang ditetapkan oleh Dewas/ Bawas/ Dekom </t>
  </si>
  <si>
    <t>Komite Dewas/ Bawas/ Dekom  melaksanakan perannya sebagai pendukung  Dewas/ Bawas/ Dekom dalam melaksanakan fungsi pengawasan</t>
  </si>
  <si>
    <t xml:space="preserve">Terdapat program kerja tahunan Komite  Dewas/ Bawas/ Dekom  yang disetujui/ditetapkan oleh Dewas/ Bawas/ Dekom . </t>
  </si>
  <si>
    <t xml:space="preserve">Terdapat program kerja tahunan yang disetujui/ditetapkan oleh Dewas/ Bawas/ Dekom. </t>
  </si>
  <si>
    <t>Komite Dewas/ Bawas/ Dekom melaksanakan pertemuan rutin sesuai dengan program kerja tahunan serta melakukan kegiatan lain yang ditugaskan Dewas/ Bawas/ Dekom.</t>
  </si>
  <si>
    <t xml:space="preserve">Jumlah pertemuan berkala dan agenda yang dibahas sesuai dengan program kerja tahunan serta jumlah kegiatan lain sesuai yang ditugaskan Dewas/ Bawas/ Dekom. 
</t>
  </si>
  <si>
    <t>Komite Dewas/ Bawas/ Dekom melaporkan kegiatan dan hasil penugasan yang diterimanya kepada Dewas/ Bawas/ Dekom.</t>
  </si>
  <si>
    <t xml:space="preserve">Terdapat laporan triwulanan dan tahunan Komite Dewas/ Bawas/ Dekom kepada Dewas/ Bawas/ Dekom minimal memuat perbandingan realisasi kegiatan dengan program tahunan </t>
  </si>
  <si>
    <t>Dewas/ Bawas/ Dekom memiliki Komite Dewas/ Bawas/ Dekom sesuai dengan ketentuan perundang-undangan yang berlaku dan kebutuhan Dewas/ Bawas/ Dekom.</t>
  </si>
  <si>
    <t>telah terdapat prosedur review yang memadai terhadap segala informasi yang dikeluarkan oleh perusahaan</t>
  </si>
  <si>
    <t>menilai pelaksanaan kegiatan serta hasil audit  yang dilaksanakan oleh auditor eksternal dan SPI</t>
  </si>
  <si>
    <t>Risalah Rapat Komite Dewas/ Bawas/ Dekom harus dibuat untuk setiap rapat, memuat hasil-hasil analisis, telaahan, dan evaluasi atas acara yang diagendakan, serta risalah asli dari setiap Rapat Komite Dewas/ Bawas/ Dekom diserahkan kepada Sekretaris Dewas/ Bawas/ Dekom untuk disimpan di perusahaan.</t>
  </si>
  <si>
    <t>Direksi melaporkan pelaksanaan sistem Teknologi Informasi kepada Dewas/ Bawas/ Dekom</t>
  </si>
  <si>
    <t>lingkungan, kesehatan dan keselamatan kerja;</t>
  </si>
  <si>
    <t xml:space="preserve">Kepala SPI memiliki latar belakang pendidikan/ pelatihan sesuai kualifikasi  
</t>
  </si>
  <si>
    <t>SPI memberi masukan atas prosedur atau proses manajemen risiko</t>
  </si>
  <si>
    <t>membuat daftar pemegang saham termasuk kepemilikan lima persen saham atau lebih.</t>
  </si>
  <si>
    <t>Mulailah dengan memohon perlindungan dan pertolongan Allah</t>
  </si>
  <si>
    <t>Pengisian angka penilaian pada kolom K dengan angka antara 0-1</t>
  </si>
  <si>
    <t>Pengisian uraian pemenuhan dokumen pada kolom Q. Jika dibutuhkan, sisipkan kolom sebelum kolom R, demikian seterusnya.</t>
  </si>
  <si>
    <t>Tak Ada Gading yang Tak Retak, Info: 08128732363, mohamad.fuad@bpkp.go.id</t>
  </si>
  <si>
    <t>PETUNJUK PENGGUNAAN</t>
  </si>
  <si>
    <r>
      <t>save yourself by saving (rajin</t>
    </r>
    <r>
      <rPr>
        <vertAlign val="superscript"/>
        <sz val="9"/>
        <color rgb="FF0070C0"/>
        <rFont val="Keep Calm Med"/>
      </rPr>
      <t>2</t>
    </r>
    <r>
      <rPr>
        <sz val="9"/>
        <color rgb="FF0070C0"/>
        <rFont val="Keep Calm Med"/>
      </rPr>
      <t xml:space="preserve"> nge-save, maksudnye...)</t>
    </r>
  </si>
  <si>
    <t>ok</t>
  </si>
  <si>
    <t>sda</t>
  </si>
  <si>
    <t>belum diatur</t>
  </si>
  <si>
    <t>NA</t>
  </si>
  <si>
    <t>PT MRT JAKARTA</t>
  </si>
  <si>
    <t>PT MRT Jakarta memiliki situs web resmi dengan alamat www.jakartamrt.co.id, sebagai portal digital yang dapat membantu Perusahaan menyebarkan informasi yang diperlukan oleh publik.</t>
  </si>
  <si>
    <t>Peraturan Direksi No:007 tahun 2018 tanggal 20 April 2018 tentang Pedoman Pengendalian Dokumen</t>
  </si>
  <si>
    <t xml:space="preserve">Sosialisasi kebijakan WBS kepada stakeholder melalui upload website </t>
  </si>
  <si>
    <t>Diatur dalam Bab III.1 ttg Pengangkatan dan pemberhentian Dewan Komisaris dan Direksi ( hal. 20)</t>
  </si>
  <si>
    <t>Dimuat dalam Bab IV</t>
  </si>
  <si>
    <t>Diatur di Bab III.1 tentang Kerahasiaan Dokumen</t>
  </si>
  <si>
    <t>Diatur di Bab III.2 tentang Keamanan Dokumen</t>
  </si>
  <si>
    <t>Diatur di Bab III.2 tentang Penyimpanan Dokumen</t>
  </si>
  <si>
    <t>Diatur dalam Bab III.6 tentang Pengambilan keputusan dalam rapat</t>
  </si>
  <si>
    <t>Diatur dalam Bab III.15 tentang Sistem Pengendalian Internal</t>
  </si>
  <si>
    <t>Diatur di Bab IV.D tentang Pemantauan</t>
  </si>
  <si>
    <t>Pedoman GCG PT MRT Jakarta sebelumnya ditetapkan melalui SK Komisaris PT MRT Jakarta Nomor: 004 Tahun 2013 tgl 20 maret 2013 tentang Pedoman Tata Kelola Perusahaan (Code of Corporate Governance) PT MRT Jakarta.
Dan pada tahun 2018 telah dimutakhirkan melalui Peraturan Direksi PT MRT Jakarta Nomor: 014 Tahun 2018 tgl 29 Juni 2018</t>
  </si>
  <si>
    <t>Diatur dalam Bab II.B 
Nilai-nilai perseroan yaitu:
1. Integrity
2. Customer Focus
3. Achievement Orientation
4. Nurturing Team Work</t>
  </si>
  <si>
    <t>Diatur di Bab III.E</t>
  </si>
  <si>
    <t>Dimuat dalam situs web dalam sub menu Tata Kelola Perusahaan</t>
  </si>
  <si>
    <t xml:space="preserve">1. Pemantauan diatur di Bab III ttg Pengelolaan Pengendalian Gratifikasi
2. Di Bab IV ttg Pelaporan dan Sanksi Pelanggaran
</t>
  </si>
  <si>
    <t>Belum diatur</t>
  </si>
  <si>
    <t>Komite Audit diatur di hal. 17
SPI diatur di hal.15
Auditor Eksternal belum diatur</t>
  </si>
  <si>
    <t>Direksi dan Dewas/ Bawas/ Dekom menandatangani Pernyataan Pakta Integritas pada saat pengangkatan dan setiap awal tahun selama masa jabatan</t>
  </si>
  <si>
    <t>Setiap transaksi penting disertai dengan penandatanganan pernyataan komitmen  bahwa pelaksanaan kegiatan sesuai dengan peraturan perundang-undangan dan praktik tata kelola perusahaan yang baik</t>
  </si>
  <si>
    <t>Dewas/Bawas/Dekom dan Direksi menandatangani kontrak manajemen tahunan yang ditetapkan oleh Pemilik Modal/ Pemegang Saham</t>
  </si>
  <si>
    <t>PT MRT Jakarta</t>
  </si>
  <si>
    <t>Perusahaan memiliki kebijakan mengenai hak-hak dan kewajiban kepada Negara</t>
  </si>
  <si>
    <t>Piagam Audit Internal (Internal Audit Charter) yang ditandatangani Direktur Utama (William P. Sabandar) dan Plt. Komisaris Utama  (Rukijo) tgl 31 Januari 2019
Simpulan:
Terpenuhi</t>
  </si>
  <si>
    <t xml:space="preserve">Piagam Audit Internal (Internal Audit Charter) yang ditandatangani Direktur Utama (William P. Sabandar) dan Plt. Komisaris Utama  (Rukijo) tgl 31 Januari 2019 
Sebelumnya ditetapkan tgl 25 Januari 2016
Simpulan:
Terpenuhi </t>
  </si>
  <si>
    <t xml:space="preserve">1. Peraturan Direksi PT MRT Jakarta No. 013 Tahun 2019 tanggal 28 Februari 2019  tentang Pedoman Pengelolaan Teknologi Informasi di lingkungan PT MRT Jakarta (Perseroda)
2. Peraturan Direksi PT MRT Jakarta Nomor: 013 tahun 2018 tentang Penetapan IT Road Map dan Blueprint di lingkungan PT MRT Jakarta
Master plan terdiri dari 3 phase ( 2018, 2019, 2020)
1. Phase 1
2. Phase 2
3. Phase 3 
Simpulan:
Terpenuhi </t>
  </si>
  <si>
    <t>Daftar Isi:
I.  Latar Belakang; 
II. Visi, Misi dan Tujuan
III. Wewenang Direktur Utama 
IV. Divisi Internal Audit 
(Kedudukan dan fungsi; Tugas dan Tanggung jawab; Wewenang Internal Audit; Lingkup kerja internal audit; Hubungan kerja dan koordinasi, Standar/norma pemeriksaan)</t>
  </si>
  <si>
    <t>Dimuat di point 2. Evaluasi Kinerja Terdahulu</t>
  </si>
  <si>
    <t>Dimuat di point 3. Analisa Posisi Perusahaan saat ini</t>
  </si>
  <si>
    <t>Dimuat di point 8. Asumsi dan Proyeksi Finansial</t>
  </si>
  <si>
    <t xml:space="preserve">Surat Dirut kepada kepada Gubernur Provinsi DKI Jakarta Nomor 706/DIR-MRT/III/2019 tanggal 21 Maret 2019 perihal permohonan permohonan perubahan RKAP Tahun Buku 2019, RJPP Tahun 2018-2030 dan RJMD untuk Tahun 2018-2022 PT MRT Jakarta untuk dilakukan pembahasan dan disahkan dalam RUPS Luar Biasa
Simpulan:
Terpenuhi </t>
  </si>
  <si>
    <t xml:space="preserve">Kebijakan TI telah dimutakhirkan dengan Peraturan Direksi PT MRT Jakarta No. 013 Tahun 2019 tanggal 28 Februari 2019  tentang Pedoman Pengelolaan Teknologi Informasi di lingkungan PT MRT Jakarta (Perseroda)
Simpulan:
Terpenuhi </t>
  </si>
  <si>
    <t>Keputusan Direksi PT MRT Jakarta (Perseroda) Nomor 227 Tahun 2019 tanggal 12 Juli 2019 tentang Peraturan Perusahaan periode 2019-2021 di lingkungan PT MRT Jakarta (Perseroda)dan telah disahkan melalui  Keputusan Kepala Dinas Tenaga Kerja dan Transmigasi Provinsi DKI Jakarta Nomor 1892 Tahun 2019  tanggal 4 Juli 2019</t>
  </si>
  <si>
    <t>Bab II pasal 6 ttg penerimaan dan pengangkatan karyawan (hal. 11)</t>
  </si>
  <si>
    <t>Bab VII pasal 52 ttg pendidikan dan latihan (hal. 29)</t>
  </si>
  <si>
    <t xml:space="preserve">Bab XI mengatur Pemutusan Hubungan Kerja </t>
  </si>
  <si>
    <t>1. Keputusan Direksi PT MRT Jakarta (Perseroda) Nomor 227 Tahun 2019 tanggal 12 Juli 2019 tentang Peraturan Perusahaan periode 2019-2021 di lingkungan PT MRT Jakarta (Perseroda)dan telah disahkan melalui  Keputusan Kepala Dinas Tenaga Kerja dan Transmigasi Provinsi DKI Jakarta Nomor 1892 Tahun 2019  tanggal 4 Juli 2019
2. Peraturan sebelumnya adalah Peraturan Perusahaan PT MRT Jakarta periode 2016-2018 yang ditandatangani Dirut tgl 18 Januari 2017
Simpulan:
Terpenuhi</t>
  </si>
  <si>
    <t>Muatan RJP menurut Pergub No. 10 Tahun 2012 tentang Penyusunan Rencana Jangka Panjang Badan Usaha Milik Daerah pasal 3 sekurang-kurangnya :
1. Pendahuluan
2. Evaluasi pelaksanaan RJP periode sebelumnya
3. Posisi BUMD
4. Tujuan, sasaran, strategi dan asumsi2 yang digunakan dalam penyusunan RJP
Isi RJPMD 2018 - 2022
1. Pendahuluan
2. Evaluasi Kinerja Terdahulu
3. Analias Posisi Perusahaan saat ini
4. Tujuan Strategis Perusahaan
5. Integrasi dengan Moda Transportasi Umum Lain
6. Kawasan Berorientasi Transit
7. Pengakuan Aset
8. Asumsi dan Proyeksi Finansial</t>
  </si>
  <si>
    <t>Sosialisasi Kebijakan IT dimuat Aplikasi Success Factor yang bisa diakses oleh semua karyawan
Simpulan:
Terpenuhi</t>
  </si>
  <si>
    <t>1. Hak2 karyawan dimuat dalam Peraturan Perusahaan 2019-2021  dibagikan kepada seluruh karyawan dalam bentuk saku
2.Sosialisasi juga melalui Email Blast
3. Kebijakan HCS pada bulan Desember 2019 
Simpulan:
Terpenuhi</t>
  </si>
  <si>
    <t>jam operasi dari jam 05.00-12.00</t>
  </si>
  <si>
    <r>
      <rPr>
        <sz val="12"/>
        <color theme="1"/>
        <rFont val="Calibri"/>
        <family val="2"/>
        <scheme val="minor"/>
      </rPr>
      <t>Untuk rapat BOD dilaksanakan seminggu sekali  
Untuk rapat BOD Diperluas sebulan sekali dengan jajaran management undangan melalui email google calender dan grup WAG Leader</t>
    </r>
    <r>
      <rPr>
        <sz val="12"/>
        <color rgb="FFFF0000"/>
        <rFont val="Calibri"/>
        <family val="2"/>
        <scheme val="minor"/>
      </rPr>
      <t xml:space="preserve"> 
</t>
    </r>
    <r>
      <rPr>
        <sz val="12"/>
        <color theme="1"/>
        <rFont val="Calibri"/>
        <family val="2"/>
        <scheme val="minor"/>
      </rPr>
      <t>Yang menyusun risalah rapat Direksi adalah Sekper</t>
    </r>
  </si>
  <si>
    <r>
      <rPr>
        <sz val="12"/>
        <color theme="1"/>
        <rFont val="Calibri"/>
        <family val="2"/>
        <scheme val="minor"/>
      </rPr>
      <t>Dalam Piagam Audit Internal (Internal Audit Charter) yang ditandatangani Direktur Utama (William P. Sabandar) dan Plt. Komisaris Utama  (Rukijo) tgl 31 Januari 2019,</t>
    </r>
    <r>
      <rPr>
        <sz val="12"/>
        <color rgb="FFFF0000"/>
        <rFont val="Calibri"/>
        <family val="2"/>
        <scheme val="minor"/>
      </rPr>
      <t xml:space="preserve">
</t>
    </r>
    <r>
      <rPr>
        <sz val="12"/>
        <color theme="1"/>
        <rFont val="Calibri"/>
        <family val="2"/>
        <scheme val="minor"/>
      </rPr>
      <t>- Kewenangan diatur dalam point IV.C tentang wewenang Internal Audit</t>
    </r>
    <r>
      <rPr>
        <sz val="12"/>
        <color rgb="FFFF0000"/>
        <rFont val="Calibri"/>
        <family val="2"/>
        <scheme val="minor"/>
      </rPr>
      <t xml:space="preserve">
</t>
    </r>
    <r>
      <rPr>
        <sz val="12"/>
        <color theme="1"/>
        <rFont val="Calibri"/>
        <family val="2"/>
        <scheme val="minor"/>
      </rPr>
      <t>- Akses kepada Direksi diatur dalam point IV.E.  tentang Hubungan Kerja dan Koordinasi (Divisi Internal Audit &amp; Control  dan Direksi)</t>
    </r>
    <r>
      <rPr>
        <sz val="12"/>
        <color rgb="FFFF0000"/>
        <rFont val="Calibri"/>
        <family val="2"/>
        <scheme val="minor"/>
      </rPr>
      <t xml:space="preserve">
</t>
    </r>
    <r>
      <rPr>
        <sz val="12"/>
        <color theme="1"/>
        <rFont val="Calibri"/>
        <family val="2"/>
        <scheme val="minor"/>
      </rPr>
      <t>- Akses kepada jajaran manajemen diatur dalam point IV.E.  tentang Hubungan Kerja dan Koordinasi (Internal Audit &amp; Control dan Auditee)
Simpulan:
Terpenuhi</t>
    </r>
  </si>
  <si>
    <t>Dalam Piagam Audit Internal (Internal Audit Charter) yang ditandatangani Direktur Utama (William P. Sabandar) dan Plt. Komisaris Utama  (Rukijo) tgl 31 Januari 2019,
- Akses dengan Komisaris atau Komite Audit diatur dalam point IV.E. tentang Hubungan Kerja dan Koordinasi (Internal Audit dan Komisaris/Komite Audit)
Simpulan:
Terpenuhi</t>
  </si>
  <si>
    <t xml:space="preserve">Dalam Internal Audit Charter Bagian IV.F. Standar/Norma pemeriksaan, di butir 2 tentang Persyaratan Profesionalisme Auditor dan Internal Audit yang menjelaskan :
a. Standar Independensi
b. Standar Keahlian
Simpulan:
Terpenuhi </t>
  </si>
  <si>
    <t xml:space="preserve">Pembahasan dengan Dekom melalui FGD dan interview mendalam antara Corporate </t>
  </si>
  <si>
    <t>Dalam Bab V di butir 5.6 mengatur tentang Perencanaan dan Proses Kredit/Pendanaan</t>
  </si>
  <si>
    <t>Dalam Bab IV di butir 4.4. mengatur tentang Kriteria Bank yang menjadi Counterparty</t>
  </si>
  <si>
    <t>Dalam Bab VIII di butir 8.1 mengatur tentang Kebijakan penyaluran dana hibah dan pinjaman</t>
  </si>
  <si>
    <t>Dalam VII  mengatur tentang mekanisme pembayaran pekerjaan konstruksi interkoneksi gedung dan stasiun MRT kepada kontraktor di lingkungan PT MRT Jakarta</t>
  </si>
  <si>
    <t>tetap</t>
  </si>
  <si>
    <t>Dimuat dihalaman setelah judul dan daftar isi. (tidak ada nomor halaman).</t>
  </si>
  <si>
    <t>Diatur dalam Bab V.H</t>
  </si>
  <si>
    <t>Diatur dalam Bab V.B.   Bab V etika kerja B.Memberi dan Menerima</t>
  </si>
  <si>
    <t>Diatur di Bab V.H</t>
  </si>
  <si>
    <t>Diatur di Bab V.J Integritas Laporan Keuangan dan Tahunan</t>
  </si>
  <si>
    <t>Diatur di Bab V.G    Perlindungandan Penggunaan Aset Perseroan</t>
  </si>
  <si>
    <t>Diatur di Bab V. (Etika Kerja). E Aktivitas Politik</t>
  </si>
  <si>
    <t xml:space="preserve">Diatur di Bab III Etika Usaha A.Etika Perseroan dengan Pemegang Saham.
</t>
  </si>
  <si>
    <t xml:space="preserve">Bab VI Penegakan &amp; Pelaporan Etika Perilaku.
D. Penghargaan &amp; Sanksi atas Pelanggaran Etika dan Perilaku
</t>
  </si>
  <si>
    <t>Pedoman sebelumnya disusun pada tanggal 21 Desember 2016 dan telah dimutakhirkan pada tahun 2018 melalui Peraturan Direksi PT MRT Jakarta No:007-1 tahun 2018, terakhir dimutakhirkan Nomor: 41 Tahun 2019 tanggal 31 Juli 2019</t>
  </si>
  <si>
    <t>Peraturan Direksi PT MRT Jakarta Nomor:005 Tahun 2019 tentang Pedoman Pengendalian Gratifikasi di Lingkungan PT MRT Jakarta. Tanggal 29 Januari 2019</t>
  </si>
  <si>
    <t>Bab III.A. Unit Pengendali Gratifikasi (UPG)
UPG yaitu Divisi Corporate Secretary yang memiliki fungsi dan tugas utama melaksanakan pemantauan dan pengendalian Gratifikasi di lingkungan Perseroan.</t>
  </si>
  <si>
    <t>Bab III.C  Pelaporan Gratifikasi</t>
  </si>
  <si>
    <t>BAB IV Ketentuan Tambahan dan Reviu Perbaikan point 2. Review Perbaikan.
Peraturan Direksi Nomor 9 tahun 2017 tgl 23 Oktober 2017 (pemutakhiran, awalnya 2015) tentang Pengelolaan Harta Kekayaan Penyelenggaraan Negara di Lingkungan PT MRT Jakarta dan terakhir dengan Peraturan Direksi PT MRT Jakarta No:011 Tahun 2019 tentang Perubahan Atas Peraturan Direksi Nomor 009 Tahun 2017 tentang Pengelolaan Laporan Harta Kekayaan Penyelenggaraan Negara Di Lingkungan PT MRT Jakarta tanggal 23 Februari 2019</t>
  </si>
  <si>
    <t>Dimuat dalam situs web dalam sub menu Tata Kelola Perusahaan. Per Direksi No.007-1 Tahun 2018</t>
  </si>
  <si>
    <t>seperti pemenuhan diatas</t>
  </si>
  <si>
    <t>Ada sebagaimana tertuang pada Pemenuhan diatas</t>
  </si>
  <si>
    <r>
      <t xml:space="preserve">Dewan Komisaris telah memiliki kebijakan program pengenalan yang tertuang dalam Peraturan Direksi PT MRTJ No.14 Tahun 2014 ttg Pedoman Tata Kelola Perseroan (Code Of Corporate Governance) di Lingkungan MRTJ Tanggal 29 Juni 2018, pada Bab III point 2. Program Pengenalan bagi Komisaris dan Direksi yang Baru hal 22, dengan muatan sbb:
a. Program Pengenalan mengenai Perseroan wajib diberikan kepada Anggota Dewan Komisaris dan Direksi yang baru pertama kali menjabat sebagai Dewan Komisaris dan Direksi di Perseroan
b.Komisaris Utama bertanggung jawab atas pelaksanaan Program Pengenalan bagi anggota Dewan Komisaris baru. Jika Komisaris Utama berhalangan atau termasuk Anggota Dewan Komisaris yang harus mengikuti Program Pengenalan, maka tanggung jawab pelaksanaan Program Pengenalan berada pada Direktur Utama.
c. ....dst
</t>
    </r>
    <r>
      <rPr>
        <b/>
        <sz val="12"/>
        <rFont val="Calibri"/>
        <family val="2"/>
        <scheme val="minor"/>
      </rPr>
      <t>Kesimpulan : terpenuhi</t>
    </r>
  </si>
  <si>
    <r>
      <rPr>
        <sz val="12"/>
        <rFont val="Calibri"/>
        <family val="2"/>
        <scheme val="minor"/>
      </rPr>
      <t>Dari dilihat dari CV Anggota Komite Komisaris, seluruhnya Anggota Komite Komisaris berasal dari pihak luar perusahaan</t>
    </r>
    <r>
      <rPr>
        <b/>
        <sz val="12"/>
        <rFont val="Calibri"/>
        <family val="2"/>
        <scheme val="minor"/>
      </rPr>
      <t xml:space="preserve">
Kesimpulan: terpenuhi</t>
    </r>
  </si>
  <si>
    <r>
      <t xml:space="preserve">Pembagian tugas antara Anggota Dewan Komisaris telah dilaksanakan oleh masing-masing Dewan Komisaris, dengan pembagian tugas sbb:
1. Rukijo : Bidang Keuangan dan Anggaran dan Ketua Komite SDM dan Pengusahaan
2. Adnan Pandu Praja : Bidang Konstruksi dan Ketua Komite Audit
3. Zulkifri : Bidang Operasi dan Pemeliharaan dan Ketua Komite Pemantau Risiko dan Security
4. Mukhtasor : Bidang Bisnis dan Pengembangan Usaha dan Anggota Komite SDM dan Pengusahaan
</t>
    </r>
    <r>
      <rPr>
        <b/>
        <sz val="12"/>
        <rFont val="Calibri"/>
        <family val="2"/>
        <scheme val="minor"/>
      </rPr>
      <t>Kesimpulan: terpenuhi</t>
    </r>
    <r>
      <rPr>
        <sz val="12"/>
        <rFont val="Calibri"/>
        <family val="2"/>
        <scheme val="minor"/>
      </rPr>
      <t xml:space="preserve">
</t>
    </r>
  </si>
  <si>
    <r>
      <t xml:space="preserve">Persetujuan RJPP 2018 - 2030 teruang dalam Berita Acara RUPS LB Nomor 32 tanggal 28 Maret 2019 salah satu agendanya Persetujuan dan Pengesahan Rencana Jangka Panjang Perusahaan Tahun 2018 - 2030 dan Rencana Jangka Menengah Perusahaan untuk Tahun 2018 - 2022.
</t>
    </r>
    <r>
      <rPr>
        <b/>
        <sz val="12"/>
        <rFont val="Calibri"/>
        <family val="2"/>
        <scheme val="minor"/>
      </rPr>
      <t>Dalam Buku RJPP 2018 - 2030 pada Lembar Pengesahan telah ditandatangani oleh Komisaris Utama dan Direktur Utama.
Kesimpulan: RJPP 2018 - 2030 telah disetujui Pemegang Saham dan ditandatangani oleh Komisaris Utama dan Direktur Utama.</t>
    </r>
    <r>
      <rPr>
        <sz val="12"/>
        <rFont val="Calibri"/>
        <family val="2"/>
        <scheme val="minor"/>
      </rPr>
      <t xml:space="preserve">
</t>
    </r>
  </si>
  <si>
    <t>Daftar isi:
Bab I Pendahuluan
Bab II Organisasi Teknologi &amp; Sistem Informasi
Bab III Manajemen Risiko pengelolaan TI
Bab IV Pengembangan sistem ( mengatur ttg kerangka, tahapan)
Bab V Penggunaan Penyedia Jasa TI
Bab VI Operasional Sistem Informasi, Pemeliharaan dan Dukungan
Bab VI Kepemilikan Perangkat Keras/Hardware
Bab VII Ketentuan dan Prosedur Penggunaan Perangkat dan aset perusahaan
Bab VIII Keamanan Teknologi Informasi (mengatur tentang pengendalian)
Bab IX Disaster Recovery Plan
Bab X Penutup
Simpulan:
Terpenuhi.</t>
  </si>
  <si>
    <t>Peraturan Direksi PT MRT Jakarta (Perseroda) Nomor 020 Tahun 2019 tanggal 21 Maret 2019 tentang Perjanjian Angkutan dengan Penumpang (Passenger Transport Agreement) MRT Jakarta
Simpulan:
Terpenuhi</t>
  </si>
  <si>
    <t>Checklist</t>
  </si>
  <si>
    <t>v</t>
  </si>
  <si>
    <t>Dimuat dalam situs web dalam PPID (Pejabat Pengelola Informasi dan Dokumentasi)</t>
  </si>
  <si>
    <t>Dimuat dalam situs web dalam sub menu Hubungi Kami -&gt; Whistleblowing System</t>
  </si>
  <si>
    <t xml:space="preserve">Laporan Tahunan 2019 PT MRT Jakarta  disusun pada tanggal 24 Maret 2020 dan  ditandatangani oleh Dewan Komisaris dan Direksi </t>
  </si>
  <si>
    <t>Halaman 94</t>
  </si>
  <si>
    <t>Halaman 94 - 95</t>
  </si>
  <si>
    <t>Halaman 140 - 143</t>
  </si>
  <si>
    <t>Halaman 102</t>
  </si>
  <si>
    <t>Halaman 107</t>
  </si>
  <si>
    <t>Halaman 357</t>
  </si>
  <si>
    <t>Halaman 352</t>
  </si>
  <si>
    <t>Halaman 461</t>
  </si>
  <si>
    <t>Halaman 297</t>
  </si>
  <si>
    <t>Halaman 552</t>
  </si>
  <si>
    <t>Halaman 82</t>
  </si>
  <si>
    <t>Halaman 236</t>
  </si>
  <si>
    <t>Halaman 533</t>
  </si>
  <si>
    <t>TAHUN 2020</t>
  </si>
  <si>
    <t>Halaman 709</t>
  </si>
  <si>
    <t>Halaman 74 dan Halaman 600 (penjelasan)</t>
  </si>
  <si>
    <t>Perkara Penting halaman 605 berisi permasalahan hukum, sanksi administrasi, dan perkara penting di luar aspek hukum.</t>
  </si>
  <si>
    <t>Dalam Laporan Keuangan point 26 Perjanjian Penting, berisi transaksi2 keuangan dengan pihak luar.</t>
  </si>
  <si>
    <t>Halaman 410, dan daftar tersendiri.</t>
  </si>
  <si>
    <t>Berdasarkan kuesioner nilainya 85,99%</t>
  </si>
  <si>
    <t>Berdasarkan kuesioner nilainya 88,01%</t>
  </si>
  <si>
    <t>Contoh:
Korespondensi Internal dari Kepala Divisi Internal Audit &amp; Control kepada Direktur Utama, Kepala Dept PMOM, Kepala Dept Procurement ( tembusan kepada al: Dekom, Komite Audit)  No Lap-25/INA/2020 tgl 31 Desember 2020 perihal Laporan Sementara atas Laporan Hasil Reviu Internal atas Quality Assurance Reviu
Lap-14/INA/2020 tanggal 30 Juli 2020 perihal Hasil Assurans atas Kegiatan Divisi Railway Kegiatan I Tahun operasi Komersial tembusan Dewan Komisaris
Simpulan:
Terpenuhi</t>
  </si>
  <si>
    <t xml:space="preserve">1. Dalam  LAP Nomor 09/INA/2020 tanggal 30  April 2020 terdapat rekomendasi 
2. Rekomendasi lainnya al:
Konsistensi dalam melakukan pencatatan dan pelaporan dijalankan dalam setiap tahapan proses manajemen resiko
</t>
  </si>
  <si>
    <t>Dimuat dalam situs web dalam sub Tentang Kami -&gt; LHKPN (sudah seratus 100%, 91 orang) (bukan SOP mengenai pengisian LHKPN)</t>
  </si>
  <si>
    <t>Dimuat dalam situs web dalam sub menu Tanggung Jawab Sosial Perusahaan, dalam Siaran Pers</t>
  </si>
  <si>
    <t>Terdapat KM newsletter Maret, Juli, Oktober, Desember. Bisa di akses menggunakan kinetic.jakartamrt.co.id dengan menggunakan login access.</t>
  </si>
  <si>
    <t>Semangat Integrasi MRT Jakarta dan Transjakarta (25/11/2020) PT MRT Jakarta sepakati Kerja sama dengan JIC - JV (19/11/2020) Kerjasama Studi Pengembangan Layanan Terintegrasi antara MRT Jakarta dengan Perum PPD (12/11/2020) Town hall Desember 2020 Hadirkan VP ADB Bambang Susanto (21/12/2020)</t>
  </si>
  <si>
    <t>Capaian Skor GCG tahun 2019 =  87,33
Target Skor GCG sesuai KPI 2019 = 87
Persentase capaian atas target = 100%
Capaian Skor GCG Tahun 2020 = …
Target Skor GCG sesuai KPI 2020 = …</t>
  </si>
  <si>
    <t>dari 4 data
1. Laporan Tahunan 2019 Maks Maret
2 - 4 Laporan Kinerja. Lengkapin</t>
  </si>
  <si>
    <t>Kepala SPI yang menjabat dalam tahun 2020 adalah Andy Revy Rohadian, Ak, CFE, CFrA yang diangkat berdasarkan Job profile SK Nomor 017/BOD-MRT/VII/2020 Pedoman Job Desk bagi Karyawan di lingkungan PT MRT tanggal 6 Juli 2020 
Latar belakang pendidikan:
- DIII STAN
- DIV STAN
- Bersertifikat Certified Fraud Examiner
- Bersertifikat Cerified Forensic Auditor 
Kompetensinya:
Pengalaman Kerja di bidang Internal Audit dan Pengalaman Manajerial 10 tahun.
Simpulan:
Terpenuhi</t>
  </si>
  <si>
    <t>(Internal Audit Manual masih draft untuk Tahun 2020)</t>
  </si>
  <si>
    <t>Peraturan Direksi PT MRT Jakarta No:041 tahun 2019 tanggal 31 Juli 2019 tentang Pedoman Perilaku (code of conduct) di Lingkungan PT MRT Jakarta (Perseroda)</t>
  </si>
  <si>
    <t xml:space="preserve">Bab VI Penegakan &amp; Pelaporan Etika Perilaku.
A. Tanggung Jawab
B. Pelaporan Pelanggaran Pedoman dan Perilaku
C. Penanganan Pelanggaran Pedoman Etika dan Perilaku
D. Penghargaan dan Sanksi atas Pelanggaran Etika dan Perilaku
</t>
  </si>
  <si>
    <t xml:space="preserve">Perlindungan informasi diatur di Bab V.F, </t>
  </si>
  <si>
    <t>Peraturan Direksi Nomor 048 Tahun 2020 tentang Pengelolaan Harta Kekayaan Penyelenggara Negara di Lingkungan PT MRT</t>
  </si>
  <si>
    <t>a. Peraturan Direksi Nomor 048 Tahun 2020 tangal 15 Desember 2020 pasal 1 menetapkan bahwa yang wajib menyampaikan LHKPN adalah:
1. Dewan Komisaris 5 orang
2. Direksi = 4 orang
3. Kepala Divisi atau yang setara = 18
4. Kepala Departemen atau yangsetara = 64 
total 91
sesuai web LHKPN utk nilai kepatuhan PT MRT Jakarta TH 2020 tingkat kepatuhan mencapai 100% 
b. Dan dalam pasal 2 ayat 2 disebutkan bahwa LHKPN disampaikan dalam jangka waktu paling lambat 3 (tiga bulan) terhitung sejak saat pengangkatan pertama/pengangkatan kembali/berakhirnya jabatan 
Simpulan:
Terpenuhi.</t>
  </si>
  <si>
    <t>Pernyataan Komitmen dewan komisaris dan Direksi PT MRT Jakarta tanggal Januari 2019</t>
  </si>
  <si>
    <t xml:space="preserve">Bab II halaman 4  ttg Ketentuan Gratifikasi </t>
  </si>
  <si>
    <t>Peraturan Direksi Nomor 31 Tahun 2020 tentang Pedoman Sistem Pelaporan Dugaan Pelanggaran tanggal 31 Agustus 2020</t>
  </si>
  <si>
    <t>Bab III halaman 18 ttg Perlindungan Pelapor</t>
  </si>
  <si>
    <t>halaman  8 Pedoman Sistem Pelaporan Dugaan pelanggaran, Organisasi Pelaksana WBS adalah:
1.Divisi Corporate Secretary
2.Komite Penanganan Pelaporan Dugaan Pelanggaran
3.Divisi Internal Audit &amp; Control
4.Dirut/Komut
5.Departmen Information &amp; Technology</t>
  </si>
  <si>
    <t>Dalam Pedoman Sistem Pelaporan Dugaan Pelanggaran (WBS) halaman 12 poin D "Mekanisme Pelaporan",  (bentuk flowchart)</t>
  </si>
  <si>
    <t>Kewajiban utk melaporkan WBS pada Bab II, C kewajiban melaporkan WBS ada pada corsec dilakukan min 3 bulan 1 dan mekanismenya pelaporan diatur dalam huruf D.</t>
  </si>
  <si>
    <t>halaman 15 Pedoman Sistem Pelaporan , mengatur adanya Audit Investigatif</t>
  </si>
  <si>
    <t>Dimuat dalam situs web dalam sub menu Annual Report )</t>
  </si>
  <si>
    <r>
      <t xml:space="preserve">1. update terakhir </t>
    </r>
    <r>
      <rPr>
        <i/>
        <sz val="12"/>
        <color rgb="FF000000"/>
        <rFont val="Arial"/>
        <family val="2"/>
      </rPr>
      <t xml:space="preserve">website </t>
    </r>
    <r>
      <rPr>
        <sz val="12"/>
        <color rgb="FF000000"/>
        <rFont val="Arial"/>
        <family val="2"/>
      </rPr>
      <t xml:space="preserve">www.jakartamrt.co.id pada tgl 21 Desember 2020 dengan judul "Townhall Desember 2020 Hadirkan </t>
    </r>
    <r>
      <rPr>
        <i/>
        <sz val="12"/>
        <color rgb="FF000000"/>
        <rFont val="Arial"/>
        <family val="2"/>
      </rPr>
      <t xml:space="preserve">Vice President </t>
    </r>
    <r>
      <rPr>
        <sz val="12"/>
        <color rgb="FF000000"/>
        <rFont val="Arial"/>
        <family val="2"/>
      </rPr>
      <t>ADB Bambang Susanto"
2. Berdasarkan kuesioner, nilainya 85,67
Simpulan:
Terpenuhi = (1+0,857)/2= 0,9285</t>
    </r>
  </si>
  <si>
    <t>Berdasarkan kuesioner 84,084</t>
  </si>
  <si>
    <t>Berdasarkan kuesioner nilainya 84,221</t>
  </si>
  <si>
    <t>Input Kuesioner</t>
  </si>
  <si>
    <t>V</t>
  </si>
  <si>
    <t xml:space="preserve">v   </t>
  </si>
  <si>
    <t>Berdasarkan  Keputusan Direksi PT MRT Jakarta (Perseroda) Nomor:009 Tahun 2020 tanggal 24 Februari 2020  tentang Perubahan Struktur Organisasi di lingkungan PT MRT Jakarta (Perseroda), Corporate Secretary Division Head berada di bawah Dirut
Simpulan:
Terpenuhi</t>
  </si>
  <si>
    <t>Daftar Pemegang Saham PT MRT Jakarta per 31 Desember 2020
1. Pemerintah Provinsi DKI Jakarta , jumlah saham 12.771.472 dengan nilai nominal Rp12.771.472.000.000
2. PD Pasar Jaya, jumlah saham 500 dengan nilai nominal Rp500.000.000
Simpulan:
Terpenuhi</t>
  </si>
  <si>
    <t>Kuesioner : skor nya : 88,01%</t>
  </si>
  <si>
    <t xml:space="preserve">v </t>
  </si>
  <si>
    <r>
      <rPr>
        <sz val="12"/>
        <color theme="1"/>
        <rFont val="Calibri"/>
        <family val="2"/>
        <scheme val="minor"/>
      </rPr>
      <t>a. Dalam risalah rapat Direksi tertulis notulensi: Muhammad Kamaluddin (mengikuti rapat) dan Rendi Alhial (sebagai Sekertaris Dekom menyusun risalah dan menghadiri rapat)</t>
    </r>
    <r>
      <rPr>
        <sz val="12"/>
        <color rgb="FFFF0000"/>
        <rFont val="Calibri"/>
        <family val="2"/>
        <scheme val="minor"/>
      </rPr>
      <t xml:space="preserve">
</t>
    </r>
    <r>
      <rPr>
        <sz val="12"/>
        <color theme="1"/>
        <rFont val="Calibri"/>
        <family val="2"/>
        <scheme val="minor"/>
      </rPr>
      <t>b. RUPS yang dilaksanakan pada tahun 2020 yaitu:
1. RUPS Laporan Tahunan yang dilaksanakan Maret 2020
2. RUPSLB Persetujuan dan Pengesahan RKAP 2021 yang dilaksanakan 23 November 2020
Simpulan:
Terpenuhi</t>
    </r>
  </si>
  <si>
    <t>Berdasarkan kuesioner, nilainya 81,651%</t>
  </si>
  <si>
    <t>Berdasarkan kuesioner, nilainya 82,361%</t>
  </si>
  <si>
    <t>v (ada daftar rapat, ditandatangani oleh Muhammad Kamaluddin Kepala Divisi Sekper tanggal 28 Desember 2020)</t>
  </si>
  <si>
    <r>
      <rPr>
        <sz val="12"/>
        <color theme="1"/>
        <rFont val="Calibri"/>
        <family val="2"/>
        <scheme val="minor"/>
      </rPr>
      <t>RUPS yang dilakukan tahun 2020
1. RUPS Laporan Tahunan yang dilaksanakan Maret 2020
2. RUPSLB Persetujuan dan Pengesahan RKAP 2021 yang dilaksanakan 23 November 2020</t>
    </r>
    <r>
      <rPr>
        <sz val="12"/>
        <color rgb="FFFF0000"/>
        <rFont val="Calibri"/>
        <family val="2"/>
        <scheme val="minor"/>
      </rPr>
      <t xml:space="preserve">
</t>
    </r>
  </si>
  <si>
    <r>
      <rPr>
        <b/>
        <sz val="12"/>
        <rFont val="Calibri"/>
        <family val="2"/>
        <scheme val="minor"/>
      </rPr>
      <t>1. Komite Audit</t>
    </r>
    <r>
      <rPr>
        <sz val="12"/>
        <rFont val="Calibri"/>
        <family val="2"/>
        <scheme val="minor"/>
      </rPr>
      <t xml:space="preserve">
Keputusan Dewan Komisaris PT MRT Jakarta Nomor 007 Tahun 2020 tanggal 21 Oktober 2020 tentang Pengangkatan Anggota Komite Audit. dengan susunan sbb:
Ketua: Adnan Pandu Praja
Anggota: Mohammad Hassan, Krishna Mochtar, Hary Budiarto Keputusan Dewan Komisaris PT MRT Jakarta Nomor 007 Tahun 2020 tanggal 21 Oktober 2020
</t>
    </r>
    <r>
      <rPr>
        <b/>
        <sz val="12"/>
        <rFont val="Calibri"/>
        <family val="2"/>
        <scheme val="minor"/>
      </rPr>
      <t>2. Komite Pemantau Risiko dan Security</t>
    </r>
    <r>
      <rPr>
        <sz val="12"/>
        <rFont val="Calibri"/>
        <family val="2"/>
        <scheme val="minor"/>
      </rPr>
      <t xml:space="preserve">
Keputusan Dewan Komisaris PT MRT Jakarta Nomor 008 Tahun 2020 tanggal 21 Oktober 2020 tentang Pengangkatan Anggota Komite Pemantau Risiko &amp; Security, dengan susunan sbb:
Ketua: Zulfikri
Anggota: Ivan Malik, Singgih Budihartono, Sutrisno
</t>
    </r>
    <r>
      <rPr>
        <b/>
        <sz val="12"/>
        <rFont val="Calibri"/>
        <family val="2"/>
        <scheme val="minor"/>
      </rPr>
      <t>3. Komite SDM dan Pengusahaan</t>
    </r>
    <r>
      <rPr>
        <sz val="12"/>
        <rFont val="Calibri"/>
        <family val="2"/>
        <scheme val="minor"/>
      </rPr>
      <t xml:space="preserve">
Keputusan Dewan Komisaris PT MRT Jakarta Nomor 009 Tahun 2020 tanggal 21 Oktober 2020 tentang Pembentukan Komite SDM dan Pengusahaan 
Ketua: Rukijo
Anggota: Irwan Rei, Helda Chandra 
</t>
    </r>
    <r>
      <rPr>
        <b/>
        <sz val="12"/>
        <rFont val="Calibri"/>
        <family val="2"/>
        <scheme val="minor"/>
      </rPr>
      <t xml:space="preserve">Kesimpulan: terpenuhi
</t>
    </r>
  </si>
  <si>
    <r>
      <rPr>
        <sz val="12"/>
        <rFont val="Calibri"/>
        <family val="2"/>
        <scheme val="minor"/>
      </rPr>
      <t xml:space="preserve">Anggota Komite Komisaris, yaitu Komite Audit, Komite Pemantau Risiko &amp; Security, dan Komite SDM dan Pengusahaan diangkat dan diberhentikan oleh Dewan Komisaris
1. Komite Audit
Keputusan Dewan Komisaris PT MRT Jakarta Nomor 007 Tahun 2020 tanggal 21 Oktober 2020 tentang Pengangkatan Anggota Komite Audit. dengan susunan sbb:
Ketua: Adnan Pandu Praja
Anggota: Mohammad Hassan, Krishna Mochtar, Hary Budiarto Keputusan Dewan Komisaris PT MRT Jakarta Nomor 007 Tahun 2020 tanggal 21 Oktober 2020
2. Komite Pemantau Risiko dan Security
Keputusan Dewan Komisaris PT MRT Jakarta Nomor 008 Tahun 2020 tanggal 21 Oktober 2020 tentang Pengangkatan Anggota Komite Pemantau Risiko &amp; Security, dengan susunan sbb:
Ketua: Zulfikri
Anggota: Ivan Malik, Singgih Budihartono, Sutrisno
3. Komite SDM dan Pengusahaan
Keputusan Dewan Komisaris PT MRT Jakarta Nomor 009 Tahun 2020 tanggal 21 Oktober 2020 tentang Pembentukan Komite SDM dan Pengusahaan 
Ketua: Rukijo
Anggota: Irwan Rei, Helda Chandra </t>
    </r>
    <r>
      <rPr>
        <b/>
        <sz val="12"/>
        <rFont val="Calibri"/>
        <family val="2"/>
        <scheme val="minor"/>
      </rPr>
      <t xml:space="preserve">
Kesimpulan: terpenuhi</t>
    </r>
  </si>
  <si>
    <r>
      <t xml:space="preserve">SK Pengangkatan Ketua Komite Dewan Komisaris, yaitu Ketua Komite Audit, Ketua Komite Pemantau Risiko dan Security, dan Ketua Komite SDM dan Pengusahaan ditetapkan oleh Dewan Komisaris (ditandatangani oleh Komisaris Utama)
1. Komite Audit
Keputusan Dewan Komisaris PT MRT Jakarta Nomor 007 Tahun 2020 tanggal 21 Oktober 2020 tentang Pengangkatan Anggota Komite Audit. dengan susunan sbb:
Ketua: Adnan Pandu Praja
Anggota: Mohammad Hassan, Krishna Mochtar, Hary Budiarto Keputusan Dewan Komisaris PT MRT Jakarta Nomor 007 Tahun 2020 tanggal 21 Oktober 2020
2. Komite Pemantau Risiko dan Security
Keputusan Dewan Komisaris PT MRT Jakarta Nomor 008 Tahun 2020 tanggal 21 Oktober 2020 tentang Pengangkatan Anggota Komite Pemantau Risiko &amp; Security, dengan susunan sbb:
Ketua: Zulfikri
Anggota: Ivan Malik, Singgih Budihartono, Sutrisno
3. Komite SDM dan Pengusahaan
Keputusan Dewan Komisaris PT MRT Jakarta Nomor 009 Tahun 2020 tanggal 21 Oktober 2020 tentang Pembentukan Komite SDM dan Pengusahaan 
Ketua: Rukijo
Anggota: Irwan Rei, Helda Chandra 
</t>
    </r>
    <r>
      <rPr>
        <b/>
        <sz val="12"/>
        <rFont val="Calibri"/>
        <family val="2"/>
        <scheme val="minor"/>
      </rPr>
      <t>Kesimpulan: pengangkatan Ketua Komite ditetapkan oleh Dewan Komisaris (ditandatangani oleh Komisaris Utama)</t>
    </r>
  </si>
  <si>
    <r>
      <t xml:space="preserve">Muatan Piagam Audit sesuai dengan ketentuan yang berlaku, yaitu:
1. UU Nomor 23 tahun 2014 Pasal 343 tentang Pengelolaan BUMD
2. UU Nomor 40 Tahun 2007 tentang Perseroan Terbatas
3. Keputusan Gubernur Provinsi DKI Jakarta Nomor 96 Tahun 2004 tentang Praktik GCG pada BUMD di Lingkungan Provinsi DKI Jakarta
4. Peraturan Daerah Provinsi DKI Jakarta Nomor 3 Tahun 2008 tentang Pembentukan BUMD PT MRT Jakarta
</t>
    </r>
    <r>
      <rPr>
        <b/>
        <sz val="12"/>
        <rFont val="Calibri"/>
        <family val="2"/>
        <scheme val="minor"/>
      </rPr>
      <t>Kesimpulan: Semua Komite sudah memiliki Charter</t>
    </r>
  </si>
  <si>
    <r>
      <t xml:space="preserve">
</t>
    </r>
    <r>
      <rPr>
        <b/>
        <sz val="12"/>
        <rFont val="Calibri"/>
        <family val="2"/>
        <scheme val="minor"/>
      </rPr>
      <t>Kesimpulan: Sudah dimutakhirkan</t>
    </r>
  </si>
  <si>
    <r>
      <t>Dalam Program Kerja Tahunan (Jadwal Kegiatan Komite Audit Semester I dan II Tahun 2020) terdapat Evaluasi Kegiatan Internal Audit Tahun 2019 dan pembahasan RAT Tahun 2020
(Rapat yang membahas Internal Komite Audit/ Risalah Rapat/ Laporan Komite Audit)
Contoh:
Rangkuman Rapat Komite Audit tanggal 24 Januari 2020
Kesimpulan :Ke</t>
    </r>
    <r>
      <rPr>
        <b/>
        <sz val="12"/>
        <rFont val="Calibri"/>
        <family val="2"/>
        <scheme val="minor"/>
      </rPr>
      <t>giatan Komite Audit Semester I dan II Tahun 2020 sudah terdapat kegiatan</t>
    </r>
  </si>
  <si>
    <r>
      <t xml:space="preserve">Komite Audit telah melakukan pembahasan bersama Direktur Keuangan &amp; Manajemen Korporasi, Divisi Internal Audit, Divisi Finance &amp; Accounting yang salah satu agenda rapatnya adalah Kick Off Audit Eksternal oleh EY dalam Rapat Komite Audit tanggal 15 November 2019
Komite Audit telah Menyusun Telaah Penyusunan Kerangka Acuan Kerja dalam Pengadaan Jasa KAP No 10/INT/KA/IX/2020 tanggal 30 September 2020 disusun oleh Komite Audit/Moh. Hasan dan Disetujui oleh Ketua Komite Audit dan Komisaris/Adnan Pandu
</t>
    </r>
    <r>
      <rPr>
        <b/>
        <sz val="12"/>
        <rFont val="Calibri"/>
        <family val="2"/>
        <scheme val="minor"/>
      </rPr>
      <t>Kesimpulan: Terpenuhi</t>
    </r>
  </si>
  <si>
    <r>
      <t xml:space="preserve">Komite Audit dalam Program Kerja Tahunan (Jadwal Kegiatan Komite Audit Semester I dan II Tahun 2020) No 13/INT/KA/XII/2020 tanggal 30 Desember 2020 tentang Realisasi atas Rencana Audit Tahun 2020 telah memuat:
1. Penilaian efektivitas Pelaksanaan Tugas Divisi Internal Audit
2. Tindak Lanjut Manajemen atas temuan Divisi Internal audit
3. Hal-Hal yang perlu diperbaiki Divisi Internal Audit
No 04/INT/KA/III/2020 tanggal 19 Maret 2020 tentang Evaluasi Komite Audit terhadap Efektifitas Pelaksanaan Audit Eksternal
No 89/INT/BOC/XII/2020 tanggal 31 Desember 2020 tentang Telaah Efektifitas Audit Internal di Lingkungan PT MRT Jakarta ditanda tangani oleh Komut/M. Syaugi
</t>
    </r>
    <r>
      <rPr>
        <b/>
        <sz val="12"/>
        <rFont val="Calibri"/>
        <family val="2"/>
        <scheme val="minor"/>
      </rPr>
      <t xml:space="preserve">Kesimpulan: </t>
    </r>
    <r>
      <rPr>
        <sz val="12"/>
        <rFont val="Calibri"/>
        <family val="2"/>
        <scheme val="minor"/>
      </rPr>
      <t xml:space="preserve">Dalam Program Kerja Tahunan Komite Audit telah direncanakan untuk membahas efektivitas pelaksanaan tugas auditor eksternal dan Internal Audit </t>
    </r>
    <r>
      <rPr>
        <b/>
        <sz val="12"/>
        <rFont val="Calibri"/>
        <family val="2"/>
        <scheme val="minor"/>
      </rPr>
      <t>sudah terdapat telaah</t>
    </r>
  </si>
  <si>
    <t xml:space="preserve">Komite Audit telah melakukan pembahasan dengan Divisi Internal Audit memantau efektivitas pelaksanaan tugas dalam:
- Rapat Komite Audit tanggal 23 Januari 2020, dengan agenda rapat Bulanan Komite Audit dan Divisi Internal Audit
- Rapat Komite Audit tanggal 20 November 2020, dengan agenda rapat Pembahasan temuan audit OMFS dan Update IA Charter
Telaah : Korespondensi Internal No 89/INT/BOC/XII/2020 tanggal 31 Desember 2020 tentang Telaah Efektivitas Pelaksanaan Audit internal di Lingkungan PT MRT Jakarta
</t>
  </si>
  <si>
    <t xml:space="preserve">1. Korespondensi Internal No 10/INT/KA/IX/2020 tanggal 30 September 2020 tentang Telaah Penyusunan KAK dalam Pengadaan Jasa Kantor Akuntan Publik
2. Korespondensi Internal No 89/INT/BOC/XII/2020 tanggal 31 Desember 2020 tentang Telaah Efektivitas Pelaksanaan Audit internal di lingkungan PT MRT Jakarta
</t>
  </si>
  <si>
    <t xml:space="preserve">Keputusan Direksi PT MRT Jakarta Nomor SK/009/BOD-MRT/../2020 Tahun 2020 tanggal 19 Februari 2020 tentang Struktur Organisasi di Lingkungan PT MRT Jakarta (Perseroda)
Simpulan:
Terpenuhi </t>
  </si>
  <si>
    <t xml:space="preserve">v  </t>
  </si>
  <si>
    <t xml:space="preserve">Perusahaaan telah menyusun RJPM 2018-2022 (dibuat oleh konsultan PWC) 
Simpulan:
Terpenuhi 
</t>
  </si>
  <si>
    <t>Sasaran halaman 16
Tujuan Strategis perusahaan di halaman 88
Strategi perusahaan halaman 92</t>
  </si>
  <si>
    <t xml:space="preserve">Adanya upaya Direksi untuk merespon peluang bisnis (di luar anak usaha)
</t>
  </si>
  <si>
    <t>Peraturan Direksi PT MRT Jakarta Nomor 0321-1/BOD/MRT/VII/2020 tanggal 31 Agustus 2020 tentang Pedoman Sistem Pengendalian Internal di lingkungan PT MRT Jakarta.
Dalam halaman 11 disebutkan bahwa dalam mengetahui kondisi terkini atas Sistem Pengendalian Internal, perusahaan melakukan penilaian terhadap 2 tingkatan pengendalian yakni:
a. Penilaian atas Pengendalian tingkat perusahaan
b. Penilaian atas Pengendalian tingkat aktivitas  
Simpulan:
Terpenuhi</t>
  </si>
  <si>
    <t>Dokumen Komitmen Pengelolaan Risiko PT MRT Jakarta 
Perdir Nomor PER/018/BOD-MRT/Vii/2020 tanggal 10 Juli 2020 ditanda tangani oleh Dirut, dan 4 Direksi lainnya
Simpulan:
Terpenuhi</t>
  </si>
  <si>
    <r>
      <rPr>
        <b/>
        <sz val="12"/>
        <color theme="1"/>
        <rFont val="Calibri"/>
        <family val="2"/>
        <scheme val="minor"/>
      </rPr>
      <t>A. Daftar Isi Pedoman Manajemen Risiko Perusahaan (lebih ke Proses)</t>
    </r>
    <r>
      <rPr>
        <sz val="12"/>
        <color theme="1"/>
        <rFont val="Calibri"/>
        <family val="2"/>
        <scheme val="minor"/>
      </rPr>
      <t xml:space="preserve">
Introduksi kepada Kebijakan (Deskripsi Kebijakan, Pengertian, Tujuan penyusunan kebijakan, Referensi) 
Bab I Proses MR  (Penyelenggaraan proses MR, Skema alur pelaksanaan MR, Bagan Bantu pelaksanaan proses MR )
Bab II Implementasi proses MR (Pendahuluan, Pengelolaan Rsiko tingkat Korporat, Pengelolaan risiko di tingkat satuan kerja, Pengelolaan risiko individu dan tim kerja )
Bab III Penentuan Risiko Kritis ( 
</t>
    </r>
    <r>
      <rPr>
        <b/>
        <sz val="12"/>
        <color theme="1"/>
        <rFont val="Calibri"/>
        <family val="2"/>
        <scheme val="minor"/>
      </rPr>
      <t>B. Daftar Isi Kebijakan Manajemen Risiko (lebih ke Pengaturan)</t>
    </r>
    <r>
      <rPr>
        <sz val="12"/>
        <color theme="1"/>
        <rFont val="Calibri"/>
        <family val="2"/>
        <scheme val="minor"/>
      </rPr>
      <t xml:space="preserve">
Bab I Pendahuluan (Profil perusahaan, Tujuan pendirian PT MRTJ, Kode etik perusahaan, Budaya perusahaan, Latar belakang pengelolaan risiko, Tujuan pengelolaan risiko, Komponen pengelolaan risiko, Pengantar penggunan kebijakan)
Bab II Kebijakan Umum MR (Ruang lingkup, Prinsip MR, Kebijakan Umum MR, Strategi penerapan MR, Organisasi dan sistem informasi MR, Proses MR, Manajemen Risiko untuk aktivitas konstruksi/project/non rutin, Manajemen Risiko untuk aktivitas operasional &amp; Pemeliharaan, Manjemen risiko untuk aktivitas pengembangan usaha) 
Bab III Kerangka kerja MR ( Definisi, Kerangka kerja, Penentuan tolok ukur utama pengelolaan risiko, Penetapan &amp; pengkodean model risiko berdasarkan proses bisnis perusahaan, Definisi dan pengaturan matriks risiko, Definisi risiko kritis, Definsi risiko insidential.
Bab IV  Penyusunan Risiko Insidental (Mekanisme penyusunan kajian risiko insidental, Unit organisasi yang terlibat dalam penyusunan kajian risiko insidental, Dasar-dasar pelaporan risiko insidental, Mekanisme pengambilan keputusan untuk risiko insidental)
Standar Operating Procedure
Simpulan:
Terpenuhi
Pelaporan diatur di Bab II di tugas Divisi MR
</t>
    </r>
  </si>
  <si>
    <t>Dokumen Komitmen Pengelolaan Risiko PT MRT Jakarta 
Perdir Nomor PER/018/BOD-MRT/Vii/2020 tanggal 10 Juli 2020 ditanda tangani oleh Dirut, dan 4 Direksi lainnya.
Pedoman MR pedoman yang ditetapkan pada tahun 2018
Pedoman MR sebelumnya yaitu SK Direksi no. SK/048-1/BOD-MRT/VIII/2016 tgl berlaku 23 Agustus 2016 tentang Pedoman Manajemen Risiko Perusahaan
Simpulan:
Terpenuhi</t>
  </si>
  <si>
    <t>1. Peraturan Dinas Perjanjian Angkutan, Bab 2 pasal 6 mengatur tentang Kewajiban Perusahaan , bahwa perusahaan harus menyediakn jadwal kereta api penumpang, daftar harga dan petunjuk detail, perilaku di stasiun sehingga penumpang bisa memahami ketika menggunakan layanan kereta api.
2. Kebijakan Perlindungan Konsumen (SOP Customer Care) 
3. Dokumen Kebijakan Sistem Manajemen Terintegrasi (Mutu, Keselamatan dan Kesehatan Kerja, Keselamatan Perketaapian, Lingkungan dan Pengamanan) tanggal 5 November 2020ditanda tangan oleh Dirut dan 4 Direktur lainnya
Simpulan:
Terpenuhi</t>
  </si>
  <si>
    <t>Peraturan Direksi Direktorat keuangan dan Manajemen Korporasi
PER/002/BOD-FCM-MRT/VII/2020 tanggal 30 Juli 2020 tentang Prosedur Remunerasi</t>
  </si>
  <si>
    <t>Peraturan Direksi no. 055-2 tahun 2019 tentang sistem job grade dan person grade di lingkungan PT MRT Jakarta (Perseroda)  tanggal 30 September 2019
(Ada dalam One Drive) Laporan Hasil Kinerja Karyawan Tahun 2020
Simpulan:
Terpenuhi</t>
  </si>
  <si>
    <t>Reward:
1.Keputusan Direksi no.016 tahun 2020 tentang Penetapan Formula dan pembayaran Insentif Kinerja Karyawan Tahun 2019 di Lingkungan PT MRT Jakarta
2. Bab VIII Pasal 50 Penghargaan Perusahaan
Punishment:
Bab X mengatur Pelanggaran dan sanksi
Per 002/BOD-FCM-MRT/VII/2020
tanggal 30 JUli 2020 Prosedur Pemberian Sanksi Tertulis</t>
  </si>
  <si>
    <t>1. Bab IV. Pasal 24  tentang keselamatan, kesehatan kerja dan lingkungan (K3L)
2. Peraturan Direksi PT MRTJ Nomor 024 tahun 2018 tentang Implementasi sistem manajemen keselamatan dan kesehatan kerja serta manajemen pengamanan di lingkungan PT MRTJ telah dicabut dan digantikan dengan Perdir 34 tahun 2018
3. Kebijakan Sistem Manajemen terintegrasi (Mutu, keselamatan dan Kesehatan Kerja, Keselamatan Perkeretaapian, Lingkungan, dan Pengamanan)</t>
  </si>
  <si>
    <t xml:space="preserve">1. Pola Karir = Peraturan Direksi no. 055-2 tahun 2019 tentang sistem job grade dan person grade di lingkungan PT MRT Jakarta (Perseroda)  tanggal 30 September 2019
2. Sistem Penilaian Kinerja = Peraturan Direksi no. 088 tahun 2019 tanggal 31 Desember 2019  tentang Sistem Pengelolaan Manajemen Kinerja Individu di lingkungan PT MRT Jakarta (Perseroda) 
3. Peraturan Direksi PT MRT Jakarta (Perseroda) Nomor 064 tahun 2019 tanggal 20 Oktober 2019 tentang Pedoman Sistem Remunerasi Karyawan  di lingkungan PT MRT Jakarta (Perseroda).
4. Perdir Nomor SK/016/BOD-MRT/III/2020 tanggal 17 Maret Tahun 2020 tentang Penetapan Formula dan Pembayaran Insentif kinerja Karyawan Tahun 2019 </t>
  </si>
  <si>
    <t>Bab VII pasal 52 ttg pendidikan dan latihan (hal. 29) Peraturan Perusahaan 2019 - 2021</t>
  </si>
  <si>
    <t>Berdasarkan hasil survei MRT Customer Satisfaction tahun 2020 yang dilakukan oleh Kadence, rata2 untuk seluruh stasiun sebesar 97,54
Simpulan:
Terpenuhi</t>
  </si>
  <si>
    <t>Dalam Job Description Customer Engagement Division Head SK/009/BOD-MRT/II/2020</t>
  </si>
  <si>
    <t>a. Dalam LHP SPI diantaranya terdapat temuan al: pertanggungjawaban uang muka belum tahun 2020
b. Terdapat ketidakkonsistenan SOP</t>
  </si>
  <si>
    <t>1. Pedoman tata tertib rapat diatur dalam Board Manual point IV.M.4.e.4 berbunyi Dalam jangka waktu 14 hari terhitung sejak tanggal pengiriman risalah rapat tersebut, setiap Direksi yang hadir dan/atau diwakili dalam rapat Direksi yang bersangkutan harus menyampaikan persetjuan atau keberatan dan/ayau usul perbaikannya dst
2.  Dalam draft BM bab IV.F.7.f " Dalam jangka waktu 14 hari dst
3. Berdasarkan wawancara dengan Sekper 7, jangka waktu proses reviu risalah rapat paling lama 10 hari.</t>
  </si>
  <si>
    <t xml:space="preserve">Pedoman tata tertib rapat diatur dalam Board Manual point IV.M.4.b.1 berbunyi Rapat Direksi diadakan setiap waktu apabila dipandang perlu oleh seorang atau lebih anggota Direksi namun sekurang-kurangnya sekali dalam 1 bulan.
Selama tahun 2020 rapat Direksi dilaksanakan 53 kali dengan rincian sbb:
1. Januari = 4 kali
2. Februari = 4 kali
3. Maret = 5 kali
4. April = 3 kali
5. Mei = 4 kali
6. Juni = 5 kali
7. Juli = 4kali
8. Agustus = 4 kali
9. September = 4 kali
10. Oktober = 7 kali
11. November = 5 kali
12. Desember = 5 kali
</t>
  </si>
  <si>
    <r>
      <t xml:space="preserve">- Dewan Komisaris telah memiliki kebijakan program pelatihan yang tertuang dalam Peraturan Direksi PT MRTJ No.14 Tahun 2018 ttg Pedoman Tata Kelola Perseroan (Code Of Corporate Governance) di Lingkungan MRTJ Tanggal 29 Juni 2018, pada Bab III point 3. Program Peningkatan Kapabilitas Dewan Komisaris dan Direksi hal 23.
- Dalam Rencana Kerja Dewan Komisaris dan organ Dewan Komisaris Tahun Anggaran 2020, pelatihan Dewan Komisaris direncanakan 
1x pelatihan dengan anggaran Rp 312.000.000,00
</t>
    </r>
    <r>
      <rPr>
        <b/>
        <sz val="12"/>
        <rFont val="Calibri"/>
        <family val="2"/>
        <scheme val="minor"/>
      </rPr>
      <t xml:space="preserve">Kesimpulan: terpenuhi </t>
    </r>
  </si>
  <si>
    <r>
      <t xml:space="preserve">Telah dilaksanakan program pelatihan Dewan Komisaris dan organ dewan komisaris , yaitu:
1. Pengawasan Sistem Manajemen Anti Penyuapan SNI ISO 37001: 2016 yang diikuti oleh seluruh anggota Dewan Komisaris dan organ Dewan komisaris.
2. Workshop peran dan tanggung jawab komite komisaris dalam mengawasi praktik manajemen risiko dan pengendalian internal di perusahaan yang dikuti oleh seluruh anggota Dewan Komisaris dan organ Dewan komisaris.
</t>
    </r>
    <r>
      <rPr>
        <b/>
        <sz val="12"/>
        <rFont val="Calibri"/>
        <family val="2"/>
        <scheme val="minor"/>
      </rPr>
      <t xml:space="preserve">Kesimpulan: terpenuhi (materi program pelatihan relevan dengan tugas Dewan Komisaris) </t>
    </r>
  </si>
  <si>
    <r>
      <t xml:space="preserve">Telah dilaksanakan program pelatihan Dewan Komisaris dan organ dewan komisaris , yaitu:
1. Pengawasan Sistem Manajemen Anti Penyuapan SNI ISO 37001: 2016 dilaksanakan pada tanggal 9 - 10 September 2020 dengan sistem zoom meeting.
2. Workshop peran dan tanggung jawab komite komisaris dalam mengawasi praktik manajemen resiko dan pengendalian internal di perusahaan dilaksanakan pada tanggal 10 - 11 Januari 2020
</t>
    </r>
    <r>
      <rPr>
        <b/>
        <sz val="12"/>
        <rFont val="Calibri"/>
        <family val="2"/>
        <scheme val="minor"/>
      </rPr>
      <t xml:space="preserve">Kesimpulan: terpenuhi </t>
    </r>
  </si>
  <si>
    <r>
      <t xml:space="preserve">Dalam Rencana Kerja dan Anggaran Dewan Komisaris Tahun Anggaran 2020, pengembangan dan
pelatihan untuk peningkatan kapasitas kompetensi Dewan Komisaris &amp; Organ Dewan Komisaris
1 x pelatihan dengan anggaran Rp 312.000.000,00
</t>
    </r>
    <r>
      <rPr>
        <b/>
        <sz val="12"/>
        <rFont val="Calibri"/>
        <family val="2"/>
        <scheme val="minor"/>
      </rPr>
      <t xml:space="preserve">Kesimpulan: terpenuhi </t>
    </r>
  </si>
  <si>
    <r>
      <t xml:space="preserve">Telah dilaksanakan program pelatihan Dewan Komisaris dan organ dewan komisaris , yaitu:
1. Pengawasan Sistem Manajemen Anti Penyuapan SNI ISO 37001: 2016 yang diikuti oleh seluruh anggota Dewan Komisaris dan organ Dewan komisaris. Laporan nomor 10/EXT/BOC-MRT/IX/2020 tanggal 16 September 2020 tentang Laporan partisipasi pelatihan "Pengawasan Sistem Manajemen Anti Penyuapan SNI ISO 37001: 2016"  yang diikuti oleh seluruh anggota Dewan Komisaris dan Komite Dewan komisaris PT MRT Jakarta (Perseroda)
2. Workshop peran dan tanggung jawab komite komisaris dalam mengawasi praktik manajemen resiko dan pengendalian internal di perusahaan yang dikuti oleh seluruh anggota Dewan Komisaris dan organ Dewan komisaris. Laporan nomor 06/INT/BOC-MRT/2020 tanggal 21 Januari 2020 perihal Laporan partisipasi training di PPIA _ YPIA " peran dan tanggung jawab komite komisaris dalam mengawasi praktik manajemen resiko dan pengendalian internal di perusahaan"                                                                                            </t>
    </r>
    <r>
      <rPr>
        <b/>
        <sz val="12"/>
        <rFont val="Calibri"/>
        <family val="2"/>
        <scheme val="minor"/>
      </rPr>
      <t>Kesimpulan: realisasi  2x pelatihan. terpenuhi</t>
    </r>
  </si>
  <si>
    <r>
      <t xml:space="preserve">Dewan Komisaris telah memiliki kebijakan pembagian tugas diantara anggota Dewan Komisaris yang tertuang dalam </t>
    </r>
    <r>
      <rPr>
        <b/>
        <sz val="12"/>
        <rFont val="Calibri"/>
        <family val="2"/>
        <scheme val="minor"/>
      </rPr>
      <t>Notulen Rapat Dewan Komisaris tanggal 12 Maret 2020</t>
    </r>
    <r>
      <rPr>
        <sz val="12"/>
        <rFont val="Calibri"/>
        <family val="2"/>
        <scheme val="minor"/>
      </rPr>
      <t xml:space="preserve">, salah satu agenda rapat adalah Pembagian Tugas Antar Anggota Dewan Komisaris. 
Adapun pembagian tugas Dewan Komisaris adalah sebagai berikut:
1. Rukijo : Bidang Keuangan dan Anggaran dan Ketua Komite SDM dan Pengusahaan
2. Adnan Pandu Praja : Bidang Konstruksi dan Ketua Komite Audit
3. Zulkifri : Bidang Operasi dan Pemeliharaan dan Ketua Komite Pemantau Risiko dan Security
4. Mukhtasor : Bidang Bisnis dan Pengembangan Usaha dan Anggota Komite SDM dan Pengusahaan
</t>
    </r>
    <r>
      <rPr>
        <b/>
        <sz val="12"/>
        <rFont val="Calibri"/>
        <family val="2"/>
        <scheme val="minor"/>
      </rPr>
      <t>Kesimpulan: terpenuhi</t>
    </r>
  </si>
  <si>
    <r>
      <t xml:space="preserve">Rencana Kerja Dewan Komisaris Tahun Anggaran 2020 di tanda-tangani tanggal 29 Januari 2020 oleh Komisaris Utama Bpk M. Syaugi 
</t>
    </r>
    <r>
      <rPr>
        <b/>
        <sz val="12"/>
        <rFont val="Calibri"/>
        <family val="2"/>
        <scheme val="minor"/>
      </rPr>
      <t>Kesimpulan: terpenuhi</t>
    </r>
  </si>
  <si>
    <r>
      <t xml:space="preserve">Rencana Kerja Dewan Komisaris Tahun Anggaran 2020 telah memuat sasaran/target yang ingin dicapai. Terdiri dari 6 kolom yaitu: Nomor, Kegiatan, Uraian Kegiatan, Tujuan Kegiatan, Kuantitas Kegiatan dan Output
</t>
    </r>
    <r>
      <rPr>
        <b/>
        <sz val="12"/>
        <rFont val="Calibri"/>
        <family val="2"/>
        <scheme val="minor"/>
      </rPr>
      <t>Kesimpulan: terpenuhi</t>
    </r>
  </si>
  <si>
    <r>
      <t xml:space="preserve">Muatan Rencana Kerja Dewan Komisaris Tahun Anggaran 2020 telah berisi topik yang cukup dan relevan dengan kondisi terkini perusahaan. Isi dalam kolom kegiatan Rencana Kerja Dewan Komisaris Tahun Anggaran 2019 sbb:
1. Pengawasan dan pemberian arahan kepada Manajemen melalui rapat koordinasi, kunjungan lapangan, dan arahan tertulis
2. Pengawasan pada pelaksanaan KPI dan serapan RKAP Perusahaan
3. Pengawasan dan pemberian masukan oleh Komite ke unit kerja terkait
4. Pengembangan dan peningkatan kompetensi Dewan Komisaris dan Organ Dewan Komisaris
5. Pertanggungjawaban Kegiatan Pengawasan Dewan Komisaris &amp; Organ Dewan Komisaris
</t>
    </r>
    <r>
      <rPr>
        <b/>
        <sz val="12"/>
        <rFont val="Calibri"/>
        <family val="2"/>
        <scheme val="minor"/>
      </rPr>
      <t>Kesimpulan: terpenuhi</t>
    </r>
  </si>
  <si>
    <r>
      <t xml:space="preserve">Dalam Peraturan Gubernur Nomor 10 Tahun 2012 tentang Penyusunan RJPP BAB V Pasal 6 ayat (4) Pengesahan RJPP selambat-lambatnya dalam jangka waktu 60 hari setelah diterimanya rancangan RJP secara lengkap 
Penyampaian RJPP 2018-2030 dan RPJMP 2018-2022 kepada Pemegang Saham (Gubernur Provinsi DKI Jakarta) disampaikan dalam Surat Direksi Nomor 706/DIR-MRT/III/2019 tanggal 21 Maret 2019 perihal Permohonan Perubahan RKAP Tahun Buku 2019, RJPP Tahun 2018-2030 dan RJMP Tahun 2018-2022 PT MRT Jakarta untuk dilakukan Pembahasan dan DIsahkan dalam rangka RUPSLB
</t>
    </r>
    <r>
      <rPr>
        <b/>
        <sz val="12"/>
        <rFont val="Calibri"/>
        <family val="2"/>
        <scheme val="minor"/>
      </rPr>
      <t>Kesimpulan: tidak memenuhi karena terlambat. RUPS tanggal 28 Maret 2019, penyampaian RJPP tanggal 21 Maret 2019 (kurang dari 60 Hari)</t>
    </r>
  </si>
  <si>
    <r>
      <t xml:space="preserve">Persetujuan RKAP 2020  teruang dalam Berita Acara RUPS LB Nomor 52 tanggal 29 November 2019 salah satu agendanya Persetujuan dan Pengesahan Perubahan Rencana Kerja dan Anggaran Perusahaan (RKAP) Tahun 2020. Keputusannya antara lain  Menyetujui dan mengesahkan RKAP Tahun Buku 2020 dg total nilai Rp913.730.184.370,00
BA RUPS Nomor 31 tanggal 24 Maret 2020 tentang Persetujuan Perubahan Rencana Kerja dan Anggaran (RKA Perusahaan tahun 2020)
</t>
    </r>
    <r>
      <rPr>
        <b/>
        <sz val="12"/>
        <rFont val="Calibri"/>
        <family val="2"/>
        <scheme val="minor"/>
      </rPr>
      <t>Kesimpulan: RKAP telah disetujui</t>
    </r>
    <r>
      <rPr>
        <sz val="12"/>
        <rFont val="Calibri"/>
        <family val="2"/>
        <scheme val="minor"/>
      </rPr>
      <t xml:space="preserve">
</t>
    </r>
  </si>
  <si>
    <r>
      <t xml:space="preserve">No 31 / INT /BOC/IV/2020 tanggal 22 April 2020 Finalisasi Rekomendasi IKT Gaji dan Honorarium Dekom di PT MRT Jakarta kepada Dekom, Direktur, dan Komite
</t>
    </r>
    <r>
      <rPr>
        <b/>
        <sz val="12"/>
        <rFont val="Calibri"/>
        <family val="2"/>
        <scheme val="minor"/>
      </rPr>
      <t>Kesimpulan: terpenuhi</t>
    </r>
  </si>
  <si>
    <r>
      <t xml:space="preserve">Dewan Komisaris kepada PS Nomor 04/BOC-MRT/EXT/IV/2020 tentang Rekomendasi Gaji/honorarium Tahun 2020 dan Insentif Kinerja Tahun 2019 bagi Direksi dan Dekom PT MRT Jakarta tanggal 27 April 2020
</t>
    </r>
    <r>
      <rPr>
        <b/>
        <sz val="12"/>
        <rFont val="Calibri"/>
        <family val="2"/>
        <scheme val="minor"/>
      </rPr>
      <t>Kesimpulan: terpenuhi</t>
    </r>
  </si>
  <si>
    <r>
      <t xml:space="preserve">Seluruh Dewan Komisaris telah membuat Surat Pernyataan Benturan Kepentingan:
1. Muhammad Syaugi (pada saat pengangkatan bulan Juni 2020)
2. Adnan Pandu Praja (pada saat pengangkatan bulan Juni 2020)
3. Zulkifri (pada awal tahun 12 Juni)
4. Rukijo (pada awal tahun 15 Juni 2020)
5. Mukhtasor (pada awal tahun 15 Juni 2020)
</t>
    </r>
    <r>
      <rPr>
        <b/>
        <sz val="12"/>
        <rFont val="Calibri"/>
        <family val="2"/>
        <scheme val="minor"/>
      </rPr>
      <t>Kesimpulan: terpenuhi</t>
    </r>
  </si>
  <si>
    <t xml:space="preserve">Diatur di Draft Board Manual Bab I.D tentang Visi dan Misi Perseroan </t>
  </si>
  <si>
    <t>dalam Board Manual Bab I.B</t>
  </si>
  <si>
    <t>dalam Board manual Bab II</t>
  </si>
  <si>
    <t xml:space="preserve">Didalam Board Manual hal 10 bab II, tujuan  dari keseimbangan hubungan kerja antara Dewan Komisaris dan Direksi secara bersama-sama:                            
1. Merealisasikan tujuan Perusahaan 
2. Menyepakati hal-hal yang mendukung pencapaian visi,misi dan strategi Perusahaan
</t>
  </si>
  <si>
    <t>Pengambilan keputusan RUPS dilaksanakan melalui prosedur yang adil dan transparan antara lain dapat dilihat pada:
Pemegang Saham diberikan kesempatan untuk mengajukan usul mata acara RUPS sesuai dengan peraturan perundang-undangan.
Dalam hal anggaran dasar dan atau peraturan perundang-undangan mengharuskan adanya keputusan RUPS tentang hal-hal yang berkaitan dengan usaha perusahaan, keputusan yang diambil harus memperhatikan kepentingan wajar para pemangku kepentingan.
RUPS dalam mata acara lain-lain tidak berhak mengambil keputusan kecuali semua Pemegang Saham hadir dan/atau diwakili dalam RUPS dan menyetujui tambahan mata acara RUPS. Keputusan atas mata acara tambahan  tersebut harus disetujui dengan suara bulat.
Catatan:
Dalam pelaksanaan yang terlihat di dalam Risalah RUPS, selalu dihadiri seluruh PS (Mayoritas &amp; Minoritas) seluruh Direksi dan seluruh Dekom (Memenuhi kuorum), jadi bisa disimpulkan bahwa pengambilan keputusan RUPS telah dilaksanakan melalui prosedur yang adil dan transparan. Tambahkan hasil tabulasi kuesioner = 89,114%
=(1+0,891)/2 = 0,946</t>
  </si>
  <si>
    <t>Berdasarkan kuesioner  = 92,5%</t>
  </si>
  <si>
    <t>Berdasarkan kuesioner = 89,63%</t>
  </si>
  <si>
    <t>Berdasarkan kuesioner = 87,5 %</t>
  </si>
  <si>
    <r>
      <rPr>
        <b/>
        <sz val="12"/>
        <rFont val="Calibri"/>
        <family val="2"/>
        <scheme val="minor"/>
      </rPr>
      <t>Otorisasi Dekom atas transaksi yang memerlukan Persetujuan Tahun 2020 
Dalam Anggaran Dasar Akta Nomor 140 tanggal 17 Juni 2008 pada Pasal 14, mengenai keputusan Direksi yg harus mendapatkan ijin Dekom antara lain:
- Meminjam atau meminjamkan uang atas nama perseroan
- Mendirikan suatu usaha baru atau turut serta pd persahaan lain</t>
    </r>
    <r>
      <rPr>
        <sz val="12"/>
        <rFont val="Calibri"/>
        <family val="2"/>
        <scheme val="minor"/>
      </rPr>
      <t xml:space="preserve">
Kondisi Tahun 2019 terdapat pembentukan anak perusahaan. Pembahan terkait pembentukan anak perusahaan tertuang dalam Risalah Rapat Gabungan (Dewan Komisaris dengan Mengundang Direksi), yaitu:
- Notulen tanggal 22 Februari 2019, membahas Pembentukan Anak Perusahaan MRT Jakarta dan Tahapan Pembentukan Anak Perusahaan
- Notulen tanggal 29 Oktober 2019, membahas Hasil Kajian anak Perusahaan (Transit Oriented Development) TOD
- Notulen tanggal 30 Desember 2019, membahas Persiapan Pemetaan Talent Anak Perusahaan 
Masukan tertulis dari Dewan Komisaris kepada Direksi terkait pembentukan Anak Perusahaan tertuang dalam:
- Korespondensi Internal Nomor 23/INT/BOC/XII/2019 tanggal 9 Desember 2019 perihal Kesiapan Unsur SDM dalam Rangka Perluasan Tanggung Jawab
- Korespondensi Internal Nomor 28/INT/BOC/XII/2019 tanggal 9 Desember 2019 perihal Kesiapan Perusahaan untuk Pembentukan Anak Perusahaan dan Joint Venture dengan PT KAI
Telah ada Persetujuan Pemegang Saham dalam Berita Acara RUPS LB Nomor 52 tanggal 29 November 2019 terkait:
1. Persetujuan Pembentukan Anak Perusahaan Sarana
2. Persetujuan Pembentukan Anak Perusahaan Transit Oriented Development (TOD) 
Hasil kuesioner atas sejauhmana tingkat kebutuhan suatu transaksi mendapat otorisasi dari Dewan Komisaris 84,375%
</t>
    </r>
    <r>
      <rPr>
        <b/>
        <sz val="12"/>
        <rFont val="Calibri"/>
        <family val="2"/>
        <scheme val="minor"/>
      </rPr>
      <t>Kesimpulan: terpenuhi
(1+0,84375)/2 = 0,922</t>
    </r>
    <r>
      <rPr>
        <sz val="12"/>
        <rFont val="Calibri"/>
        <family val="2"/>
        <scheme val="minor"/>
      </rPr>
      <t xml:space="preserve">
</t>
    </r>
  </si>
  <si>
    <t>Hasil Kuesioner 92,5%</t>
  </si>
  <si>
    <t>Nomor 1259/BOD-MRT/XII/2020 tanggal 2 Desember 2020 tentang Penyampaian Daftar Tindak Lanjut Rapat Gabungan Dewan komisaris dan Direksi Periode November 2020 ditanda tangan oleh Direktur UtamaKorespondensi Internal Nomor 01/INT/KA/I/2020 tanggal 27 Januari 2020 TL atas Rapat Komite Audit atas Auditor Eksternal dari Komite Audit Ke direksi
Hasil Kuesioner = 88,75%
(1+0,875)/2 = 0,9375</t>
  </si>
  <si>
    <r>
      <rPr>
        <sz val="12"/>
        <color theme="1"/>
        <rFont val="Calibri"/>
        <family val="2"/>
        <scheme val="minor"/>
      </rPr>
      <t xml:space="preserve">Dilihat dari CV Anggota Komite Komisaris:
</t>
    </r>
    <r>
      <rPr>
        <b/>
        <sz val="12"/>
        <color theme="1"/>
        <rFont val="Calibri"/>
        <family val="2"/>
        <scheme val="minor"/>
      </rPr>
      <t>1. Komite Audit: Mohamad Hassan</t>
    </r>
    <r>
      <rPr>
        <sz val="12"/>
        <color theme="1"/>
        <rFont val="Calibri"/>
        <family val="2"/>
        <scheme val="minor"/>
      </rPr>
      <t xml:space="preserve"> memiliki background pendidikan Akuntansi dan pengalaman kerja di bidang auditing 
</t>
    </r>
    <r>
      <rPr>
        <b/>
        <sz val="12"/>
        <color theme="1"/>
        <rFont val="Calibri"/>
        <family val="2"/>
        <scheme val="minor"/>
      </rPr>
      <t>2.  Komite Pemantau Risiko &amp; Security: Ivan Malik</t>
    </r>
    <r>
      <rPr>
        <sz val="12"/>
        <color theme="1"/>
        <rFont val="Calibri"/>
        <family val="2"/>
        <scheme val="minor"/>
      </rPr>
      <t xml:space="preserve"> memiliki background pendidikan Financial Management &amp; Ajun Ahli Asuransi Indonesia - Kerugian (AAAIK) dan pengalaman kerja di bidang financial management &amp; treasury
</t>
    </r>
    <r>
      <rPr>
        <b/>
        <sz val="12"/>
        <color theme="1"/>
        <rFont val="Calibri"/>
        <family val="2"/>
        <scheme val="minor"/>
      </rPr>
      <t>3. Komite SDM dan Pengusahaan: Irwan Rei</t>
    </r>
    <r>
      <rPr>
        <sz val="12"/>
        <color theme="1"/>
        <rFont val="Calibri"/>
        <family val="2"/>
        <scheme val="minor"/>
      </rPr>
      <t xml:space="preserve"> memiliki pengalaman konsultasi di bidang SDM 
Hasil kuesioner 100%</t>
    </r>
    <r>
      <rPr>
        <b/>
        <sz val="12"/>
        <color theme="1"/>
        <rFont val="Calibri"/>
        <family val="2"/>
        <scheme val="minor"/>
      </rPr>
      <t xml:space="preserve">
Kesimpulan: terpenuhi</t>
    </r>
    <r>
      <rPr>
        <sz val="12"/>
        <color theme="1"/>
        <rFont val="Calibri"/>
        <family val="2"/>
        <scheme val="minor"/>
      </rPr>
      <t xml:space="preserve">
</t>
    </r>
    <r>
      <rPr>
        <b/>
        <sz val="12"/>
        <color theme="1"/>
        <rFont val="Calibri"/>
        <family val="2"/>
        <scheme val="minor"/>
      </rPr>
      <t xml:space="preserve">
</t>
    </r>
  </si>
  <si>
    <t>Berdasarkan kuesioner, nilainya 71,617%</t>
  </si>
  <si>
    <t>Personil SPI selain Kepala SPI sbb:
1. Kanthi Utaminingtyas
Latar Belakang pendidikan S1 Teknik Sipil dan diklat yang pernah diikuti adalah workshop pengelolaan audit internal berbasis risiko
2. Shella Widya Adinda 
Latar Belakang pendidikan S1 Akuntansi, S2 Magister Management 
3. Achamad Syarif Hamzah
Latar Belakang pendidikan S1 Teknik dan diklat yang pernah diikuti al: Qualified Internal Auditor
4. Aries Andy Yusuf
Latar Belakang skills Management Risk, Expert Analyzing Data, IT
5. Denis Ghivari Hendrawan
Latar belakang Ekonomi UI, Risk Consulting, Technical Training Conference
6. Fitrah Ramadhana
Latar belakang Sertifikasi Managemen Risiko
Berdasarkan kuesioner, nilainya 70,417%
(1+0,715)/2= 0,8575</t>
  </si>
  <si>
    <t>Personil SPI selain Kepala SPI sbb:
1. Kanthi Utaminingtyas
Latar Belakang pendidikan S1 Teknik Sipil dan diklat yang pernah diikuti adalah workshop pengelolaan audit internal berbasis risiko
2. Shella Widya Adinda 
Latar Belakang pendidikan S1 Akuntansi, S2 Magister Management 
3. Achamad Syarif Hamzah
Latar Belakang pendidikan S1 Teknik dan diklat yang pernah diikuti al: Qualified Internal Auditor
4. Aries Andy Yusuf
Latar Belakang skills Management Risk, Expert Analyzing Data, IT
5. Denis Ghivari Hendrawan
Latar belakang Ekonomi UI, Risk Consulting, Technical Training Conference
6. Fitrah Ramadhana
Latar belakang Sertifikasi Managemen Risiko 
Dalam lampiran SK-059/BOD-MRT/V/2018 tanggal 31 Mei 2018  disebutkan bahwa kualifikasi utk auditor adalah sarjana dari berbagai jurusan, diutamakan manajemen/akuntansi
Berdasarkan kuesioner, nilainy = 71,67%
Simpulan:
Terpenuhi sebagian besar = () = 
(1+0,717)/2 = 0,856</t>
  </si>
  <si>
    <t>Berdasarkan kuesioner nilainya 87,83%</t>
  </si>
  <si>
    <t>Berdasarkan kuesioner, nilainya 89,25%</t>
  </si>
  <si>
    <t>Berdasarkan kuesioner ,nilainya 82,25%</t>
  </si>
  <si>
    <t>1. Berdasarkan jawaban kuesioner = 99,167%
2. Rangkuman Rapat BOD - BOC tanggal 31 Agustus 2020 mengenai Laporan Perusahaan Periode Pra New Normal/Periode Bangkit
(1+0,99167)/2= 0,998</t>
  </si>
  <si>
    <t>Berdasarkan kuesioner, nilainya 90,1%</t>
  </si>
  <si>
    <t>Berdasarkan Laporan 166/INT/IA-MRT/XII/2020 tanggal 31 Desember 2020 Final-Jasa Konsultansi Pengukuran Maturitas Risiko PT MRT Jakarta yang disusun oleh Deloitte, disimpulkan bahwa kondisi penerapan MR mencapai 3,66 Baik  dari skala 5 atau 0,732
ada juga 
2. Berdasarkan kuesioner, hasilnya sebesar 94,375%
Simpulan: 
Terpenuhi sebagian sebesar = (0,732 +0,94375)/ 2 = 0,838</t>
  </si>
  <si>
    <t>Berdasarkan kuesioner, nilainya 79,442%</t>
  </si>
  <si>
    <t>Berdasarkan kuesioner, responden  menjawab Ya = 96,94%</t>
  </si>
  <si>
    <t>Berdasarkan kuesioner, nilainya = 87,173%</t>
  </si>
  <si>
    <t>Berdasarkan kuesioner, nilainya 88,125%</t>
  </si>
  <si>
    <t>Berdasarkan kuesioner, nilainya 85,938%</t>
  </si>
  <si>
    <t>1. Kontak pelanggan  berupa:
- Customer service di setiap stasiun
- Call centre (1500332 yang dioperasikan selama 24 jam) dikelola oleh Customer Engagement
- Medsos ( website, twitter,dll) yang akan dikelola oleh tim Corporate Communication 
2. Berdasarkan kuesioner, nilainya 80,772%
Simpulan:
Terpenuhi
(1+0,8078)/2 = 0,9039</t>
  </si>
  <si>
    <t>Berdasarkan kuesioner, nilainya 86,676%</t>
  </si>
  <si>
    <t>Berdasarkan kuesioner, 97,784%</t>
  </si>
  <si>
    <t xml:space="preserve">Berdasarkan Hasil wawancara dari Korespondensi Internal Nomor 198/INT/CORSEC-MRT/XII/2020 tentang Pertanyaan Wawancara Direksi dalam Rangka Assessment GCG MRT Jakarta Tahun 2020 tanggal 23 Desember 2020 di tanda tangan oleh Kepala Divisi Corporate Strategy 
yang menjawab pertanyaan wawancara adalah 4 Direksi
</t>
  </si>
  <si>
    <t xml:space="preserve">Laporan Kinerja yang disusun oleh PT MRT yang disampakian ke Stakeholders adalah Laporan Capaian KPI 2020 Triwulan III PT MRT Jakarta (Perseroda) sampai dengan Oktober 2020, disampaikan tanggal 27 Oktober 2020 kepada beberapa pihak stakeholders  sebagai berikut :
Pemegang Saham (BPBUMD)
</t>
  </si>
  <si>
    <t>Kebijakan terkait kepentingan stakeholders tertuang dalam Pedoman GCG PT MRT pada huruf J hal 65-69 "Hubungan dengan Stakeholders" (karyawan, pelanggan, Masyarakat &amp; Lingkungan Hidup, Pemerintah, Kreditur dan Mitra Kerja), secara spesifik/pengaturannya tertuang dalam aturan perusahaan sbb :
1. Karyawan : Peraturan Perusahaan No 227 Th 2019 
2. Kreditur : Peraturan Direksi PT MRT No. 086/BOD-MRT/XII/2018 tentang Pedoman Akuntansi &amp; Anggaran di Lingkungan PT MRT BAB V "Kebijakan Kredit/Pendanaan" hal 19-20
3. Pelanggan : Perjanjian Angkutan dengan Penumpang, No Dokumen : MAN-SMPS-ROP-01 bulan November 2019
4. Vendor/Mitra Kerja : di dalam Pedoman GCG
Catatan : dalam pengaturan hubungan dengan stakeholders sudah menggambarkan Transparansi dalam pengungkapan informasi yang relevan.
hasil kuesioner : 89,25%
kesimpulan : (nilai dokumen 1 + nilai kuesioner 0,8925)/2 = 0.94625</t>
  </si>
  <si>
    <t>Seluruh Dekom telah menandatangani Pernyataan Pakta Integritas Tahun 2020 sbb :
1. Muhammad Syaugi/Komut = ttd Juni 2020
2. Rujiko/Komisaris= menjadi Komisaris 20 Januari 2020, ttd Pakta integritas 15 Juni 2020
3. Mukhtasor/Komisaris = ttd 15 Juni 2020
4. Adnan Pandu/Komisaris = ttd Juni 2020
5. Zulfikri/Komisaris = ttd 12 Juni 2020
Kesimpulan : Terpenuhi</t>
  </si>
  <si>
    <t xml:space="preserve">-Seperti tertuang dalam pemenuhan diatas, yang belum disampaikan adalah untuk Laporan Realisasi KPI Triwulan II (disampaikan September) dan Triwulan IV baik Realisasi KPI maupun Realisasi RKAP belum ada dan Laporan Realisasi RKAP Triwulan I - III sudah tepat waktu , dari kewajiban 8 Laporan, yang tidak tepat waktu  laporan, sehingga nilai ketepatan waktunya adalah 5/8 = 0,625
'-Kesimpulan : Terpenuhi sebagian : skor : 0,625
'-terdapat tambahan data PT14 Skor KPI korporasi per 31 Desember 2020 105,48%
</t>
  </si>
  <si>
    <t>Daftar Pemegang Sham (31 Desember 2019) PT MRT Jakarta adalah :
1. Perumda Pasar Jaya jumlahnya 500 senilai Rp500.000.000
2. Pemerintah Provinsi DKI Jakarta 12.771.472 sebesar Rp12.771.472.000.000
dalam Annual Report Tahun 2019, Annual Report sudah di upload dalam website
Hal diatas juga terdapat dalam RUPSLB PT MRT Jakarta tanggal 23 November 2020
Kesimpulan : sudah diupload di website, terpenuhi</t>
  </si>
  <si>
    <r>
      <rPr>
        <sz val="11"/>
        <rFont val="Calibri"/>
        <family val="2"/>
        <scheme val="minor"/>
      </rPr>
      <t xml:space="preserve">Anggota Komite Komisaris sudah membuat Surat Pernyataan Tidak Memliki Benturan Kepentingan yang salah satu muatannya adalah "tidak mempunyai hubungan keluarga sampai derajat ketiga berdasarkan garis lurus ke atas, ke bawah, atau ke samping, termasuk hubungan yang timbul karena perkawianan dengan Pemegang Saham, Dewan Komisaris, dan Direksi PT MRT Jakarta" sesuai dengan PP Nomor 54 Tahun 2017 tentang BUMD Pasal 30.
1. Komite Pengusaha - Helda Rahayu Chandra tanggal 1 Desember 2020
2. Komite Audit - Hary Budiarto tanggal 28 Desember 2020
3. Anggota Komite Pemantau Risiko dan Sekuriti - Ivan malik tanggal 31 desember 2020
4. Komite Pemantau Resiko dan Security - Sutrisno tanggal 31 Desember 2020
5. Komite Pemantau Risiko dan Sekuriti - Singgih Budihartono tanggal 30 Desember 2020
6. Komite Audit - Khrisna Mochtar tanggal 31 Desember 2020
Kesimpulan : Terpenuhi
</t>
    </r>
    <r>
      <rPr>
        <b/>
        <sz val="11"/>
        <rFont val="Calibri"/>
        <family val="2"/>
        <scheme val="minor"/>
      </rPr>
      <t xml:space="preserve">
</t>
    </r>
  </si>
  <si>
    <t>Perdir 55 Tahuun 2019 tentang Penyusunan Pedoman, Standar Operasional Prosedur dan Instruksi Kerja di Lingkungan PT MRT Jakarta,
SOP Call Center
Pedoman Pengelolaan Stasiun dan Pelayanan Penumpang No MAN-SMPS-ROP-02 1 September 2020
Perjanjian Angkutan dengan Penumpang No MAN-SMPS-ROP-01 September 2020</t>
  </si>
  <si>
    <t>1. Dalam contoh Form Individual Development Plan (IDP) yang ditandatangani oleh karyawan ybs, Kadiv Operasi dan HR Division terdapat kolom upaya perbaikan yang harus dilakukan oleh karayawan ybs
2. Dokumen Prosedur Individual Development Plan Nomor PER/002/BOD-FCM-MRT/VII/2020 tanggal 30 Juli 2020 disiapkan oleh Jelita Widuri, diperiksa oleh Heru Nugroho dan Disetujui oleh Roy Rahendra</t>
  </si>
  <si>
    <t>Perusahaan sudah melakukan survei kepuasan pemasok
Hasil Penialaian Kepuasan Pemasok tahun 2020 dengan nilai rata-rata 77,73
Simpulan:
Terpenuhi sebagian</t>
  </si>
  <si>
    <t>Daftar Khusus Kepemilikan Saham Direksi:
1. Daftar Khusus Kepemilikan Saham Muhammad Efendi, Nihil 23 Des 2020
2. Daftar Khusus Kepemilikan Saham Roy Rahendra, Nihil 4 Mei 2020
3. Silvia Halim, Nihil 22 Desember 2020
4. William P. Sabandar 22 Desember 2020
(Rekap Khusus Direksi dan Keluarga, Nihil, 28 Desember 2020)
Daftar Khusus Kepemilikan Saham Dekom:
1. Daftar Khusus Kepemilikan Saham Adnan Pandu, Nihil 29 Desember 2020
2. Daftar Khusus Kepemilikan Saham Mukhtasor, Nihil 29 Desember 2020
3. Daftar Khusus Kepemilikan Saham Rukijo, Nihil 29 Desember 2020
4. Daftar Khusus Kepemilikan Saham M. Syaugi, Nihil 29 Desember 2020
5. Daftar Khusus Kepemilikan Saham Zulfikri, Nihil 29 Desember 2020
Simpulan:
Terpenuhi</t>
  </si>
  <si>
    <t>hanya diberikan data yang ini saja</t>
  </si>
  <si>
    <t>1. KPI Korporat tahun 2020 total skor KPI Proyeksi Full Year 97,48%
YTD 15 Desember 89,95%, terpenuhi per 31 Desember 2020 melebihi target 105,48%
rincian:
Perpektif Finansial, Perspektif Customer, Perspektif Internal Business Process, Perspektif Learning&amp;Growth
2. Sedangkan kinerja individu, direviuw setiap 6 bulan  (Perdir no. 88 tahun 2020)
3. Berdasarkan kuesioner, hasilnya 85,905%
Simpulan:
(105,48%% + 100% + 85,905%)/3 = 97,127%</t>
  </si>
  <si>
    <t>1. Bab VII Jaminan Sosial dan Kesejahteraan
2. Bab VIII tentang Manfaat dan Fasilitas Karyawan
yang diberikan kepada karyawan:
a. Fasilitas Kesehatan karyawan;
b. BPJS Kesehatan;
c. BPJS Ketenagakerjaan;
d. Asuransi Kecelakaan &amp; Kematian di Luar BPJS Ketenagakerjaan;
e. Dana Pensiun di Luar BPJS Ketenagakerjaan.</t>
  </si>
  <si>
    <t>1. Peraturan Direksi PT MRT Jakarta Nomor 030 Tahun 2020 tentang Pedoman Keuangan dan Akuntansi di Lingkungan PT MRT Jakarta tanggal 26 Agustus 2020 oleh Direktur Utama
Pedoman Keuangan dan Akuntansi berisi:
1. Pendahuluan
2. Tugas, Wewenang dan Tanggungjawab
3. Penyusunan dan Revisi Anggaran
4. Penerimaan Dana/Kas
5. Bab V = Subsidi
6. Bab VI = Penggunaan Dana/Kas
7. Bab VII = Perpajakan
8. Bab VIII = Investasi Keuangan
9. Bab IX = Pendanaan
10. Bab X = Hibah dan Pinjaman
11. Bab XI = Pengelolaan Asuransi
12. Bab XII = Laporan Keuangan
13. Bab XIII = Penyimpanan Dokumen
14. Bab XIV = Penutup</t>
  </si>
  <si>
    <t>a. Rapat Direksi selama tahun 2020 dilaksanakan sebanyak 53 kali dengan rincian kehadiran masing2 Direksi sbb:
1. William P. Sabandar (Direktur Utama) = 49 kali  
2. Silvia Halim (Direktur Konstruksi) = 47 kali 
3. Tuhiyat (Direktur Keuangan dan Administrasi) = 48 kali 
4. Muhammad Effendi = 44 kali
6. Gamal Peris  = 44 kali 
Jadi rata2 khadiran dalam rapat Direksi =89,23% 
b. Sedangkan Rapat Gabungan Direksi dan Dekom selama tahun 2020 dilaksanakan sebanyak 12 kali dengan rincian kehadiran masing2 Direksi sbb:
1. William P. Sabandar (Direktur Utama) = 12 kali
2. Silvia Halim (Direktur Konstruksi) = 12 kali 
3. Tuhiyat (Direktur Keuangan dan Administrasi) = 1 kali 
4. Muhammad Effendi = 12 kali 
6. Gamal Peris = 2 kali dari 3 kali seharusnya
7. Roy Rahendra = 9 kali
8. Silvia Halim (Plt Dir bangnis) = 8 kali
Rata2 kehadiran dalam rapat gabungan = 95,28%  
c. Rata2 prosentase kehadiran baik dalam rapat Direksi maupun rapat gabungan =92,255% 
d. Alasan ketidakhadiran Direksi telah dituangkan dalam risalah rapat Direksi, contoh Bapak Tuhiyat efektif berhenti menjabat menjadi Direktur Keuangan pertanggal 21 Feb 2020, dan digantikan oleh Bapak Roy Rahendra.</t>
  </si>
  <si>
    <t>1. Korespondensi Internal nomor 01/INT/BOC/I/2020 tanggal 2 januari 2020 dari Dekom ke Direksi tentang Persetujuan Rencana Pendirian Perusahaan Patungan dalam rangka Integrasi Transportasi umum Perkeretaapian di Jabodetabek
2. Korespondensi Internal nomor 54/INT/BOC/VII/2020 tanggal 13 Juli 2020 dari Dekom ke Direksi tentang Arahan Dewan Komisaris untuk Proses Pendirian Perusahaan Patungan Penyelenggara Sistem Integrasi Pembayaran Antar Moda Transportasi
3. Rangkuman Rapat BOC - BOD Bulan Juli 2020 tanggal Kamis 16 Juli 2020 tentang Laporan Progress Anak Perusahaan TOD dan Laporan Progress Perusahaan Patungan EFC
4. Rangkuman Rapat BOC - BOD Bulan Oktober 2020 tanggal 27 Oktober 2020 tentang Laporan progress pelaksanaan KPI, serapan anggaran, dan KSD untuk hingga Oktober 2020; TL Masukan Dekom pada Rapat sebelum,Korespondensi Internal, Aktivitas Monitoring September - Oktober 2020; Laporan Pengelolaan Perusahaan dan Operasi Kereta pada PSBB Jilid II</t>
  </si>
  <si>
    <t>1. Notulen Rapat Rutin Mingguan BOD tanggal 31 Desember 2019 
2. Notulen Rapat BOD Review tanggal 3 Agustus 2020</t>
  </si>
  <si>
    <t>Kebijakan Sistem Pengendalian Internal dijabarkan dalam  Peraturan Direksi Nomor 032-1 Tahun 2020 tanggal 31 Agustus 2020 tentang Pedoman Sistem Pengandalian Internal</t>
  </si>
  <si>
    <t xml:space="preserve">Dalam Pedoman Sistem Pengendalian Internal hal 9, Bab III sub bab 2 "Komponen dan Karasteristik dari Sistem  Pengendalian Internal" yang terdiri dari 5 komponen dan salah satunya adalah Peniliaian Risiko (Risk Assessment)                                                                                                                                                                                                                                                                                                                                                                                 </t>
  </si>
  <si>
    <t xml:space="preserve">Dalam hal 9 Pedoman Sistem Pengendalian Internal  Bab III Sub Bab 2 poin3 Aktifitas Pengendalian (Control Activities) adalah tindakan yg ditetapkan melalui suatu kebijakan dan prosedur yg membantu untuk  memastikan bahwa arahan Direksi utk memitigasi risiko terhadap pencapaian tujuan pasti dilakukan.
Aktifitas pengendalian dilakukan pada semua unit kerja  di Perusahaan.
</t>
  </si>
  <si>
    <t xml:space="preserve">Dalam Pedoman Sistem Pengendalian Internal halaman 10 Bab III Sub Bab 2 poin 4 tentang "Komunikasi dan Informasi", bahwa:
-Informasi diperlukan oleh perusahaan untuk melaksanakan tanggung jawab terhadap pengendalian internal
-Komunikasi internal adalah sarana untuk menyebar luaskan informasi ke seluruh Divisi, </t>
  </si>
  <si>
    <t>Dalam Pedoman Sistem Pengendalian Internal halaman 10 Bab III Sub Bab 2 poin 5 tentang "Pemantauan Aktivitas' (Monitoring)</t>
  </si>
  <si>
    <t>Pedoman Sistemn Pengendalian Internal dilakukan review secara berkala untuk dilakukan perbaikan dan penyesuaian sehubungan dengan perubahan-perubahan yang terjadi di Perusahaan.
Pedoman tersebut baru disusun tahun 2020</t>
  </si>
  <si>
    <t>Bab II Pendahuluan Halaman 4</t>
  </si>
  <si>
    <t>Bab III Halaman 8 dan 9</t>
  </si>
  <si>
    <t>belum diatur (tdk ada penjelasan)</t>
  </si>
  <si>
    <t>Bab III Halaman 12 Laporan Keuangan</t>
  </si>
  <si>
    <t>Bab III Halaman 13 Charter perusahaan induk dengan anak</t>
  </si>
  <si>
    <t>Hasil wawancara :
1. Dengan Direksi, Pemegang Saham (Mayoritas) selalu aktif melakukan pembahasan-pembahasan sebelum pelaksanaan RUPS.
2. Dengan BPBUMD (selaku wakil PS Mayoritas), selalu aktif bertanya dan membahas bersama sebelum pelaksanaan RUPS.
3. Dari Dokumen Akta Notaris RUPS Nomor 31 Tanggal 23 Maret 2020 (Persetujuan Lap Tahunan dan Pengesahan Lap Keuangan) hal 13 pernyataan dari Ibu Sri Haryati (PS Mayoritas) tidak berkeberatan dan menyetujui dan Bp Arif Nasrudin (PS Minoritas) tidak berkeberatan dan meyetujui
simpulan : 3 hal tersebut diatas, membuktikan bahwa PS berperan aktif</t>
  </si>
  <si>
    <t>1. Perdir 051/BOD-MRT/XII/2020 29 Desember 2020 tentang Pedoman Hubungan Perseroan dengan anak perusahaan dan/atau perusahaan patungan di lingkungan PT MRT Jakarta
2. Korespondensi Internal nomor 01/INT/BOC/I/2020 tanggal 2 januari 2020 dari Dekom ke Direksi tentang Persetujuan Rencana Pendirian Perusahaan Patungan dalam rangka Integrasi Transportasi umum Perkeretaapian di Jabodetabek
2. Korespondensi Internal nomor 54/INT/BOC/VII/2020 tanggal 13 Juli 2020 dari Dekom ke Direksi tentang Arahan Dewan Komisaris untuk Proses Pendirian Perusahaan Patungan Penyelenggara Sistem Integrasi Pembayaran Antar Moda Transportasi
3. Rangkuman Rapat BOC - BOD Bulan Juli 2020 tanggal Kamis 16 Juli 2020 tentang Laporan Progress Anak Perusahaan TOD dan Laporan Progress Perusahaan Patungan EFC
4. Rangkuman Rapat BOC - BOD Bulan Oktober 2020 tanggal 27 Oktober 2020 tentang Laporan progress pelaksanaan KPI, serapan anggaran, dan KSD untuk hingga Oktober 2020; TL Masukan Dekom pada Rapat sebelum,Korespondensi Internal, Aktivitas Monitoring September - Oktober 2020; Laporan Pengelolaan Perusahaan dan Operasi Kereta pada PSBB Jilid II</t>
  </si>
  <si>
    <t>evaluasi Kinerja Direksi Tahun 2020 oleh Dekom tanggal 11 Januari 2021</t>
  </si>
  <si>
    <r>
      <t xml:space="preserve">Dimuat dalam Berita Acara RUPS Tahunan PT MRT Jakarta No.31 tanggal 24 Maret 2020
Pada agenda pertama mengenai Persetujuan Lap Tahunan Perseroan mengenai keadaan dan jalannya perseroan selama tahun buku 2019, termasuk lap Pelaksanan Tugas pengawasan Dekom selama tahun buku 2019. Dekom menyampaikan sbb: terkait dg kinerja Direksi selama tahun 2019 Dekom memberikan pandangan dan tanggapan bhw secara keseluruhan kinerja Dewan Direksi cukup baik, telah memenuhi KPI yang telah ditetapkan.
</t>
    </r>
    <r>
      <rPr>
        <b/>
        <sz val="12"/>
        <rFont val="Calibri"/>
        <family val="2"/>
        <scheme val="minor"/>
      </rPr>
      <t>Kesimpulan: Dekom menyampaikan hasil penilaian thd kinerja Direkis kepada Pemegang Saham dalam RUPS Tahunan PT MRTJ</t>
    </r>
  </si>
  <si>
    <t>gejala kinerja</t>
  </si>
  <si>
    <t xml:space="preserve">perubahan renbis </t>
  </si>
  <si>
    <t>aturan bisnis baru</t>
  </si>
  <si>
    <r>
      <t xml:space="preserve">Dewan Komisaris belum melakukan penilaian kinerja Dewan Komisaris (self assessment) Tahun 2020
</t>
    </r>
    <r>
      <rPr>
        <b/>
        <sz val="12"/>
        <rFont val="Calibri"/>
        <family val="2"/>
        <scheme val="minor"/>
      </rPr>
      <t>Kes:</t>
    </r>
  </si>
  <si>
    <t>v
(karena ada gejala penurunan kinerja)</t>
  </si>
  <si>
    <t>1. Triwulan 2 disampaikan melalui email kepada TPK BP BUMD tanggal 30 September 2020 
2. Triwulan 3 disampaikan melalui email kepada TPK BP BUMD tanggal 27 Oktober 2020</t>
  </si>
  <si>
    <r>
      <t xml:space="preserve">1. Surat keluar dan masuk Dekom diagendakan dalam folder berjudul Dewan Komisaris, surat keluar dan masuk dicatat kemudian di scan dan dimasukkan dlm folder tsb. 
2. Dokumen lainnya,misal: risalah rapat  komite nominasi dan remunerasi, Risalah rapat Komite Pemantau MR dan komite Audit, serta dokumen lainnya discan dan  disimpan oleh Sekdekom </t>
    </r>
    <r>
      <rPr>
        <sz val="12"/>
        <color theme="1"/>
        <rFont val="Calibri"/>
        <family val="2"/>
        <scheme val="minor"/>
      </rPr>
      <t>dalam folder Dekom.
3. Hasil kuesioner 92,5%</t>
    </r>
    <r>
      <rPr>
        <sz val="12"/>
        <rFont val="Calibri"/>
        <family val="2"/>
        <scheme val="minor"/>
      </rPr>
      <t xml:space="preserve">
</t>
    </r>
    <r>
      <rPr>
        <b/>
        <sz val="12"/>
        <rFont val="Calibri"/>
        <family val="2"/>
        <scheme val="minor"/>
      </rPr>
      <t>Kesimpulan: terpenuhi
(1+0,925)/2= 0,9625</t>
    </r>
  </si>
  <si>
    <r>
      <t xml:space="preserve">1.Terdapat Undangan Rapat BOD-BOC yang disampaikan kepada pihak terkait yaitu seluruh Dewan Komisaris, Direksi, termasuk Komite Komisaris bila diperlukan
contoh:
'-No 83/INT/BOC/XI/2020 tanggal 25 November 2020 dari Dekom ke Direksi perihal Undangan Rapat Dekom dan Direksi Bulan November 2020
2. Untuk undangan Rapat Internal berbentuk Korespondensi Internal
contoh: 
'-No 19/INT/BOC/III/2020 tanggal 10 Maret 2020 dari Komut ke Dekom perihal Undangan Rapat Internal Dekom Bulan Maret
</t>
    </r>
    <r>
      <rPr>
        <b/>
        <sz val="12"/>
        <rFont val="Calibri"/>
        <family val="2"/>
        <scheme val="minor"/>
      </rPr>
      <t>Kes: terpenuhi sebagian</t>
    </r>
    <r>
      <rPr>
        <b/>
        <sz val="12"/>
        <color rgb="FFFF0000"/>
        <rFont val="Calibri"/>
        <family val="2"/>
        <scheme val="minor"/>
      </rPr>
      <t xml:space="preserve">
</t>
    </r>
  </si>
  <si>
    <r>
      <t xml:space="preserve">Sekretaris Dewan Komisaris menyimpan: Lap Manajemen triwulanan, tahunan dan laporan2 Direksi lainnya dalam kaitannya dengan pengelolaan perusahaan (laporan triwulan sudah lengkap sampai dengan triwulan 4)
</t>
    </r>
    <r>
      <rPr>
        <b/>
        <sz val="12"/>
        <color theme="1"/>
        <rFont val="Calibri"/>
        <family val="2"/>
        <scheme val="minor"/>
      </rPr>
      <t>Hasil Kuesioner 0,925</t>
    </r>
    <r>
      <rPr>
        <sz val="12"/>
        <color theme="1"/>
        <rFont val="Calibri"/>
        <family val="2"/>
        <scheme val="minor"/>
      </rPr>
      <t xml:space="preserve">
</t>
    </r>
    <r>
      <rPr>
        <b/>
        <sz val="12"/>
        <color theme="1"/>
        <rFont val="Calibri"/>
        <family val="2"/>
        <scheme val="minor"/>
      </rPr>
      <t>Kesimpulan: 
(1+0,925)/2 = 0.9625</t>
    </r>
  </si>
  <si>
    <r>
      <t xml:space="preserve">Notulen rapat BOD-BOC disimpan oleh  Sekdekom
Notulen rapat internal Dekom disimpan oleh Sekdekom.
</t>
    </r>
    <r>
      <rPr>
        <b/>
        <sz val="12"/>
        <color theme="1"/>
        <rFont val="Calibri"/>
        <family val="2"/>
        <scheme val="minor"/>
      </rPr>
      <t xml:space="preserve">Kesimpulan: terpenuhi </t>
    </r>
  </si>
  <si>
    <t xml:space="preserve">Wawancara dengan Sekdekom menydiakan bahan rapat, dan disampaikan lebih dari satu hari dan ada juga yang 3 hari sebelum rapat diadakan. (keterangan Sekdekom)
Hasil kuesioner 92,5
(0,5+0,925)/2 = 0,7125
</t>
  </si>
  <si>
    <r>
      <t xml:space="preserve">Dalam Program Kerja Tahunan (Jadwal Kegiatan Komite Audit Semester I dan II Tahun 2020) tidak terdapat Komite Audit melakukan telaah atas prosedur reviu yang memadai terhadap segala informasi yang dikeluarkan oleh Perusahaan 
</t>
    </r>
    <r>
      <rPr>
        <b/>
        <sz val="12"/>
        <rFont val="Calibri"/>
        <family val="2"/>
        <scheme val="minor"/>
      </rPr>
      <t>Kesimpulan: Terpenuhi sebagian</t>
    </r>
  </si>
  <si>
    <t xml:space="preserve">Dalam Lampiran  Keputusan Direksi PT MRT SK/009/BOD-MRT/II/2020 terdapat lampiran masing2 Bagian
Simpulan:
Terpenuhi </t>
  </si>
  <si>
    <t>divisi project managemen for construction 2</t>
  </si>
  <si>
    <t>a. Pengangkatan Kepala Divisi Transit Oriented Development Sdr Stephen Wiguna berdasar SK/068/BOD-MRT/XII/2020 tanggal 31 Desember 2020 
berlatar belakang pendidikan Arsitektur dan memiliki register  Qualified Professional Mid - Level Architect dari Indonesian Architect Institution
b.Pengangkatan Kepala Divisi Sistem Informasi dan Teknologi Sdr Yanto Yulianto berdasar SK/055/BOD-MRT/IX/2020 tanggal ... September 2020 
berlatar belakang lengkapin
3. Berdasarkan kuesioner, nilainya = 99,5% 
Simpulan:
Terpenuhi sebagian besar = (1+0,995)/2 = 0,9975</t>
  </si>
  <si>
    <t>1. Keputusan Gubernur Provinsi DKI Jakarta No. 105 Tahun 2003 tentang Pedoman Penyusunan RKAP serta laporan keuangan BUMD di lingkungan Pemprov DKI Jakarta
2. Daftar Isi RKAP 2020
Bab I Gambaran Umum
Bab II Kinerja Perusahaan Tahun 2020
Bab III Rencana Kerja dan Anggaran Perusahaan Tahun 2020
Bab IV Hal-hal yang membutuhkan Keputusan RUPS</t>
  </si>
  <si>
    <t>Dimuat dalam Bab II, tidak memuat anak perusahaan</t>
  </si>
  <si>
    <t xml:space="preserve">Pelaporan MR kepada Dekom melalui:
1. Rapat Komite Pemantau Risiko, tanggal 23 November 2020 yang mengundang Kepala Divisi RQSM, Kepala Dept. RQSM, staf Div. MR yang membahas Laporan Top Risk bulan November dan Update Sertifikasi dan Implementasi ISO 37001
2. Rapat gabungan Direksi dan Dekom, contohnya rapat tgl 29 Oktober 2020 membahas Top Risk bulan Oktober 2020 
Simpulan:
Terpenuhi
</t>
  </si>
  <si>
    <t>1. PT MRTJ meggunakan beberapa aplikasi dalam kegiatan operasional.
Dari 21 aplikasi, masih terdapat 4 apalikasi yang masih dalam tahap pengembangan
2. Berdasarkan kuesioner nilaianya 76,673%
Simpulan:
Terpenuhi sebagian besar 
(1+0,767)/2 = 0,884</t>
  </si>
  <si>
    <r>
      <rPr>
        <sz val="12"/>
        <color theme="1"/>
        <rFont val="Arial"/>
        <family val="2"/>
      </rPr>
      <t>Reward:
1.Keputusan Direksi no.016 tahun 2020 tentang Penetapan Formula dan pembayaran Insentif Kinerja Karyawan Tahun 2020 di Lingkungan PT MRT Jakarta
2. Bab VIII Pasal 50 Penghargaan Perusahaan
Punishment:</t>
    </r>
    <r>
      <rPr>
        <sz val="12"/>
        <color rgb="FFFF0000"/>
        <rFont val="Arial"/>
        <family val="2"/>
      </rPr>
      <t xml:space="preserve">
</t>
    </r>
    <r>
      <rPr>
        <sz val="12"/>
        <color theme="1"/>
        <rFont val="Arial"/>
        <family val="2"/>
      </rPr>
      <t>Bab X mengatur Pelanggaran dan sanksi
Per 002/BOD-FCM-MRT/VII/2020
tanggal 30 JUli 2020 Prosedur Pemberian Sanksi Tertulis</t>
    </r>
  </si>
  <si>
    <t>Kegiatan mengomunikasikan jasa melalui:
a. Di dalam stasiun berupa banner
b. Di luar stasiun (website online)
c. Program Lainnya (media sosial)</t>
  </si>
  <si>
    <t xml:space="preserve">Telah dilakukan survey kepuasan karyawan tahun 2020 dan dengan nilai sebesar 3,19 dari skala 4 atau sebesar 79,75%
</t>
  </si>
  <si>
    <t>. Peraturan Direksi PT MRT Jakarta Nomor 030 Tahun 2020 tentang Pedoman Keuangan dan Akuntansi di Lingkungan PT MRT Jakarta tanggal 26 Agustus 2020 oleh Direktur Utama</t>
  </si>
  <si>
    <r>
      <t xml:space="preserve">Sosialisasi WBS melalui:
1. Media web based training (aplikasi dalam Succes Factor)
2. Website Perseroan
3. Melalui email blast 22 Mei 2020, 4 Juni 2020
</t>
    </r>
    <r>
      <rPr>
        <sz val="12"/>
        <color theme="1"/>
        <rFont val="Arial"/>
        <family val="2"/>
      </rPr>
      <t>4. Berdasarkan kuesioner, nilainya = 80,213%</t>
    </r>
    <r>
      <rPr>
        <sz val="12"/>
        <rFont val="Arial"/>
        <family val="2"/>
      </rPr>
      <t xml:space="preserve">
Simpulan:
Terpenuhi sebagian besar 
(1+0,80213)/2= 0,901</t>
    </r>
  </si>
  <si>
    <t>1. Dalam Keputusan Bersama Dewan Komisaris dan Direksi PT MRT No. 031/BOD-MRT/V/2020 tanggal 21 Agustus 2020 tentang Pedoman Sistem Pelaporan Dugaan Pelanggaran (Whistleblowing System) Bab II ttg Mekanisme Pelaporan disebutkan bahwa pelaoran melalui menu whistleblowing system yang terdapat dalam website perusahaan yaitu www.jakarta.co.id
2. Saat ini website jakartamrt.co.id
3. Berdasarkan kuesioner, nilainya 80,213%
Simpulan:
Terpenuhi sebagian besar 
(1+0,80213)/2= 0,901</t>
  </si>
  <si>
    <t>1. Korespondensi Internal No 40/INT/IA-MRT/V/2020 tanggal 12 Mei 2020 perihal Monitoring Tindak Lanjut Hasil Audit Kkepatuhan oleh KAP E&amp;Y Tahun 2019 (dan terdapat lampirannya)</t>
  </si>
  <si>
    <t xml:space="preserve">Peraturan Direksi PT MRT Jakarta Nomor 012 Tahun 2020 PER/012/BOD-MRT/V/2020 tentang Petunjuk Pelaksanaan Kegiatan/Anggaran dan Kebijakan Pengadaan Barang dan Jasa dalam Kondisi Darurat Penangan Covid-19 
Belum seluruhnya dilengkapi dengan SOP sesuai dengan temuan dalam Laporan Management Letter atas Pengendalian Internal dan Kepatuhan terhadap peraturan perundang-undangan tahun yang berakhir pada tgl 31 Des 2019
</t>
  </si>
  <si>
    <t xml:space="preserve">1. PPh pasal 21 = Tepat waktu 11 bulan, terlambat 1 bulan (November) = 0,919
2. PPh Pasal 23 = Terlambat oktober november = 0,727
3. PPh Pasal 4 = Terlambat oktober november = 0,727
4. PPN = Terlambat oktober november = 0,727
SPT Bulanan score : 0,775
SPT Tahunan = tepat waktu
Simpulan:
(0,919+0,727x3+1)/5 = 0,8875
</t>
  </si>
  <si>
    <t xml:space="preserve">1. Laporan Keuangan Tahunan
2. Laporan capaian RKAP 2019
3. Laporan Realisasi KPI tahun 2020
Simpulan:
Terpenuhi </t>
  </si>
  <si>
    <t>Dalam Keputusan Gubernur Provinsi DKI Jakarta No. 105 Tahun 2003 tentang Pedoman Penyusunan RKAP serta Laporan Keuangan pada BUMD di lingkungan Pemprov DKI Jakarta pasal 13 ayat 1 berbunyi Direksi setiap triwulan, tahunan atau sewaktu2 apabila diperlukan harus menyampaikan laporan pelaksanaan RKAP kepada Gubernur dengan tembusan kepada.dst
Dalam Kepgub tsb tdk dijelaskan muatan minimal. 
( jika di BUMN diatur muatan minimal diatur di Kepmen BUMN No. KEP-211/M-PBUMN/1999 tentang laporan manajemen perusahaan BUMN)
PT MRT telah menyusun laporan keuangan dan laporan manajemen (capaian RKAP), yang terdiri dari penyerapan anggaran proyek (konstruksi) dan penyerapan anggaran pendamping (capital expenditure dan Operational expenditure), Laporan Bulanan dan Laporan Triwulanan
Simpulan:
Laporan Triwulan 4 belum</t>
  </si>
  <si>
    <t>Rencana Audit Tahunan 2020 disusun oleh Kepala Divisi Internal Audit &amp; Contol dan disetujui oleh Dirut (tanpa tanggal)
Simpulan:
Terpenuhi</t>
  </si>
  <si>
    <t xml:space="preserve">1. Pada tahun 2020, Divisi IA melakukan pengukuran Risk Comformity terhadap ISO 31000:2018 ( LAP Nomor 09/INA/2020 tanggal 30  April 2020)
2.Terdapat rekomendasi yang terkait masukan proses MR sebagaimana tertuang dalam LHP LAP Nomor 09/INA/2020 tanggal 30  April 2020
</t>
  </si>
  <si>
    <t>Laporan Tahunan SPI Tahun 2019 032/INT/IAC-MRT/III/2020 tanggal 26 Maret 2020 Perihal Laporan Realisasi Pencapaian Kinerja Divisi Internal Audit Tahun 2020
(tidak ada penjelasan sasaran dan realisasi)
LAP 22/INA/ 2020 tanggal 4 November tentang Laporan Reviu RJPP/RJMP, dengan hasil cukup baik
Penugasaran Assurance 
Konsultasi</t>
  </si>
  <si>
    <t>Corporate Secretary Division Head dalam tahun 2020 dijabat oleh Sdr. Muhamad Kamaluddin berdasarkan Keputusan Direksi PT MRT Jakarta no. 001 tahun 2019 tanggal  3 Januari 2019  tentang mutasi Sdr. Muhamad Kamaluddin sebagai Corporate Secretary Division Head  di lingkungan PT MRT Jakarta
Berdasarkan Lampiran SK-213/BOD-MRT/VI/2019  bahwa kualifikasi pendidikan utk Corporate Secretary Division Head adalah sarjana dari jurusan Hukum/Ekonomi/Public Relation
diperbaharui dengan Kepdir 009 Tahun 2020 tentang Struktur Organisasi
Berdasarkan CV , Sdr. Muhammad Kamaluddin ST,CKM,MBA  berlatar belakang S2 MBA
Simpulan:
Terpenuhi</t>
  </si>
  <si>
    <r>
      <t xml:space="preserve">Uraian tugas Sekper diatur dalam:
1.Pedoman Tata kelola Perusahaan (Peraturan Direksi No. 014 Tahun 2018 ) Bab II.B.1.b tentang Tugas dan Tanggung Jawab Sekretaris Perusahaan 
2. Pedoman Dewan Komisaris dan Direksi point IV.M.5 tentang Sekretaris Perusahaan
</t>
    </r>
    <r>
      <rPr>
        <sz val="12"/>
        <color theme="1"/>
        <rFont val="Calibri"/>
        <family val="2"/>
        <scheme val="minor"/>
      </rPr>
      <t>3. Berdasarkan kuesioner, nilainya sebesar 72,67%</t>
    </r>
    <r>
      <rPr>
        <sz val="12"/>
        <rFont val="Calibri"/>
        <family val="2"/>
        <scheme val="minor"/>
      </rPr>
      <t xml:space="preserve">
Simpulan:
Terpenuhi sebagian besar = (1+0, 7267) /2 =86,33% </t>
    </r>
  </si>
  <si>
    <r>
      <rPr>
        <sz val="11"/>
        <color theme="1"/>
        <rFont val="Calibri"/>
        <family val="2"/>
        <scheme val="minor"/>
      </rPr>
      <t>Contoh:
Surat Dirut kepada Gubernur DKI Jakarta No:1212/BOD-MRT/III/2020 tanggal 25 November 2020 perihal Undangan RUPS LB PT MRT Jakarta
Surat Dirut kepada Kepala BPBUMD (PS Mayoritas)
No:1218/BOD-MRT/III/2020 tanggal 25 November 2020 perihal Undangan RUPS LB PT MRT Jakarta
Surat Dirut kepada Dirut PD Pasar Jaya (PS Minoritas)
No:1220/BOD-MRT/III/2020 tanggal 25 November 2020 perihal Undangan RUPS LB PT MRT Jakarta</t>
    </r>
    <r>
      <rPr>
        <sz val="11"/>
        <color rgb="FFFF0000"/>
        <rFont val="Calibri"/>
        <family val="2"/>
        <scheme val="minor"/>
      </rPr>
      <t xml:space="preserve">
</t>
    </r>
    <r>
      <rPr>
        <sz val="11"/>
        <color theme="1"/>
        <rFont val="Calibri"/>
        <family val="2"/>
        <scheme val="minor"/>
      </rPr>
      <t xml:space="preserve">
Berdasarkan wawancara dengan Sekper, bertanggung jawab :
- melakukan koordinasi dengan unit kerja lain menyiapkan materi
- menyusun laporan manajemen tahunan
- berkoordinasi jadwal dan tempat pelaksanan RUPS
- Materi biasanya disampaikan paling lambat 3 hari sebelum rapat</t>
    </r>
  </si>
  <si>
    <r>
      <rPr>
        <sz val="12"/>
        <color theme="1"/>
        <rFont val="Calibri"/>
        <family val="2"/>
        <scheme val="minor"/>
      </rPr>
      <t xml:space="preserve">1. Berdasarkan SK No.009/BOD-MRT/II/2020 tahun 2020 Struktur organisasi di lingkungan PT MRT Jakarta (Perseroda), Divisi Corporate Secretray membawahi 3 Departemen yaitu:
- Corporate Communication Departemen
- Governance and Corporate Affairs Departemen
- Governance and External Relation Departemen </t>
    </r>
    <r>
      <rPr>
        <sz val="12"/>
        <color rgb="FFFF0000"/>
        <rFont val="Calibri"/>
        <family val="2"/>
        <scheme val="minor"/>
      </rPr>
      <t xml:space="preserve">
</t>
    </r>
    <r>
      <rPr>
        <sz val="12"/>
        <color theme="1"/>
        <rFont val="Calibri"/>
        <family val="2"/>
        <scheme val="minor"/>
      </rPr>
      <t>2. Untuk fungsi komunikasi (relation officer) dilakukan oleh Governance and External Realtion Departemen (sesuai dengan PER/014/BOD-MRT/VI/2018, kegiatan yang dilakukan pada tahun 2019 al:melakukan koordinasi jadwal rapat Badan Anggaran dengan Sekretariat DPRD DKI Jakarta
Simpulan:
Terpenuhi</t>
    </r>
    <r>
      <rPr>
        <sz val="12"/>
        <color rgb="FFFF0000"/>
        <rFont val="Calibri"/>
        <family val="2"/>
        <scheme val="minor"/>
      </rPr>
      <t xml:space="preserve"> </t>
    </r>
  </si>
  <si>
    <t>1. Selama tahun 2020 dilakanakan rapat Direksi sebanyak 53 Kali  dan dibuat risalah rapat
2. Sedangkan rapat gabungan Direksi dan Dewan Komisaris dilaksankan sebanyak 12 kali
Yang membuat risalah Sekper
3. RUPS yang dilakukan tahun 2020
-RUPS Laporan Tahunan yang dilaksanakan Maret 2020
-RUPSLB Persetujuan dan Pengesahan RKAP 2021 yang dilaksanakan 23 November 2020</t>
  </si>
  <si>
    <t xml:space="preserve">Korespondensi Internal dari Kepala Divisi Corporate Secretary kepada Direktur Utama No. 004/INT/CORSEC-MRT/I/2020 Januari 2020 perihal Laporan Pelaksanaan Tugas Divisi Corporate Secretary Triwulan IV 2019
Berisi:
1. Kegiatan Departemen Corporate Communication
2. Kegiatan Departemen Governance ang Corporate Affairs
3. Kegiatan Departemen Government and External Relation  
Dalam laporan tsb telah sepenuhnya mengungkapkan uraian tugas Sekper sebagaimana diatur dalam  Pedoman Tata Kelola al:
1. Mempersiapkan penyelenggaraan RUPS
2. Menghadiri rapat Direksi dan rapat gabungan 
3. Melaporkan pelaksanaan tugas dan tanggung jawabnya kepada Direksi secara berkala
4. Menyiapkan laporan perseroan sesuai ketentuan yang berlaku
5. Mengkoordinasikan penyusunan laporan manajemen dan proyek untuk keperluan selain RUPS
- Sebagai pejabat penghubung 
- Menyelenggarakan program pengenalan bagi anggota Direksi dan/atau Dekom yang baru diangkat
Simpulan:
Terpenuhi  </t>
  </si>
  <si>
    <r>
      <t xml:space="preserve">Tanda Tangan Pernyataan Kepatuhan Terhadap Pedoman Perilaku Tahun 2020 yaitu :
1. Total Karyawan (Permanent dan Kontrak di Head Office dan Worksite = 679
2.  Total Karyawan yang sudah ttd = 619
% tase yang sudah ttd = 88,81%
</t>
    </r>
    <r>
      <rPr>
        <sz val="12"/>
        <rFont val="Calibri"/>
        <family val="2"/>
        <scheme val="minor"/>
      </rPr>
      <t>Kesimpulan : skor : 0,8881</t>
    </r>
    <r>
      <rPr>
        <sz val="12"/>
        <color theme="1"/>
        <rFont val="Calibri"/>
        <family val="2"/>
        <scheme val="minor"/>
      </rPr>
      <t xml:space="preserve">
</t>
    </r>
  </si>
  <si>
    <r>
      <t xml:space="preserve">1. Pakta Integritas Komite Komisaris. 
2. Pakta Integritas Direksi
3. Surat Pernyataan Tidak Memiliki Benturan Kepentingan Komite Komisaris
dll.
</t>
    </r>
    <r>
      <rPr>
        <sz val="12"/>
        <rFont val="Calibri"/>
        <family val="2"/>
        <scheme val="minor"/>
      </rPr>
      <t>Kesimpulan : Terpenuhi : skor : 1</t>
    </r>
  </si>
  <si>
    <r>
      <rPr>
        <sz val="12"/>
        <color theme="1"/>
        <rFont val="Calibri"/>
        <family val="2"/>
        <scheme val="minor"/>
      </rPr>
      <t xml:space="preserve">Komunikasi/sosialisai Pedoman GCG kepada seluruh jajaran perusahaan Tahun 2020 dilaksanakan melalui Upload Pedoman GCG </t>
    </r>
    <r>
      <rPr>
        <sz val="12"/>
        <rFont val="Calibri"/>
        <family val="2"/>
        <scheme val="minor"/>
      </rPr>
      <t>Perusahaan dalam situs website perusahaan. 
Kesimpulan : terpenuhi ; skor 1</t>
    </r>
    <r>
      <rPr>
        <sz val="12"/>
        <color rgb="FFFF0000"/>
        <rFont val="Calibri"/>
        <family val="2"/>
        <scheme val="minor"/>
      </rPr>
      <t xml:space="preserve">
</t>
    </r>
  </si>
  <si>
    <r>
      <rPr>
        <sz val="12"/>
        <color theme="1"/>
        <rFont val="Calibri"/>
        <family val="2"/>
        <scheme val="minor"/>
      </rPr>
      <t xml:space="preserve">Komunikasi/sosialisai Pedoman GCG kepada seluruh jajaran perusahaan Tahun 2020 dilaksanakan melalui Upload Pedoman GCG Perusahaan dalam situs website perusahaan. 
</t>
    </r>
    <r>
      <rPr>
        <sz val="12"/>
        <rFont val="Calibri"/>
        <family val="2"/>
        <scheme val="minor"/>
      </rPr>
      <t>Kesimpulan : terpenuhi ; skor 1</t>
    </r>
    <r>
      <rPr>
        <i/>
        <sz val="12"/>
        <color rgb="FFFF0000"/>
        <rFont val="Calibri"/>
        <family val="2"/>
        <scheme val="minor"/>
      </rPr>
      <t xml:space="preserve">
</t>
    </r>
  </si>
  <si>
    <r>
      <t xml:space="preserve">Setiap Tahun PT MRT, melakukan Assessment GCG oleh pihak independen (BPKP), yaitu :
1.Tahun 2017, dengan perolehan skor = 80,45
2.Tahun 2018, dengan perolehan skor = 85,14
3. Tahun 2019, dengan perolehan skor = 87,33
4. Tahun 2020, saat ini masih sedang dalam proses penilaian
</t>
    </r>
    <r>
      <rPr>
        <sz val="12"/>
        <rFont val="Calibri"/>
        <family val="2"/>
        <scheme val="minor"/>
      </rPr>
      <t>Kesimpulan : Terpenuhi : Skor : 1</t>
    </r>
  </si>
  <si>
    <r>
      <t xml:space="preserve">Dalam kontrak kinerja antara Kepala BPBUMD Provinsi DKI Jakarta dengan Direksi PT MRT Tahun 2020 ditandatangani pada tanggal &amp; Februari 2020 oleh bp Riyadi, plt. Kepala BP BUMD (PS Mayoritas) dan Direksi MRT (William P Sabandar,Tuhiyat,Silvia Halim, Muhammad Efendi, Ghamal Peris), salah satu indikatornya adalah nilai GCG dengan target 87% dengan Kriteria Penilaian :
1) 100% tercapainya Nilai GCG 87
2) 90% tercapainya Nilai GCG 83
3) 80% tercapainya Nilai GCG 78
4) 70% tercapainya Nilai GCG 74
5) 60% tercapainya Nilai GCG 70
</t>
    </r>
    <r>
      <rPr>
        <sz val="12"/>
        <rFont val="Calibri"/>
        <family val="2"/>
        <scheme val="minor"/>
      </rPr>
      <t>Simpulan: Terpenuhi : skor : 0,873 (sesuai dengan skor GCG Tahun 2019)</t>
    </r>
  </si>
  <si>
    <r>
      <t>1. Berdasarkan wawancara dengan Direksi,  disampaikan bahwa tidak ada pelanggaran peraturan Pemerintah Pusat
2. Berdasarkan surat masuk, tdk terdapat pelanggaran
3.</t>
    </r>
    <r>
      <rPr>
        <sz val="12"/>
        <color rgb="FFFF0000"/>
        <rFont val="Calibri"/>
        <family val="2"/>
        <scheme val="minor"/>
      </rPr>
      <t xml:space="preserve"> </t>
    </r>
    <r>
      <rPr>
        <sz val="12"/>
        <rFont val="Calibri"/>
        <family val="2"/>
        <scheme val="minor"/>
      </rPr>
      <t>Berdasarkan Laporan Auditor Independen atas Kepatuhan terhadap Peraturan Perundang-undangan Tahun yang berakhir pada tanggal 30 Maret 2020, Tidak dijumpai adanya tuntutan atau sanksi atas pelanggaran Peraturan Pemerintah Pusat.</t>
    </r>
    <r>
      <rPr>
        <sz val="12"/>
        <color rgb="FFFF0000"/>
        <rFont val="Calibri"/>
        <family val="2"/>
        <scheme val="minor"/>
      </rPr>
      <t xml:space="preserve">
</t>
    </r>
    <r>
      <rPr>
        <sz val="12"/>
        <color theme="1"/>
        <rFont val="Calibri"/>
        <family val="2"/>
        <scheme val="minor"/>
      </rPr>
      <t xml:space="preserve">4. Berdasarkan penjelasan dari bagian legal, selama tahun 30 Maret 2020 tdk terdapat tuntuntan/sanksi
</t>
    </r>
    <r>
      <rPr>
        <sz val="12"/>
        <rFont val="Calibri"/>
        <family val="2"/>
        <scheme val="minor"/>
      </rPr>
      <t>Kesimpulan : Penilaian diambil dari Dokumen  dan kuesioner skor : (1+0,9)/2 = 0,95</t>
    </r>
  </si>
  <si>
    <r>
      <t>Setiap Triwulan, perusahaan menyampaikan laporan periodik manajemen (Realisasi KPI dan Realisasi RKAP) kepada Pemegang Saham (BPBUMD)  sebagai berikut :
1. Lap realisasi KPI Triwulan 1 Tahun 2020 tgl April 2020
2. Lap Realisasi KPI Semester I Th 2019 tgl 20 Agt 2019 
3. Laporan Realisasi KPI Triwulan III Th 2019 tgl 4 Okt 2019 
4. Laporan Realisasi RKAP Triwulan I Th 2020 tgl 30 April 2020
5. Laporan Realisasi RKAP Triwulan II Th 2020 tgl 22 Juli 2020
6.  Laporan Realisasi RKAP Triwulan III Th 2020 tgl 20 Oktober 2020
Sudah terdapat penyampaian kepada PS Mayoritas dan PS Minoritas (Perumda Pasar Jaya)
Untuk Triwulan 4 belum terpenuhi</t>
    </r>
    <r>
      <rPr>
        <sz val="12"/>
        <color rgb="FFFF0000"/>
        <rFont val="Calibri"/>
        <family val="2"/>
        <scheme val="minor"/>
      </rPr>
      <t xml:space="preserve">
</t>
    </r>
    <r>
      <rPr>
        <sz val="12"/>
        <rFont val="Calibri"/>
        <family val="2"/>
        <scheme val="minor"/>
      </rPr>
      <t>Kesimpulan : skor : 0,8</t>
    </r>
  </si>
  <si>
    <t>RUPS pengesahan laporan tahunan Tahun Buku 2019 dilaksanakan pada tanggal 24 Maret 2020
Sesuai AD pasal 8 angka 3, RUPS tahunan harus dilaksanakan paling lambat 6 bulan setelah tahun buku berakhir
Kesimpulan : Tepat Waktu : skor 1</t>
  </si>
  <si>
    <r>
      <t xml:space="preserve">Seperti tertuang dalam pemenuhan diatas, sudah disampaikan tepat waktu sebanyak 3/4 laporan
</t>
    </r>
    <r>
      <rPr>
        <sz val="12"/>
        <rFont val="Calibri"/>
        <family val="2"/>
        <scheme val="minor"/>
      </rPr>
      <t>Kesimpulan : Terpenuhi sebagian : skor : 0,75</t>
    </r>
  </si>
  <si>
    <r>
      <t xml:space="preserve">Didalam Board Manual  hal 10 bab II, fungsi dari keseimbangan hubungan kerja antara Dewan Komisaris dan Direksi sebagai </t>
    </r>
    <r>
      <rPr>
        <i/>
        <sz val="12"/>
        <color theme="1"/>
        <rFont val="Calibri"/>
        <family val="2"/>
        <scheme val="minor"/>
      </rPr>
      <t xml:space="preserve">check and balance </t>
    </r>
    <r>
      <rPr>
        <sz val="12"/>
        <color theme="1"/>
        <rFont val="Calibri"/>
        <family val="2"/>
        <scheme val="minor"/>
      </rPr>
      <t xml:space="preserve"> dalam rangka mencapai tujuan Perusahaan</t>
    </r>
  </si>
  <si>
    <r>
      <t xml:space="preserve">Dalam Bab I  Pendahuluan </t>
    </r>
    <r>
      <rPr>
        <b/>
        <sz val="12"/>
        <color theme="1"/>
        <rFont val="Calibri"/>
        <family val="2"/>
        <scheme val="minor"/>
      </rPr>
      <t xml:space="preserve">poin A.Latar Belakang , </t>
    </r>
    <r>
      <rPr>
        <sz val="12"/>
        <color theme="1"/>
        <rFont val="Calibri"/>
        <family val="2"/>
        <scheme val="minor"/>
      </rPr>
      <t>pelaksanaan Board Manual merupakan salah satu bentuk komitmen dari Dewan Komisaris dan Direksi  dalam rangka mengimplementasikan prinsip-prinsip GCG</t>
    </r>
  </si>
  <si>
    <r>
      <t>Di  hal 8 Pedoman Sistem Pengendalian Internal yg  mengacu pada kerangka COSO tahun 2013 memiliki komponen "Lingkungan Pengendalian" (</t>
    </r>
    <r>
      <rPr>
        <i/>
        <sz val="12"/>
        <color theme="1"/>
        <rFont val="Calibri"/>
        <family val="2"/>
        <scheme val="minor"/>
      </rPr>
      <t>Control Environment</t>
    </r>
    <r>
      <rPr>
        <sz val="12"/>
        <color theme="1"/>
        <rFont val="Calibri"/>
        <family val="2"/>
        <scheme val="minor"/>
      </rPr>
      <t>), adalah suatu standar, proses dan struktur yg menyediakan pondasi dasar untuk melakukan pengendalian internal Perusahaan
Lingkungan Pengendalian terdiri dari:
1. integritas dan nilai etika
2. pengawasan pelaksanaan SPI
3. Struktur organisasi dan delegasi wewenang serta tanggung jawab
4. Proses untuk merekrut, mengembangkan dan mempertahankan karyawan yang kompetetn, penilaian kerja , dan pemberian insentif dan pemberian penghargaan</t>
    </r>
  </si>
  <si>
    <t xml:space="preserve">DOK:
1. Berita Acara RUPS Nomor 31 Tahun 2020 Tanggal 24 Maret 2020 (Persetujuan Lap Tahunan dan Pengesahan Lap Keuangan), di dalamnya dijelaskan oleh Notaris Nanette Cahyanie....mengenai jalannya rapat antara lain, pimpinan rapat (Komut) menyampaikan bbrp hal, mis: agenda rapat (pengesahan lap tah dsb), ketua rapat mempersilakan tanggapan dr PS, Direksi menyampaikan presentasi mengenai jalannya persh dsb.
2. Berita Acara RUPS Nomor 52 Tanggal 29 November 2019 (RUPSLB), di dalamnya dijelaskan oleh Notaris Nanette Cahyanie....mengenai jalannya rapat antara lain, pimpinan rapat (Komut) menyampaikan bbrp hal, mis: agenda rapat (pengesahan lap tah dsb), ketua rapat mempersilakan tanggapan dr PS, Direksi menyampaikan presentasi mengenai jalannya persh dsb.
Kesimpulan : terpenuhi 
</t>
  </si>
  <si>
    <t>Peraturan Gubernur Provinsi DKI Jakarta No. 5 Tahun 2018 tanggal 24 Mei 2018 tentang Tatacara Pengangkatan dan Pemberhentian Anggota Dewan Pengawas dan Dewan Komisaris BUMD. Mulai berlaku Diundangkan Tanggal 4 Juni 2018, dengan uraian sbb : 
BAB IV 
TATA CARA SELEKSI CALON pasal 7-10 hzl 6
BAB VI 
TATA CARA PEMBERHENTIAN DEWAN PENGAWAS/ DEWAN KOMISARIS pasal 14 hal 7-8
Kesimpulan : Terpenuhi : Skor : 1</t>
  </si>
  <si>
    <t>Hasil browsing ke Website nya PT MRT Jakarta (Persroda) Profil Dewan Komisaris telah dipublikasikan di dalam website PT MRT Jakarta (Perseroda)
Kesimpulan : terpenuhi : skor : 1</t>
  </si>
  <si>
    <t>DOK:
Komposisi susunan Dewan Komisaris PT MRT Jakarta (Perseroda) Tahun 2020 berjumlah 5 orang (Tidak melebihi jumlah Direksi), yaitu sbb :
1. Muhammad Syaugi/Komut
2. Adnan Pandu Praja/Komisaris
3. Zulfikri/Komisaris 
4. Rukijo/Komisaris 
5. Mukhtasor/Komisaris 
Kesimpulan : Tidak memenuhi kentuan, yaitu jumlah Dewan Komisaris maksimal sama dengan jumlah Direksi, : skor tidak bisa 1 karena belum ada RUPS plt</t>
  </si>
  <si>
    <t xml:space="preserve">Peraturan Gubernur Provinsi DKI Jakarta, No. 5 Tahun 2018 tanggal 24 Januari 2018 tentang tatacara pengangkatan dan pemberhentian Direksi BUMD dan Perusahaan Patungan dan mulai berlaku diundangkan tanggal 30 Januari 2018, dengan uraian sbb : 
BAB IV TATA CARA SELEKSI CALON 
Pasal 8 s.d Pasal 12 halaman 6- 7
BAB VII TATA CARA PEMBERHENTIAN DIREKSI 
Pasal 20 &amp; Pasal 21 halaman 9
Kesimpulan : Terpenuhi : Skor 1
</t>
  </si>
  <si>
    <t>Hasil browsing ke Website nya PT MRT Jakarta (Persroda) Profil Direksi telah dipublikasikan di dalam website PT MRT Jakarta (Perseroda)
Kesimpulan : terpenuhi : skor : 1</t>
  </si>
  <si>
    <r>
      <t xml:space="preserve">DOK:
</t>
    </r>
    <r>
      <rPr>
        <sz val="12"/>
        <color theme="1"/>
        <rFont val="Calibri"/>
        <family val="2"/>
        <scheme val="minor"/>
      </rPr>
      <t>1. Pergub No 109 tahun 2011 ttg Kepengurusan BUMD, Bagian Kedua RUPS
'-Ps 49 (1) RUPS berhak memperoleh segala keterangan yang berkaitan dengan kepengurusan dan kepentingan perseroan dari Dewan Direksi dan/atau Dekom.</t>
    </r>
    <r>
      <rPr>
        <sz val="12"/>
        <rFont val="Calibri"/>
        <family val="2"/>
        <scheme val="minor"/>
      </rPr>
      <t xml:space="preserve">
2. Setiap Triwulan, perusahaan menyampaikan laporan periodik manajemen (Realisasi KPI dan Realisasi RKAP) kepada Pemegang Saham (BPBUMD)  sebagai berikut :
1. Lap Realisasi KPI Trw I TH
2. Lap Realisasi KPI Semester I Th 2020 tgl September 2020
3. Lap Realisasi KPI Trw III Th 2020 Oktober 2020 
4</t>
    </r>
    <r>
      <rPr>
        <sz val="12"/>
        <color theme="1"/>
        <rFont val="Calibri"/>
        <family val="2"/>
        <scheme val="minor"/>
      </rPr>
      <t>. Lap Realisasi RKAP Trw I Th 2020 tgl 30 April 2020
5. Lap Realisasi RKAP Trw II Th 2020 tgl 22 Juli 2020
6.  Lap Realisasi RKAP Trw III Th 2020 tgl 20 Okt 2020</t>
    </r>
    <r>
      <rPr>
        <sz val="12"/>
        <rFont val="Calibri"/>
        <family val="2"/>
        <scheme val="minor"/>
      </rPr>
      <t xml:space="preserve">
Penyampaian Informasi material mengenai keadaan perusahaan kepada PS Minoritas (PD Pasar Jaya) disampaikan secara bulanan, Tahun 2019 telah disampaikan dari bulan Januari sampai dengan De</t>
    </r>
    <r>
      <rPr>
        <sz val="12"/>
        <color theme="1"/>
        <rFont val="Calibri"/>
        <family val="2"/>
        <scheme val="minor"/>
      </rPr>
      <t>sember 2019, Sudah ada Penyampaian Laporan Realisasi RKAP dan realisasi KPI kepada PS Minorita (PD Pasar Jaya).</t>
    </r>
    <r>
      <rPr>
        <sz val="12"/>
        <rFont val="Calibri"/>
        <family val="2"/>
        <scheme val="minor"/>
      </rPr>
      <t xml:space="preserve">
</t>
    </r>
    <r>
      <rPr>
        <sz val="12"/>
        <color rgb="FFFF0000"/>
        <rFont val="Calibri"/>
        <family val="2"/>
        <scheme val="minor"/>
      </rPr>
      <t xml:space="preserve">Kesimpulan : skor : 0,80
</t>
    </r>
    <r>
      <rPr>
        <sz val="12"/>
        <rFont val="Calibri"/>
        <family val="2"/>
        <scheme val="minor"/>
      </rPr>
      <t xml:space="preserve">
</t>
    </r>
  </si>
  <si>
    <r>
      <t xml:space="preserve">DOK:
1. Akte Notaris Sutjipto,SH,M.Kn No.140 tgl 17 Juni 2008 ttg Akta Pendirian PT  MRT Jakarta. Hal 9 ttg RUPS
ps 9 ay 1 RUPS adalah:
a.RUPS Tahunan 
b.Rups Luar Biasa
3.RUPS Tahunan wajib diadakan dlm jangka waktu paling lambat 6 bulan setelah th buku berakhir
4. Dlm RUPS tahunan:
a.Direksi menyampaikan:
'-Lap Tahunan yg telah ditelaah oleh Dekom untuk mendapatkan persetujuan RUPS
'-Lap keuangan untuk mendapatkan pengesahan RUPS
b.Ditetapkan laba, jika perseroan mempunyai laba
...dst
c.diputuskan mata acara RUPS Lainnya yg telah diajukan sebagaimana mestinya....dst
6.RUPS luar biasa dapat diselenggarakan se-waktu2 berdasarkan kebutuhan untuk membicarakan dan memutuskan mata acara rapat....dst
</t>
    </r>
    <r>
      <rPr>
        <sz val="12"/>
        <color theme="1"/>
        <rFont val="Calibri"/>
        <family val="2"/>
        <scheme val="minor"/>
      </rPr>
      <t>Kesimpulan: terdapat ketentuan yg mengatur ttg pelaksanaan RUPS score 1</t>
    </r>
  </si>
  <si>
    <r>
      <t xml:space="preserve">DOK:
A. Akte Notaris Sutjipto,SH,M.Kn No.140 tgl 17 Juni 2008 ttg Akta Pendirian PT  MRT Jakarta, 
a) hal 9 ps 8 ay 3 dijelaskan bhw RUPS tahunan wajib diadakan paling lambat 6 bulan setelah tahun buku berakhir.
b) Pasl 19 angka 1 &amp; 2. hal 36 "Rencana Kerja yang memuat juga yang memuat juga anggaran Tahunan Perseroan, harus disampaikan ke RUPS paling lambat 30 hari sebelum dimulainya Tahun Buku yang akan datang"
A. RUPS yang diselnggarakan :
a) RUPS Tahunan PT MRT Jakarta (Perseroda) Berita Acara RUPS Nomor 32 Tanggal 28 Maret 2019, salah satu agendanya adalah "Persetujuan Lap Tahunan dan Pengesahan Lap Keuangan"
</t>
    </r>
    <r>
      <rPr>
        <sz val="12"/>
        <color theme="1"/>
        <rFont val="Calibri"/>
        <family val="2"/>
        <scheme val="minor"/>
      </rPr>
      <t>b) RUPSLB PT MRT Jakarta (Perseroda) Berita Acara RUPS Nomor 52 Tanggal 29 November 2019, salah satu agendanya adalah "Persetujuan dan Pengesahan Perubahan RKAP Tahun Buku 2020"
kesimpulan:
Ketua RUPS PT MRT Jakarta (Perseroda) tersebut diatas  telah dilaksanakan sesuai ketentuan dalam AD dengan Tepat waktu</t>
    </r>
    <r>
      <rPr>
        <sz val="12"/>
        <color rgb="FFFF0000"/>
        <rFont val="Calibri"/>
        <family val="2"/>
        <scheme val="minor"/>
      </rPr>
      <t xml:space="preserve">
</t>
    </r>
  </si>
  <si>
    <r>
      <t>DOK:
1.</t>
    </r>
    <r>
      <rPr>
        <b/>
        <sz val="12"/>
        <rFont val="Calibri"/>
        <family val="2"/>
        <scheme val="minor"/>
      </rPr>
      <t xml:space="preserve"> Peraturan Gubernur Nomor 109 Tahun 2011</t>
    </r>
    <r>
      <rPr>
        <sz val="12"/>
        <rFont val="Calibri"/>
        <family val="2"/>
        <scheme val="minor"/>
      </rPr>
      <t xml:space="preserve"> tentang Kepengurusan Badan Usaha Milik Daerah sebagaimana telah beberapa kali diubah terakhir dengan Peraturan Gubernur Nomor 180 Tahun 2015 tgl 27 Mei 2015  ttg perubahan keempat atas Pergub No. 109/2011 tgl 7 Nov.2011,
Bagian ketiga Paragraf 9 ttg Penilaian Kinerja, 
ps 66 ay 1 dijelaskan bhw Kinerja Direksi dlm mengelola PT dinilai dan dievaluasi setiap tahun dan/atau se-waktu2 sesuai kebutuhan PT
ay 2 Penilaian menggunakan kriteria antara lain......dst
2. </t>
    </r>
    <r>
      <rPr>
        <b/>
        <sz val="12"/>
        <rFont val="Calibri"/>
        <family val="2"/>
        <scheme val="minor"/>
      </rPr>
      <t>Perjanjian Kinerja Antara Kepala BPBUMD DKI Jakarta dengan Dewan Komisaris PT MRT Jakarta</t>
    </r>
    <r>
      <rPr>
        <sz val="12"/>
        <rFont val="Calibri"/>
        <family val="2"/>
        <scheme val="minor"/>
      </rPr>
      <t xml:space="preserve"> Tahun 2019. Yang diuraikan bahwa Berdasarkan PP No. 54 Tahun 2017 tentang BUMD, pasal 109 ayat (1) dinyatakan bahwa evaluasi BUMD dilakukan dengan cara membandingkan antara target dan realisasi serta memperhatikan Pergub Nomor 109 Tahun 2011 tentang tentang Kepengurusan BUMD Pasal 87 dinyatakan bahwa kenerja Dewan Komisaris dinilai dan dievaluasi setiap tahun dan/atau sewaktu-waktu sesuai kebutuhan Perseroan dan/atau kebijakan pengelolaan perseroan. Penilaian dan Evaluasi dilaksanakan oleh BPBUMD dan/atau pihak ketiga yang berkompeten yang ditunjuk, dan hasil penilaian dan evaluasi disampaikan kepada Gubernur.  
</t>
    </r>
    <r>
      <rPr>
        <sz val="12"/>
        <color rgb="FFFF0000"/>
        <rFont val="Calibri"/>
        <family val="2"/>
        <scheme val="minor"/>
      </rPr>
      <t>kes: PS telah menetepkan mekanisme penilaian kinerja Direksi..&gt; skor : 1</t>
    </r>
  </si>
  <si>
    <r>
      <t xml:space="preserve">DOK:
1.. Berita Acara RUPS Tahunan PT MRT Jakarta No.31 tgl 24 Maret 2020
Pada agenda pertama mengenai Persetujuan Lap Tahunan Perseroan mengenai keadaan dan jalannya perseroan selama tahun buku 2019, termasuk lap Pelaksanan Tugas pengawasan Dekom selama tahun buku 2019
'-Pada persetujuan No.3 dijelaskan bhw dg disetujuinya Laptah dan disahkannya LapKeu perseroan untuk th 2019 tsb maka rapat memberikan pelunasan dan pembebasan sepenuhnya dr tg jawab kpd seluruh anggota Direksi atas tindakan pengurusan dan seluruh Dekom atas tindakan pengawasan yg telah dijalankan selama tahun buku yg berakhir pd tg 31 Des 2019 sejauh tindakan tersebut tersebut tercermin dalam Lap Keu Perseroan.
</t>
    </r>
    <r>
      <rPr>
        <sz val="12"/>
        <color rgb="FFFF0000"/>
        <rFont val="Calibri"/>
        <family val="2"/>
        <scheme val="minor"/>
      </rPr>
      <t>kes: PS melaksanakan penilaian kinerja Dekom scr kolegian---score 1</t>
    </r>
  </si>
  <si>
    <r>
      <rPr>
        <sz val="12"/>
        <rFont val="Calibri"/>
        <family val="2"/>
        <scheme val="minor"/>
      </rPr>
      <t xml:space="preserve">DOK:
1. Berita Acara RUPS Tahunan PT MRT Jakarta No.31 Tahun 2020 tanggal 24 Maret 2020
Agenda keempat adalah Penetapan Gaji/honorarium Direksi dan Dewan komisaris tahun 2018 dilakukan oleh PS Pemerintah Prov DKI Jakarta, berdasarkan usulan Dekom dg merujuk pada ketentuan Pergub DKI Jakarta No.242 tahun 2015 ttg Pedoman penetapan penghasilan Direkis, Bawas dan Dekom BUMD Prov DKI Jakarta yg hasilnya akan disampaikan melalui </t>
    </r>
    <r>
      <rPr>
        <sz val="12"/>
        <color theme="1"/>
        <rFont val="Calibri"/>
        <family val="2"/>
        <scheme val="minor"/>
      </rPr>
      <t>Dekom.
2. Surat dari BP BUMD ( Plt Kepala BPBUMD Provinsi DKI Jakarta- bp Riyadi) kepada Dewan Komisaris PT MRT Jakarta (Persroda) Nomor : 1907/-071.241 tanggal 19 Oktober 2020 dari PS Mayoritas yaitu Pemprov DKI Jakarta tentang Penghasilan Direksi dan Dewan Komisaris PT MRT Jakarta (Perseroda) ditanda tangan oleh Asistem Perekonomian dan Keuangan Sekda Provinsi DKI Jakarta Selaku Kuasa Pemegang Saham</t>
    </r>
    <r>
      <rPr>
        <sz val="12"/>
        <rFont val="Calibri"/>
        <family val="2"/>
        <scheme val="minor"/>
      </rPr>
      <t xml:space="preserve">
</t>
    </r>
    <r>
      <rPr>
        <sz val="12"/>
        <color theme="1"/>
        <rFont val="Calibri"/>
        <family val="2"/>
        <scheme val="minor"/>
      </rPr>
      <t>Kesimpulan : Terpenuhi Skor : 1</t>
    </r>
  </si>
  <si>
    <r>
      <t xml:space="preserve">DOK:
1. Pergub DKI Jakarta No.242 Tahun 2015 ttg Pedoman penetapan penghasilan Direksi, Bawas dan Dekom BUMD Prov DKI Jakarta 
2. Pergub No. 79 tgl 7 Agustus 2019 tentang Pedoman Penetapan Penghasilan Direksi dan Dewan Komisaris BUMD
</t>
    </r>
    <r>
      <rPr>
        <sz val="12"/>
        <color theme="1"/>
        <rFont val="Calibri"/>
        <family val="2"/>
        <scheme val="minor"/>
      </rPr>
      <t>Catatan : PT MRT (Perseroda) dalam menetapkan penghasilan dan jasa pengabdian masih menggunakan Pergub No. 242 Tahun 2015 (Karena Pelaksanaan RUPS nya sudah dilaksanakan di Bulan 28 Maret 2019-sebelum keluar Pergub Np 79 tanggal 7 Agustus 2019)</t>
    </r>
  </si>
  <si>
    <r>
      <rPr>
        <sz val="12"/>
        <rFont val="Calibri"/>
        <family val="2"/>
        <scheme val="minor"/>
      </rPr>
      <t>DOK:
1. Berita Acara RUPS Tahunan PT MRT Jakarta No.31 Tahun 2020 tanggal 24 Maret 2020
Agenda keempat adalah Penetapan Gaji/honorarium Direksi dan Dewan komisaris tahun 2018 dilakukan oleh PS Pemerintah Prov DKI Jakarta, berdasarkan usulan Dekom dg merujuk pada ketentuan Pergub DKI Jakarta No.242 tahun 2015 ttg Pedoman penetapan penghasilan Direkis, Bawas dan Dekom BUMD Prov DKI Jakarta yg hasilnya akan disampaikan melalui Dekom.</t>
    </r>
    <r>
      <rPr>
        <sz val="12"/>
        <color rgb="FFFF0000"/>
        <rFont val="Calibri"/>
        <family val="2"/>
        <scheme val="minor"/>
      </rPr>
      <t xml:space="preserve">
</t>
    </r>
    <r>
      <rPr>
        <sz val="12"/>
        <rFont val="Calibri"/>
        <family val="2"/>
        <scheme val="minor"/>
      </rPr>
      <t xml:space="preserve">2. Surat dari BP BUMD ( Plt Kepala BPBUMD Provinsi DKI Jakarta- bp Riyadi) kepada Dewan Komisaris PT MRT Jakarta (Persroda) Nomor : 04/BOC-MRT/EXT/IV/2020 tanggal 27 April 2020 tentang : Capaian Kinerja PT MRT Jakarta Tahun 2020 dan Rincian Perhitungan Gaji Pokok Tahun 2020 dan Insentif Kinerja Tahun 2019. 
</t>
    </r>
    <r>
      <rPr>
        <sz val="12"/>
        <color theme="1"/>
        <rFont val="Calibri"/>
        <family val="2"/>
        <scheme val="minor"/>
      </rPr>
      <t>Kesimpulan : Terpenuhi Skor : 1</t>
    </r>
  </si>
  <si>
    <r>
      <t xml:space="preserve">1. Berita Acara RUPS Tahunan PT MRT Jakarta No.31 Tanggal 24 Maret 2020 pada halaman 14 "RUPS menyetujui usulan Ketua Rapat kepada Rapat untuk menyetujui :  </t>
    </r>
    <r>
      <rPr>
        <b/>
        <sz val="12"/>
        <rFont val="Calibri"/>
        <family val="2"/>
        <scheme val="minor"/>
      </rPr>
      <t xml:space="preserve">Memberikan kewenangan  kepada Dewan Komisaris untuk menetapkan Auditor ekternal (Kantor AKuntan Publik) </t>
    </r>
    <r>
      <rPr>
        <sz val="12"/>
        <rFont val="Calibri"/>
        <family val="2"/>
        <scheme val="minor"/>
      </rPr>
      <t xml:space="preserve">sesuai dengan prosedur pengadaan yg berlaku di Perseroan, untuk melaksanakan Audit Tahun Buku yang akan berakhir pada tanggal 31-12-2020"
Proses seleksi KAP telah dilakukan oleh Bagian Pengadaan (Procurement Departement). 
2. Hasil wawancara dengan PS Mayoritas :Dalam Keputusan RUPS Tahunan Tahun Buku
2019, seperti disebutkan dalam Agenda 3 bahwa
Penunjukkan Kantor Akuntan Publik untuk
mengaudit laporan keuangan tahun buku 2020,
diberikan kewenangan kepada Dewan Komisaris
untuk menetapkan auditor eksternal (Kantor
Akuntan Publik) sesuai dengan Prosedur
Pengadaan yang berlaku di Perseroan, untuk
melaksanakan audit keuangan Perseroan tahun
buku yang akan berakhir pada tanggal 31
Desember 2020 dan audit kinerja Perseroan
untuk tahun buku 2020.
3. Pada surat Nomor 947/BOD-MRT/X/2020 tanggal 12 Oktober 2020 Perihal Laporan Hasil Seleksi Jasa Kantor Akuntan Publik (KAP)untuk Pekerjaan Audit atas Laporan Keuangan Tahun Buku 2020  ditandatangan oleh Dirut MRT 
4. Korespondensi Internal Nomor 55/INT/PRC-MRT/X/2020 tanggal 9 Oktober 2020 tentang  Laporan Hasil Seleksi Jasa Kantor Akuntan Publik (KAP)untuk Pekerjaan Audit atas Laporan Keuangan Tahun Buku 2020 di tandatangan Kepala Departemen Procurement
</t>
    </r>
  </si>
  <si>
    <t>v
(sudah disetujui oleh M Syaugi - Komut, disusun oleh Rendi Alhial -Sekdekom)</t>
  </si>
  <si>
    <r>
      <t xml:space="preserve">BA RUPS Nomor 31 tanggal 24 Maret 2020 tentang Persetujuan Perubahan Rencana Kerja dan Anggaran (RKA Perusahaan tahun 2020)
Persetujuan RKAP 2020  teruang dalam Berita Acara RUPS LB Nomor 52 tanggal 29 November 2019 salah satu agendanya Persetujuan dan Pengesahan Perubahan Rencana Kerja dan Anggaran Perusahaan (RKAP) Tahun 2020. 
Akte Notaris Sutjipto,SH,M.Kn No.140 tgl 17 Juni 2008 ttg Akta Pendirian PT  MRT Jakarta, ps 19 ay 2 antara lain disebutkan bhw Rencana kerja paling lambat disampaikan kpd PS paling lambat 30 Hari sebelum tahun buku dimulai. </t>
    </r>
    <r>
      <rPr>
        <b/>
        <sz val="12"/>
        <rFont val="Calibri"/>
        <family val="2"/>
        <scheme val="minor"/>
      </rPr>
      <t xml:space="preserve">
Kesimpulan: RKAP 2020 disahkan pada tgl 29 November 2019. Tepat waktu (30 hari sebelum tahun buku dimulai)</t>
    </r>
    <r>
      <rPr>
        <sz val="12"/>
        <rFont val="Calibri"/>
        <family val="2"/>
        <scheme val="minor"/>
      </rPr>
      <t xml:space="preserve">
</t>
    </r>
  </si>
  <si>
    <r>
      <t xml:space="preserve">-Korespondensi Internal No 67/INT/BOC/XI/2020 tanggal 28 September 2020 tentang Arahan Kebijakan dan Penyusunan lap keu perusahaan
</t>
    </r>
    <r>
      <rPr>
        <sz val="12"/>
        <color theme="1"/>
        <rFont val="Calibri"/>
        <family val="2"/>
        <scheme val="minor"/>
      </rPr>
      <t>Dalam Rangkuman Rapat BOC - BOD Bulan September 2020 tanggal 29 September 2020 disebutkan bahwa tanggapan dari Dekom atas  pemaparan materi dari Direktur Keuangan yaitu :
'-Pak Syaugi memberikan feedback agar laporan keuangan ke Dewan Komisaris jangan terlalu rumit, jangan terlalu banyak yang disampaikan. Laporan perlu disederhanakan, perlu ditetapkan cut off waktu yang sama, dan pastikan data di dashboard dan paparan harus sama
'-Pak Rukijo menambahkan agar laporan keuangan diberikan yang pokok-pokok saja dan meminta agar proses Financing Charges dikawal terus oleh Perusahaan. Perusahaan dapat mengagendakan dalam waktu dekat pertemuan dengan Kementerian Keuangan juga BPKP
'-Korespondensi Internal No 79/INT/BOC/X/2020 dari Direktur ke Dekom tanggal 20 Oktober 2020 perihal Format Laporan Keuangan untuk Dekom</t>
    </r>
    <r>
      <rPr>
        <b/>
        <sz val="12"/>
        <rFont val="Calibri"/>
        <family val="2"/>
        <scheme val="minor"/>
      </rPr>
      <t xml:space="preserve">
Kesimpulan: terpenuhi 1</t>
    </r>
  </si>
  <si>
    <r>
      <t xml:space="preserve">-Korespondensi Internal 45/int/boc/VI/ 2020 tanggal 8 juni 2020 tentang Arahan dekom terkain proses pengadaan (KI) dekom to direksi
'-Rapat BOC-BOD Bulan Januari 2020 pada pemaparan Direktorat Konstruksi dalam pengadaan CP 202 dan CP 203 direktur sudah melakukan perbaikan scope of work secara teknis, perbaikan waktu construction period dan tenggat waktu open tender lebih leluasa (agar tdk terjadi kegagalan lelang)
'-Rapat BOC-BOD Bulan Mei 2020 pada pemaparan tanggapan dari Komite bahwa pengadaan CP 201 dijaga agar tidak mundur sedangkan CP 202 - 203 perlu dilakukan expediting proses
'-Rapat BOC-BOD Bulan Juli 2020 pada pemaparan Tanggapan Dekom atas penjelasan Dirut adalah untuk pembangunan fase 3 dan seterusnya Perusahaan untuk mempertimbangkan apakah akan masih menggunakan dana JICA atau tidak. Lalu dalam materi Direktorat Konstruksi Pak Rukijo berpesan untuk timeline konstruksi fase II dengan kondisi kemunduran pengadaan yang sudah terjadi Perusahaan utk melakukan forecast di tahun 2020 ini kita mampu mencapai completion konstruksi berapa persen, serapan biaya berapa utk tiap nomer pinjaman. Lalu nanti dilakukan forecast ini untuk dilaporkan ke Kemenkeu utk dicocokan dengan angka proyeksi serapan di level Pemerintah.
'-dll
</t>
    </r>
    <r>
      <rPr>
        <b/>
        <sz val="12"/>
        <rFont val="Calibri"/>
        <family val="2"/>
        <scheme val="minor"/>
      </rPr>
      <t>Kesimpulan : Terpenuhi 1</t>
    </r>
  </si>
  <si>
    <r>
      <t xml:space="preserve">- Komite Audit telah memiliki Piagam Komite Audit (Audit Commitee Charter) yang ditetapkan tanggal 23 Juli 2020, disahkan oleh Komisaris Utama (M Syaugi) dg SK Dekom PT MRT Jakarta No.001/BOC-MRT/VII/2020  tanggal 23 Juli 2020
- Komite Pemantau Risiko dan Security telah memiliki Piagam Komite Pemantau Risiko yang ditetapkan tanggal 30 November 2015, disahkan oleh Komisaris Utama (Erry Riyana H) dg SK Dekom PT MRT Jakarta  No.002/BOC-MRT/VII/2020  tanggal 23 Juli 2020 oleh Komisaris Utama (M.Syaugi
- Komite SDM dan Pengusahaan  No.003/BOC-MRT/VII/2020  tanggal 23 Juli 2020 oleh Komisaris Utama (M.Syaugi)
</t>
    </r>
    <r>
      <rPr>
        <b/>
        <sz val="12"/>
        <rFont val="Calibri"/>
        <family val="2"/>
        <scheme val="minor"/>
      </rPr>
      <t>Kesimpulan: Telah memiliki charter dan telah up to date</t>
    </r>
    <r>
      <rPr>
        <sz val="10"/>
        <rFont val="Calibri"/>
        <family val="2"/>
        <scheme val="minor"/>
      </rPr>
      <t xml:space="preserve">
</t>
    </r>
  </si>
  <si>
    <r>
      <rPr>
        <b/>
        <sz val="12"/>
        <rFont val="Calibri"/>
        <family val="2"/>
        <scheme val="minor"/>
      </rPr>
      <t>1. Komite Audit</t>
    </r>
    <r>
      <rPr>
        <sz val="12"/>
        <rFont val="Calibri"/>
        <family val="2"/>
        <scheme val="minor"/>
      </rPr>
      <t xml:space="preserve">
Telah melaksanakan rapat (ada notulen rapat) dan diserahkan kepada Sekretaris Dewan Komisaris untuk disimpan di Perusahaan
</t>
    </r>
    <r>
      <rPr>
        <b/>
        <sz val="12"/>
        <rFont val="Calibri"/>
        <family val="2"/>
        <scheme val="minor"/>
      </rPr>
      <t xml:space="preserve">2. Komite Pemantau Risiko dan Security </t>
    </r>
    <r>
      <rPr>
        <sz val="12"/>
        <rFont val="Calibri"/>
        <family val="2"/>
        <scheme val="minor"/>
      </rPr>
      <t xml:space="preserve">
Telah melaksanakan rapat (ada notulen rapat) dan diserahkan kepada Sekretaris Dewan Komisaris untuk disimpan di Perusahaan. Gak ada Bulan Juli dan Desember
</t>
    </r>
    <r>
      <rPr>
        <b/>
        <sz val="12"/>
        <rFont val="Calibri"/>
        <family val="2"/>
        <scheme val="minor"/>
      </rPr>
      <t>3. Komite SDM dan Pengusahaan</t>
    </r>
    <r>
      <rPr>
        <sz val="12"/>
        <rFont val="Calibri"/>
        <family val="2"/>
        <scheme val="minor"/>
      </rPr>
      <t xml:space="preserve"> 
Telah melaksanakan rapat (ada notulen rapat) dan diserahkan kepada Sekretaris Dewan Komisaris untuk disimpan di Perusahaan. Gak ada Bulan Februari dan Agustus
</t>
    </r>
    <r>
      <rPr>
        <b/>
        <sz val="12"/>
        <rFont val="Calibri"/>
        <family val="2"/>
        <scheme val="minor"/>
      </rPr>
      <t>Kesimpulan: Terpenuhi sebagian besar</t>
    </r>
  </si>
  <si>
    <t>Keterangan: Pada Risalah Rapat Komite Audit tanggal 16 Juli 2019 point 23 Setiap Rapat Komite Audit minimal satu orang perwakilan dari IA wajib hadir (Kepala Divisi IA)
- Rapat Komite Audit tanggal 20 November 2020, dengan agenda rapat Pembahasan temuan audit OMFS dan Update IA Charter</t>
  </si>
  <si>
    <t>1. Komite Audit
    - Laporan Komite Audit PT MRTJ Triwulan I Tahun 2020, tanggal 6 April 2020
    - Laporan Komite Audit PT MRTJ Triwulan II Tahun 2020, tanggal 27 Juli 2020
    - Laporan Komite Audit PT MRTJ Triwulan III Tahun 2020, tanggal 5 Oktober 2020
    - Laporan Komite Audit PT MRTJ Triwulan IV Tahun 2020 tanggal 7 Januari 2021
       tgl 16 Jan 2020 
2. Komite Pemantau Risiko dan Security
     - Laporan Komite Pemantau Risiko Triwulan I  Tahun 2020, tanggal 6 April 2020
     - Laporan Komite Pemantau Risiko Triwulan II  Tahun 2020, tanpa tanggal
     - Laporan Komite Pemantau Risiko dan Security Triwulan III Tahun 2020 tanpa tanggal
     - Laporan Komite Pemantau Risiko dan Security Tahun 2020, tanpa tanggal
3. Komite SDM dan Pengusahaan
    - Laporan Komite SDM dan Pengusahaan Triwulan I dan Tahunan 2020 tanggal 6 April 2020
    - Laporan Komite SDM dan Pengusahaan Triwulan II dan Tahunan 2020 tanggal 27 Juli 2020
    - Laporan Komite SDM dan Pengusahaan Triwulan III dan Tahunan 2020 tanggal 16 Oktober 2020
    - Laporan Komite SDM dan Pengusahaan Triwulan IV dan Tahunan 2020 tanggal 7 Januari 2021
Kesimpulan : Laporan Tahunan nya belum ada, tidak dibuat</t>
  </si>
  <si>
    <t>menggunakan data 2019</t>
  </si>
  <si>
    <t>Terdapat Board Manual yang sudah diperbaharui yaitu Keputusan Bersama Dewan Komisaris dan Direksi PT MRT Jakarta (Perseroda) Nomor 010 Tahun 2020 Nomor 066 Tahun 2020 tentang Pedoman Kerja Dewan Komisaris dan Direksi (Board Manual) tanggal 28 Desember 2020</t>
  </si>
  <si>
    <t>Dasar Hukum disusunnya Board Manual terdapat 16 poin, antara lain :
1.  Undang-Undang Nomor 40 tahun 2007 tentang Perseroan Terbatas
2. Peraturan Daerah Provinsi DKI Jakarta Nomor 9 Tahun 2018 tentang Perseroan Terbatas MRT Jakarta (Perseroda)
3. Anggaran Dasar PT MRT (Perseroda)
dll</t>
  </si>
  <si>
    <t xml:space="preserve">Diatur di Draft Board Manual Bab I.E tentang Nilai-nilai Perseroan </t>
  </si>
  <si>
    <t xml:space="preserve">Diatur di Draft Board Manual Bab I.F tentang Struktur Organisasi Perseroan </t>
  </si>
  <si>
    <r>
      <t xml:space="preserve">Dalam Pedoman Tata Kelola Perusahaan Bab I.A </t>
    </r>
    <r>
      <rPr>
        <b/>
        <sz val="12"/>
        <color theme="1"/>
        <rFont val="Calibri"/>
        <family val="2"/>
        <scheme val="minor"/>
      </rPr>
      <t>Latar Belakang</t>
    </r>
    <r>
      <rPr>
        <sz val="12"/>
        <color theme="1"/>
        <rFont val="Calibri"/>
        <family val="2"/>
        <scheme val="minor"/>
      </rPr>
      <t xml:space="preserve"> (hal. 2) untuk mencapai kinerja terbaik, Perseroan menerapkan praktik-praktik Tata Kelola Perusahaan yang Baik (GCG) dengan mengacu kepada SK Gubernur Prov DKI Jakarta Nomor: 96 tahun 2004 ttg Penerapan Praktik GCG pada  BUMD di lingkungan Pemda DKI</t>
    </r>
  </si>
  <si>
    <r>
      <t xml:space="preserve">Dalam Bab I.B.1 </t>
    </r>
    <r>
      <rPr>
        <b/>
        <sz val="12"/>
        <color theme="1"/>
        <rFont val="Calibri"/>
        <family val="2"/>
        <scheme val="minor"/>
      </rPr>
      <t xml:space="preserve">Tujuan Penerapan GCG </t>
    </r>
    <r>
      <rPr>
        <sz val="12"/>
        <color theme="1"/>
        <rFont val="Calibri"/>
        <family val="2"/>
        <scheme val="minor"/>
      </rPr>
      <t>(hal.2)</t>
    </r>
    <r>
      <rPr>
        <b/>
        <sz val="12"/>
        <color theme="1"/>
        <rFont val="Calibri"/>
        <family val="2"/>
        <scheme val="minor"/>
      </rPr>
      <t xml:space="preserve">  </t>
    </r>
    <r>
      <rPr>
        <sz val="12"/>
        <color theme="1"/>
        <rFont val="Calibri"/>
        <family val="2"/>
        <scheme val="minor"/>
      </rPr>
      <t>Tujuan  penerapan GCG pada BUMD</t>
    </r>
    <r>
      <rPr>
        <b/>
        <sz val="12"/>
        <color theme="1"/>
        <rFont val="Calibri"/>
        <family val="2"/>
        <scheme val="minor"/>
      </rPr>
      <t xml:space="preserve"> </t>
    </r>
    <r>
      <rPr>
        <sz val="12"/>
        <color theme="1"/>
        <rFont val="Calibri"/>
        <family val="2"/>
        <scheme val="minor"/>
      </rPr>
      <t>al: a) memaksimalkan dan melindungi nilai Perseroan ..., b) mendorong pengelolaan Perseroan secara profesional.., dll</t>
    </r>
  </si>
  <si>
    <t xml:space="preserve">Dalam Bab I.C Prinsip-prinsp GCG ( hal. 3 s/d 5), Prinsip GCG meliputi : 1) Transparansi, 2) Akuntabilitas, 3) Pertanggungjawaban, 4) Independensi dan 5) Kewajaran   </t>
  </si>
  <si>
    <r>
      <rPr>
        <sz val="12"/>
        <color theme="1"/>
        <rFont val="Calibri"/>
        <family val="2"/>
        <scheme val="minor"/>
      </rPr>
      <t xml:space="preserve">Dalam Bab I.D </t>
    </r>
    <r>
      <rPr>
        <b/>
        <sz val="12"/>
        <color theme="1"/>
        <rFont val="Calibri"/>
        <family val="2"/>
        <scheme val="minor"/>
      </rPr>
      <t>Visi dan Mis</t>
    </r>
    <r>
      <rPr>
        <sz val="12"/>
        <color theme="1"/>
        <rFont val="Calibri"/>
        <family val="2"/>
        <scheme val="minor"/>
      </rPr>
      <t>i (hal 6), Visi Perseroan adalah menjadi penyedia sarana transportasi publik terdepan, yang berkomitmen untuk mendorong pertumbuhan ekonomi melalui peningkatan mobilitas, pengurangan kemacetan dan pengembangan sistem transit perkotaan.</t>
    </r>
    <r>
      <rPr>
        <b/>
        <sz val="12"/>
        <color rgb="FFFF0000"/>
        <rFont val="Calibri"/>
        <family val="2"/>
        <scheme val="minor"/>
      </rPr>
      <t xml:space="preserve">
</t>
    </r>
    <r>
      <rPr>
        <sz val="12"/>
        <color theme="1"/>
        <rFont val="Calibri"/>
        <family val="2"/>
        <scheme val="minor"/>
      </rPr>
      <t>Misi PT MRT Jakarta adalah Untuk mencapai keunggulan yang berkesinambungan pada semua hal melalui al: pengembangan dan pengoperasian jaringan transportasi publik yang aman, terpercaya dan nyaman.</t>
    </r>
  </si>
  <si>
    <r>
      <t xml:space="preserve">Diatur dalam Bab II Struktur Tata Kelola Peerseroan (hal. 7 s.d.21 ) terdiri dari 
</t>
    </r>
    <r>
      <rPr>
        <b/>
        <sz val="12"/>
        <color theme="1"/>
        <rFont val="Calibri"/>
        <family val="2"/>
        <scheme val="minor"/>
      </rPr>
      <t>A: Organ Utama (</t>
    </r>
    <r>
      <rPr>
        <sz val="12"/>
        <color theme="1"/>
        <rFont val="Calibri"/>
        <family val="2"/>
        <scheme val="minor"/>
      </rPr>
      <t xml:space="preserve"> RUPS, Dewan Komisaris, Direksi)
</t>
    </r>
    <r>
      <rPr>
        <b/>
        <sz val="12"/>
        <color theme="1"/>
        <rFont val="Calibri"/>
        <family val="2"/>
        <scheme val="minor"/>
      </rPr>
      <t>B: Organ Pendukung</t>
    </r>
    <r>
      <rPr>
        <sz val="12"/>
        <color theme="1"/>
        <rFont val="Calibri"/>
        <family val="2"/>
        <scheme val="minor"/>
      </rPr>
      <t xml:space="preserve"> ( Sekper, Sekdekom, SPI, Komite Audit. Komite Dewan Komisaris Lain)</t>
    </r>
  </si>
  <si>
    <t xml:space="preserve">Diatur dalam Bab III Proses Tata Kelola Perseroan ( hal.22 s.d.45)mencakup:
1. Pengangkatan dan pemberhentian Dewan Komisaris dan Direksi
2. Program pengenalan bagi Komisaris dan Direksi yang baru
3. Program peningkatan kapabilitas Dewan Komisaris dan Direksi
4. Penyusunan RJPP
5. RKAP
6. Pengambilan Keputusan dalam rapat
7. Pendelegasian Wewenang
8. RUPS, Rapat Dewan Komisaris dan Rapat Direksi
9. Benturan Kepentingan
10. Rangkap Jabatan
11. Pengelolaan SDM
12. Manajemen Risiko
13. Tata Kelola Teknologi Informasi
14.Pengelolaan Keuangan
15. Sistem Pengendalian Internal
16. Pengadaan Barang dan Jasa
17. Sistem Penilaian Kinerja dan Remunerasi
</t>
  </si>
  <si>
    <t>1. ST-1079/PW09/4.2/2020 tentang melaksanakan Assessment Penerapan Good Corporate governance (GCG) pada PT MRT Jakarta (Perseroda) Tahun 2020 tanggal 3 Desember 2020 oleh Tim BPKP
2. Tim dari MRT yaitu dalam Departemen Governance and Corporate Affairs - Good Corporate Governance oleh Ibu Andaru dan Bp Yudha
Kesimpulan : terpenuhi</t>
  </si>
  <si>
    <r>
      <t xml:space="preserve">Ketepatan waktu pemenuhan kewajiban kepada Stakeholders sbb :
1. Karyawan : hasil survey kepuasan karyawan mendapatkan nilai = 3.05 dengan skalapenilaian 4 = persentase kepuasan = 3,05/4 = 0,76
2. Kreditur : Perusahaan Tidak pernah melakukan peminjaman/Kredit
3. Pelanggan : hasil survey 82,78
4. Vendor/Mitra Kerja : survey pemasok tahun 2020 sudah dilakukan dengan skor 77,..
5. hasil kuesioner 84,917%
Kesimpulan : rata-rata hasil survey = (0,76 +0,83+0,77 +0,85+1)/5= 0,84
</t>
    </r>
    <r>
      <rPr>
        <sz val="12"/>
        <color rgb="FFFF0000"/>
        <rFont val="Calibri"/>
        <family val="2"/>
        <scheme val="minor"/>
      </rPr>
      <t/>
    </r>
  </si>
  <si>
    <r>
      <t xml:space="preserve">1. Laporan Tahunan/Annual Report tahun 2019 disampaikan kepada peserta RUPS Pengesahan Laporan tahunan, sesuai Akta Notaris RUPS Nomor 31 Tanggal 24 Maret 2020 (Persetujuan Lap Tahunan dan Pengesahan Lap Keuangan) yang dilaksanakan tgl 24 Maret 2020
2. Annual Report tahun 2019 sudah di upload di website Perusahaan
</t>
    </r>
    <r>
      <rPr>
        <sz val="12"/>
        <rFont val="Calibri"/>
        <family val="2"/>
        <scheme val="minor"/>
      </rPr>
      <t>Kesimpulan : Terpenuhi : skor 1</t>
    </r>
  </si>
  <si>
    <t>Diatur dalam Bab III. 10 tentang Tata Kelola Informasi dan Komunikasi</t>
  </si>
  <si>
    <t>Diatur dalam Bab III.16 halaman 41 tentang Tanggung Jawab Sosial Perusahaan</t>
  </si>
  <si>
    <t xml:space="preserve">Halaman 20 Peraturan Direksi Nomor 31 Tahun 2020 tentang Pedoman Sistem Pelaporan Dugaan Pelanggaran tanggal 31 Agustus 2020 Bab  V Penutup, Pedoman berlaku untuk semua Unit kerja dan dapat dievaluasi/direview sesuai perkembangan usaha perusahaan dan dinamika bisnis serta mengacu pada perUndangan yang berlaku
</t>
  </si>
  <si>
    <r>
      <t xml:space="preserve">1. Komite Audit telah memiliki Program Kerja Tahunan (Jadwal Kegiatan Komite Audit Semester I dan II Tahun 2020)sudah di tanda tangani oleh Ketua Komite Audit (Adnan Pandu)
2. Komite Pemantauan Risiko &amp; Security sudah ada program kerja  sudah di tanda tangan tanggal 21 Februari 2020 oleh Bapak Zulfikri
3. Komite SDM &amp; Pengusahaan sudah ada memiliki Program Kerja Tahunan sudah di tanda tangan 10 Maret 2020 oleh Bapak Rukijo
</t>
    </r>
    <r>
      <rPr>
        <b/>
        <sz val="12"/>
        <rFont val="Calibri"/>
        <family val="2"/>
        <scheme val="minor"/>
      </rPr>
      <t>Kesimpulan: Untuk Komite Audit belum memiliki tanggal saat penandatanganan</t>
    </r>
  </si>
  <si>
    <t>v menuggu tanggal</t>
  </si>
  <si>
    <t>-Dalam Laporan Pelaksanaan Tugas Dekom Triwulan IV Nomor 02/BOC-MRT/EXT/I/2021 Tahun 2021 tanggal 7 Januari 2021 mencantumkan bahwa :
1. Agenda Rapat Dekom triwulan IV Tahun 2020 adalah sebanyak 9x
2. Adapun arahan dan masukan tertulis Dekom yang diberikan melalui korespondensi internal kepada Direksi PT MRT Jakarta dan Komite Komisaris selama kuarta IV tahun 2020 adalah 9x
ditanda tangani oleh Komisaris Utama
'-Komite SDMP sudah melakukan rapat dan melakukan pembuatan notulen rapat bulanan
'-Komite PRS sudah melakukan rapat dan melakukan pembuatan notulen rapat bulanan
'-Komite Audit sudah melakukan rapat dan melakukan pembuatan notulen rapat bulanan
Kesimpulan: terpenuhi
sudah disampaikan ke PM/PS</t>
  </si>
  <si>
    <t>skoring</t>
  </si>
  <si>
    <r>
      <t>1. Anggaran Dasar pasal 14 ayat 1.b
2. Keputusan Bersama Dewan Komisaris dan Direksi PT MRT Jakarta Nomor 010 Tahun 2020 Nomor 066 Tahun 2020 tentang Pedoman Kerja Dewan Komisaris dan Direksi (Board Manual)
Tahun 2019 ada transaksi penting seperti tersebut diatas, yaitu pembentukan Anak Perusahaan sbb : 
1.</t>
    </r>
    <r>
      <rPr>
        <b/>
        <sz val="12"/>
        <color theme="1"/>
        <rFont val="Calibri"/>
        <family val="2"/>
        <scheme val="minor"/>
      </rPr>
      <t xml:space="preserve"> MITJ (Moda Integrasi Transportasi Jabodetabek) </t>
    </r>
    <r>
      <rPr>
        <sz val="12"/>
        <color theme="1"/>
        <rFont val="Calibri"/>
        <family val="2"/>
        <scheme val="minor"/>
      </rPr>
      <t>sudah ada SHA (Shareholder Agreement), Persetujuan RUPS Sirkuler berdasarkan Pergub Nomor 136 Tahun 2019 tentang Penugasan Kepada PT MRT Jakarta (Perseroda) untuk melaksanakan kerjasama dengan PT KAI (Persero) dalam Pengintegrasian Perkereta-apian Umum, telah di ttd oleh PS Mayoritas tanggal 8 Januari 2020 dan ttd PS Minoritas tanggal 20 Januari 2020
2.</t>
    </r>
    <r>
      <rPr>
        <b/>
        <sz val="12"/>
        <color theme="1"/>
        <rFont val="Calibri"/>
        <family val="2"/>
        <scheme val="minor"/>
      </rPr>
      <t xml:space="preserve"> Anak Usaha Sarana</t>
    </r>
    <r>
      <rPr>
        <sz val="12"/>
        <color theme="1"/>
        <rFont val="Calibri"/>
        <family val="2"/>
        <scheme val="minor"/>
      </rPr>
      <t xml:space="preserve"> sudah ada persetujuan PS (RUPSLB Akta No 52 tgl 29 November 2019) 
3. </t>
    </r>
    <r>
      <rPr>
        <b/>
        <sz val="12"/>
        <color theme="1"/>
        <rFont val="Calibri"/>
        <family val="2"/>
        <scheme val="minor"/>
      </rPr>
      <t>Anak Usaha Transit, Oriented Development (TOD)</t>
    </r>
    <r>
      <rPr>
        <sz val="12"/>
        <color theme="1"/>
        <rFont val="Calibri"/>
        <family val="2"/>
        <scheme val="minor"/>
      </rPr>
      <t>, sudah ada persetujuan PS (RUPSLB Akta No 52 tgl 29 November 2019)
catatan :
Hasil wawancara Direksi : Pembentukan Anak Perusahaan ini baru tahap ijin prinsip dari RUPS, sehingga belum dilakukan penandatanganan pernyataan bahwa pelaksanaan kegiatan sesuai dengan peraturan perundangan dan praktik GCG, setelah persetujuan/pengesahan dari Kumham, akan dibuatkan pernyataan tersebut. 
Kesimpulan : Terpenuhi : skor : 1</t>
    </r>
  </si>
  <si>
    <t>1.Deklarasi Anti Fraud dari PT Bank Central Asia tanggal 30 juli 2020 ditanda tangan oleh Presdir. 
2.Pakta Integritas Komitmen Pelaksanaan Sistem Manajemen Anti Penyuapan dari PT Jakarta Infrastruktur Propertindo tanggal 3 Agustus 2020 oleh Dirut Jakarta Infrastruktur
3.Pakta Integritas Komitmen Pelaksanaan Sistem Manajemen Anti Penyuapan dari PT Avabanindo Perkasa tanggal 4 Agustus 2020 ditanda tangan oleh Direkturnya
4.Pakta Integritas Komitmen Pelaksanaan Sistem Manajemen Anti Penyuapan dari PT Tower Bersama tanggal 3 Agustus 2020 ditangda tangan oleh Head of MRT Business Project
5. Pakta Integritas Komitmen Pelaksanaan Sistem Manajemen Anti Penyuapan PT Bank Danamon Indonesia di ttd oleh CREM HEAD dan PROPERTY PORTOFOLIO &amp;SPACE PLAN Head tanggal 24 Agustus 2020
dll
Kesimpulan : Terpenuhi : skor : 1</t>
  </si>
  <si>
    <t>Diatur dalam Bab III.2 ttg Pengelolaan Sumber Daya Manusia bagian Seleksi dan Program Orientasi (hal. 30)</t>
  </si>
  <si>
    <t>Diatur dalam Bab III
- Bab III.4 tentang penyusunan RJPp
- Bab III.5 tentang RKAP
- Bab III.6 tentang Kontrak Manajemen</t>
  </si>
  <si>
    <t>Diatur dalam Bab III.7 tentang Benturan Kepentingan</t>
  </si>
  <si>
    <t>Diatur dalam Bab III.11 tentang Pengelolaan Keuangan</t>
  </si>
  <si>
    <t>Diatur dalam Bab III 4 tentang Pendelegasian Wewenang</t>
  </si>
  <si>
    <t>Diatur di Bab III.5 tentang RUPS, Rapat Dewan Komisaris dan Rapat Direksi
catatan:
RUPS Pengesahan RKAP diadakan paling lambat 30 hari setelah anggaran berjalan, sedangkan di AD pasal 19 ayat 2 adalah RKAP harus disampaikan paling lambat 30 hari sebelum dimulai tahun buku yang akan datang</t>
  </si>
  <si>
    <t>Diatur dalam Bab III.14 tentang Sistem Penilaian Kinerja dan Remunerasi</t>
  </si>
  <si>
    <r>
      <t xml:space="preserve">SK Pembentukan sudah ada per komite
namun untuk laporan ke PM/PS adalah berupa Laporan Pelaksanaan Tugas Dewan Komisaris Triwulan IV Tahun 2019 tanggal 16 Januari 2020 No 01/BOC-MRT/EXT/I/2020 yang didalamnya menyebutkan terdapat penunjukka beberapa anggota komite dewan komisaris yang baru (tapi tidak disebutkan nomor SK pengangkatan masing-masing komite)
</t>
    </r>
    <r>
      <rPr>
        <b/>
        <sz val="12"/>
        <rFont val="Calibri"/>
        <family val="2"/>
        <scheme val="minor"/>
      </rPr>
      <t xml:space="preserve">Kesimpulan: terpenuhi sebagian besar </t>
    </r>
  </si>
  <si>
    <r>
      <rPr>
        <b/>
        <sz val="12"/>
        <rFont val="Calibri"/>
        <family val="2"/>
        <scheme val="minor"/>
      </rPr>
      <t xml:space="preserve">Board Manual tahun 2020 </t>
    </r>
    <r>
      <rPr>
        <sz val="12"/>
        <rFont val="Calibri"/>
        <family val="2"/>
        <scheme val="minor"/>
      </rPr>
      <t xml:space="preserve">
pada hal 27 nomor 3.18 Organ Pendukung Dekom
2. Komite Audit
    a. Kedudukan dan Kualifikasi 
        1) Komite Dewan Komisaris terdiri atas seorang ketua dan </t>
    </r>
    <r>
      <rPr>
        <b/>
        <sz val="12"/>
        <rFont val="Calibri"/>
        <family val="2"/>
        <scheme val="minor"/>
      </rPr>
      <t>sekurang-kurangnya dua (2)
            orang anggota</t>
    </r>
    <r>
      <rPr>
        <sz val="12"/>
        <rFont val="Calibri"/>
        <family val="2"/>
        <scheme val="minor"/>
      </rPr>
      <t xml:space="preserve">; 
        2) Ketua Komite Dewan Komisaris adalah salah satu anggota Dewan Komisaris;
        3) Anggota Komite Dewan Komisaris berasal dari luar Perseroan.
</t>
    </r>
    <r>
      <rPr>
        <b/>
        <sz val="12"/>
        <rFont val="Calibri"/>
        <family val="2"/>
        <scheme val="minor"/>
      </rPr>
      <t>Anggota Komite Komisaris:</t>
    </r>
    <r>
      <rPr>
        <sz val="12"/>
        <rFont val="Calibri"/>
        <family val="2"/>
        <scheme val="minor"/>
      </rPr>
      <t xml:space="preserve">
1. Komite Audit: Mohammad Hassan, Krishna Mochtar, Hary Budiarto berasal dari luar perusahaan
2. Komite Pemantau Risiko &amp; Security: Ivan Malik, Singgih Budiharton, Sutrisno berasal dari luar perusahaan
3. Komite SDM dan Pengusahaan: Irwan Rei, Helda Chandra berasal dari luar perusahaan
</t>
    </r>
    <r>
      <rPr>
        <b/>
        <sz val="12"/>
        <rFont val="Calibri"/>
        <family val="2"/>
        <scheme val="minor"/>
      </rPr>
      <t>Kesimpulan: terpenuhi</t>
    </r>
  </si>
  <si>
    <t>wwncr bpbumd</t>
  </si>
  <si>
    <t>sanggahan lihat bm 89 bm 90 bm124</t>
  </si>
  <si>
    <t xml:space="preserve">Notulensi Juni 2019
untuk Tahun 2020 tidak ada pembahasan RJPP </t>
  </si>
  <si>
    <r>
      <t xml:space="preserve">-Notulen Rapat Internal tanggal 9 Oktober 2020 tentang Evaluasi Kinerja Kepala Divisi Internal Audit
'-Laporan Komite Audit tanggal 30 April 2020 tentang paparan Hasil Probity Audit Pengadaan CMCS2
'-11 Februari 2020 pembahasan audit bidang konstruksi
Arahan tentang penguatan sistem pengendalian intern teruang dalam  Notulen Rapat Gabungan (Dewan Komisaris dengan Mengundang Direksi) tanggal 26 September 2019. Arahan dari Dewan Komisaris (Bpk Adnan Pandu Praja), yaitu:
- Temuan dari Komite dan Internal Audit harus lebih banyak daripada temuan audit eksternal seperti EY dan BPK, sehingga saat menghadapi auditor eksternal sudah lebih siap dan tidak ada yang belum terpetakan. Serta, harus bersiap juga menghadapi KPK atau ada temuan dari BPK ke KPK jika tidak ditindaklanjuti segera
- Walau Pengadaan kantor MRTJ di luar Top 10 Risk, namun jika rencana tersebut gagal telah disiapkan mitigasinya
</t>
    </r>
    <r>
      <rPr>
        <b/>
        <sz val="12"/>
        <rFont val="Calibri"/>
        <family val="2"/>
        <scheme val="minor"/>
      </rPr>
      <t>Sudah ada telaah atas efektivitas pengendalian intern pada tingkat entitas nomor 89/INT-BOC/XII/2020 tanggal 31 Des 2020 Telaah Efektivitas Audit Internal di PT MRT ditanda tangani oleh Komut
Kesimpulan: Terpenuhi</t>
    </r>
  </si>
  <si>
    <r>
      <t xml:space="preserve">Korespondensi Internal No 85/BOC/MRT/2020 3 Desember 2020 arahan untuk proyek IT master plan dan tranformasi digital PT MRT kepada Direktur dari Komisaris
'-Rangkuman Rapat BOC - BOD Bulan April 2020 tanggal 30 April 2020 dalam arahan umum dan pertanyaan-pertanyaan Pak Rukijo menyatakan bahwa perusahaan harus menyiapkan gambaran proses bisnis berbasis IT yang berlaku sekarang dan grand design roadmap IT ke depannya. Proses bisnis Perusahan berbasis IT ini menjadi keharusan agar proses kerja di Perusahaan mennjadi lebih efisien
'-Rangkuman Rapat BOC - BOD Bulan Mei 2020 tanggal 29 mei 2020 dalam tanggapan Dekom atas paparan Direktorat Keuangan dan manajemen Korporasi tentang culture IT yang masih sulit dilakukan dilingkungan PT MRT Jakarta
'-Rangkuman Rapat BOC - BOD Bulan Agustus 2020 tanggal 31 Agustus 2020 dalam arahan umum dan pertanyaan-pertanyaan pembuka dari Dekom Pak Rukijo menyatakan bahwa harus ada integrasi sitem antara semua proses bisnis di perusahaan,  Informasi di dashboard akan mudah terlihat jika semuanya sudah terhubung dalam 1 sistem. Untuk hal ini Pak Rukijo mohon izin akan bertemu dengan divisi-divisi terkait melalui Komite untuk membahas integrasi sistem, khususnya dalam manajemen SDM agar terhubung dengan sistem IT
'-dll
</t>
    </r>
    <r>
      <rPr>
        <b/>
        <sz val="12"/>
        <rFont val="Calibri"/>
        <family val="2"/>
        <scheme val="minor"/>
      </rPr>
      <t xml:space="preserve">
Kesimpulan:terpenuhi</t>
    </r>
  </si>
  <si>
    <r>
      <t xml:space="preserve">Nomor 65/INT/BOC/VIII/2020 tanggal 31 agustus 2020 ttg Arahan Kebijakan Pengembangan karir Perseroan Kepada Direksi kepada Dekom (telaah)
Rangkuman Rapat Dekom - Direksi Bulan Agustus 2020 tanggal 31 Agustus 2020 menyebutkan bahwa Pak Mukhtasor menyoroti dalam rangka skill fundamental maka aspek pengembangan SDM harus diperkuat. Perusahaan harus memperhatikan selain talent management harus dikembangkan juga pengembangan kompetensi, khususnya kompetensi teknis, dst.
</t>
    </r>
    <r>
      <rPr>
        <b/>
        <sz val="12"/>
        <rFont val="Calibri"/>
        <family val="2"/>
        <scheme val="minor"/>
      </rPr>
      <t xml:space="preserve">
Kesimpulan: nilai 1 terpenuhi</t>
    </r>
  </si>
  <si>
    <t>konfirm</t>
  </si>
  <si>
    <r>
      <t xml:space="preserve">Hasil wawancara dengan seluruh Dewan Komisaris tahun 2020 tidak ada pelaggaran oleh Direksi yang dilaporkan ke Pemegang Saham 
</t>
    </r>
    <r>
      <rPr>
        <b/>
        <sz val="12"/>
        <rFont val="Calibri"/>
        <family val="2"/>
        <scheme val="minor"/>
      </rPr>
      <t>Kesimpulan: terpenuhi</t>
    </r>
  </si>
  <si>
    <t>tambahkan informasi untuk tahun 2020</t>
  </si>
  <si>
    <t>tidak ada telaah BUMD tahun 2020</t>
  </si>
  <si>
    <t>Gejala penurunan kinerja perusahaan bisa dilihat dalam laporan capaian KPI Semester 1 dan triwulan 3 Tahun 2020
Teradapat perubahaan KPI
(namun target sudah terlampaui, skor kpi 2020 105,59%)</t>
  </si>
  <si>
    <r>
      <t xml:space="preserve">Dekom memiliki kebijakan kriteria seleksi bagi calon Dir dan pengusulan calon tsb kpd RUPS yg tertuang dalam:
Board Manual Nomor 66 Tahun 2020
pada hal 39 mengenai Tugas Terkait Pencalonan Anggota Direksi (nominasi) dan Remunerasi huruf a. Mengusulkan kebijakan nominasi dan seleksi bagi calon Anggota Direksi Perseroan serta mengajukannya kepada RUPS untuk disahkan. huruf b. Mengusulkan calon anggota Direksi Perseroan kepada Pemegang Saham. 
</t>
    </r>
    <r>
      <rPr>
        <b/>
        <sz val="12"/>
        <rFont val="Calibri"/>
        <family val="2"/>
        <scheme val="minor"/>
      </rPr>
      <t>Kes: Terpenuhi</t>
    </r>
  </si>
  <si>
    <r>
      <t xml:space="preserve">Draft Board Manual Th 2020 pada hal 12 point 3 Tugas Dekom  Terkait Pencalonan Anggota Direksi (nominasi) dan Remunerasi, huruf I, berbunyi: Mengusulkan remunerasi (gaji, tunjangan dan fasilitas serta tantiem/ insentif kinerja) Direksi kepada RUPS
</t>
    </r>
    <r>
      <rPr>
        <b/>
        <sz val="12"/>
        <rFont val="Calibri"/>
        <family val="2"/>
        <scheme val="minor"/>
      </rPr>
      <t>Kesimpulan: Board Manual sudah ada</t>
    </r>
    <r>
      <rPr>
        <sz val="12"/>
        <rFont val="Calibri"/>
        <family val="2"/>
        <scheme val="minor"/>
      </rPr>
      <t xml:space="preserve">
</t>
    </r>
  </si>
  <si>
    <r>
      <t xml:space="preserve">Dari hasil observasi diketahui bahwa Sekdekom mempunyai fasilitas penyimpanan dokumen Dewan Komisaris di lt 22 kantor PT MRT Jakarta Gedung Wisma Nusantara Jl. Jend. Sudirman. 
Terdapat penyimpanan digital
</t>
    </r>
    <r>
      <rPr>
        <b/>
        <sz val="12"/>
        <rFont val="Calibri"/>
        <family val="2"/>
        <scheme val="minor"/>
      </rPr>
      <t>Kesimpulan: terpenuhi</t>
    </r>
  </si>
  <si>
    <t>1. Internal Audit Manual Tahun 2020 sudah ada namun masih berupa draft
2. Peraturan Direksi No. 062 tahun 2019 tanggal 28 Oktober 2019 tentang Pedoman Asurans Internal Audit pada kegiatan operasi &amp; Pemeliharaan dan kegiatan Konstruksi di lingkungan PT MRT Jakarta (Perseroda) 
3. Surat Edaran Dirut No:SE/010/BOD-MRT/XI/2018 tanggal 30 November 2018 tentang Pedoman Pengukuran Tingkat Kematangan Manajemen Risiko di lingkungan PT MRT Jakarta
4. Draft Kebijakan Audit Intern TI
Simpulan:
Terpenuhi</t>
  </si>
  <si>
    <t>masih pakai yang 2015 v (untuk tahun 2020 masih berupa draft)</t>
  </si>
  <si>
    <t xml:space="preserve">Pada tahun 2019 dilakukan evaluasi efektivitas pengendalian intern tingkat korporat oleh pihak independen (LEV-539/PW09/4.2/2019 tgl 21 Oktober 2019),sedangkan untuk evaluasi tingkat aktivitas telah dilakukan.
Peraturan Direksi PT MRT Jakarta Nomor 0321-1/BOD/MRT/VII/2020 tanggal 31 Agustus 2020 tentang Pedoman Sistem Pengendalian Internal di lingkungan PT MRT Jakarta.
Dalam halaman 11 disebutkan bahwa dalam mengetahui kondisi terkini atas Sistem Pengendalian Internal, perusahaan melakukan penilaian terhadap 2 tingkatan pengendalian yakni:
a. Penilaian atas Pengendalian tingkat perusahaan
b. Penilaian atas Pengendalian tingkat aktivitas  
Simpulan:
Terpenuhi </t>
  </si>
  <si>
    <t xml:space="preserve">SPI memantau pelaksanaan tindak lanjut hasil audit 
</t>
  </si>
  <si>
    <t>A. Langkah2 tindak lanjut menurut Internal Audit Manual Bab IV hal. 90
B. Contoh pelaksanaan :
Terdapat Laporan Penyelesaian TL per Divisi Tahun 2020, hasilnya sudah 100%
Simpulan:
Terpenuhi sebagian
Skor (0,5+1) = 0,75</t>
  </si>
  <si>
    <t>Laporan Nomor 21/INA/020 tanggal 31 Oktober 2020 Perihal Hasil Assurance atas Kegiatan Divisi Operation and Maintenance Facility Service (OMFS) 
Simpulan:
Divisi OMFS telah membantu pelaksanaan pencegahan Covid-19 maupun pelaksanaan kontrak pengadaan barang dan jasa, telah menerapkan pengendelian internal dengan SMAP cukup baik</t>
  </si>
  <si>
    <t>Dalam Draft Board Manual) PT MRT Jakarta point IV.E.8. tentang Tugas, Wewenang dan  Tanggung Jawab masing-masing Direktur ( hal. 35 s.d 44) 
Tambahan dari Code of CG
Simpulan:
Terpenuhi</t>
  </si>
  <si>
    <t xml:space="preserve">Revisi RKAP maret dan November
RKAP awal 2020 disahkan tanggal 29 November 2019
</t>
  </si>
  <si>
    <t>Dalam RKAP tahun 2020 anggaran untuk pengembangan kapasitas Direksi (biaya training)sudah dipisahkan penganggarannya, Menurut divisi HC dianggarkan sebesar Rp 775.000.000 namun karena revisi menjadi Rp 0.
Simpulan:
Terpenuhi</t>
  </si>
  <si>
    <t xml:space="preserve">Laporan Pelatihan Direksi diluar Pelatihan Induksi untuk Direktur Keuangan
dalam Korespondensi Internal Nomor 001/INT/BOD-FCM-MRT/XII/2020 tanggal 15 Desember 2020 perihal Laporan Kegiatan Workshop &amp; Training "Public Policy for The Future"
dokumen hanya berupa list tidak dijabarkan per materi yang diikuti
Berdasarkan wawancara, tidak dilaksanakan diklat direksi (hanya ada pelatihan induksi/ program pengenalan direksi baru utk direktur keuangan)
Anggaran diklat direksi digunakan/dialihkan untuk keperluan lain
Hasil wawancara dengan divisi HC : anggaran dan perencanaan awal ada, setelah revisi anggaran menjadi Rp 0 namun jumlah rencana/frekuensi pelatihan tidak disebutkan jumlahnya. Untuk realisasi perdireksi ada bukti mengikuti/menjadi pembicara dalam webinar.
</t>
  </si>
  <si>
    <t>v
(karena sasaran tidak ditulis secara jelas)</t>
  </si>
  <si>
    <r>
      <t xml:space="preserve">1.Misi dimuat di bab I
2. Sasaran dimuat di bab I (inisiatif strategis)
</t>
    </r>
    <r>
      <rPr>
        <sz val="12"/>
        <color rgb="FFFF0000"/>
        <rFont val="Calibri"/>
        <family val="2"/>
        <scheme val="minor"/>
      </rPr>
      <t xml:space="preserve">3. Strategi belum dimuat </t>
    </r>
    <r>
      <rPr>
        <sz val="12"/>
        <color theme="1"/>
        <rFont val="Calibri"/>
        <family val="2"/>
        <scheme val="minor"/>
      </rPr>
      <t xml:space="preserve">
4. Kebijakan dan program dimuat di bab III
Simpulan:
Terpenuhi  sebagian besar</t>
    </r>
  </si>
  <si>
    <t>1. Peraturan Direksi PT MRTJ (Perseroda) Nomor 065 Tahun 2019 tanggal 6 November 2019 tentang Sistem Manajemen Terintegrasi (Mutu, Keselamatan dan Kesehatan Kerja, Keselamatan Perkeretaapian, Lingkungan dan Pengamanan) di lingkungan PT MRT Jakarta (Perseroda) 
2.Pergub No. 95 Tahun 2019 tentang Standar Pelayanan Minimum Angkutan Orang dengan Moda Raya Terpadu/Mass Rapid Transit dan Lintas Raya Terpadu/Lighr Rail Transit 
3. Pernyataan dari PT TUV Rheinland Indonesia tanggal 7 April 2020 bahwa PT MRTJ telah mengikuti prosedur sertifikasi TUV Rheinland Cert untuk sistem manajemen mutu, lingkungan serta kesehatan dan keselamatan kerja sesuai persayaratan ISO 9001:2015.
4. Berdasarkan kuesioner nilainya =78,583%
Simpulan:
Terpenuhi sebagian besar = (1+0,78583)/2 = 0,8929</t>
  </si>
  <si>
    <t>Dalam Bab III.2 memuat Anggaran Tahun 2020
Simpulan:
Terpenuhi sebagian besar
Dibagi menjadi Capex-opex</t>
  </si>
  <si>
    <t>1. Dalam risalah rapat tgl 14 Okt 2020, Dirut menyampaikan bahwa anak perusahaan TOD perlu melalui mekanisme RUPS, bukan melalui keputusan Dekom
2. Berdasarkan kuesioner, nilainya 86,875%
Jadi nilai rata2 = (1+0,8675)/2 = 0,934
Simpulan:
Terpenuhi</t>
  </si>
  <si>
    <t>1. Perusahaan telah menyusun:
a. Kajian Pembentukan anak usaha sarana, operasional dan perawatan PT MRT Jakarta yang disusun oleh konsultan RSM bulan September 2019
b.  Kajian Pembentukan anak usaha Kawasan Berorientasi Transit (KBT) yang disusun oleh konsultan RSM bulan Oktober 2019
c. Anak perusahaan tahun 2020 sudah dibentuk
MITJ 51 KAI 49 MRT (direksi 2)
ITJ 90 MRT (direksi 1 MRT 2 BPBUMD)
Direktur di ITJ ada beberapa orang dr MRT 
Notulensi Bulan 31 Desember 2019 utk direktur MITJ
Notulensi 3 Agustus 2020 Rapat BOD Review
 (Direktur Keuangan Pak Tuhiyat di Oktober 2019) 
2. Berdasarkan wawancara dengan Direksi tgl 4 Februari 2020, Direktur Keuangan menjelaskan bahwa untuk rencana pembentukan anak perusahaan PT MITJ (Moda Integrasi Transportasi Jabodetabek) sedang dilakukan proses bidding konsultan untuk membuat kajian    
3. Berdasarkan kuesioner, hasilnya sebesar 85,938% dan 88,125% atau rata2 = 88,531%
Simpulan:
Terpenuhi sebagian = (1+0,885)/2 = 0,9425</t>
  </si>
  <si>
    <r>
      <rPr>
        <sz val="12"/>
        <color theme="1"/>
        <rFont val="Calibri"/>
        <family val="2"/>
        <scheme val="minor"/>
      </rPr>
      <t>a. Sdh dilakukan Penilaian atas Pengendalian tingkat entitas yang dilakukan oleh BPKP sesuai Laporan Hasil Evaluasi Penerapan Sistem Pengendalian Intern pada PT MRT Jakarta (Perseroda) Tahun 2019 No. LEV-539/PW09/4.2/2019 tgl 21 Oktober 2019</t>
    </r>
    <r>
      <rPr>
        <sz val="12"/>
        <color rgb="FFFF0000"/>
        <rFont val="Calibri"/>
        <family val="2"/>
        <scheme val="minor"/>
      </rPr>
      <t xml:space="preserve">
</t>
    </r>
    <r>
      <rPr>
        <sz val="12"/>
        <color theme="1"/>
        <rFont val="Calibri"/>
        <family val="2"/>
        <scheme val="minor"/>
      </rPr>
      <t xml:space="preserve">b. Internal Audit Manual 2015 menggunakan Notulensi 18 Januari 2021
c. Laporan SPI yang menyatakan sudah cukup baik
</t>
    </r>
    <r>
      <rPr>
        <sz val="12"/>
        <color rgb="FFFF0000"/>
        <rFont val="Calibri"/>
        <family val="2"/>
        <scheme val="minor"/>
      </rPr>
      <t xml:space="preserve">
</t>
    </r>
    <r>
      <rPr>
        <sz val="12"/>
        <color theme="1"/>
        <rFont val="Calibri"/>
        <family val="2"/>
        <scheme val="minor"/>
      </rPr>
      <t>Simpulan:
Terpenuhi  sebagian
Skor (1+0,5+0,75)/3= 0,75</t>
    </r>
  </si>
  <si>
    <t>Diupload dalam website KINETIC dan bisa diakses oleh seluruh pegawai skor 1, namun 
berdasarkan kuesioner, nilainya 89,063%.
Simpulan
skor =  (1+0,891)/2 =0,9455</t>
  </si>
  <si>
    <t xml:space="preserve">
Peraturan Direksi Nomor 032 - 1 Tahun 2020 tentang Pedoman SPI di Lingkungan PT MRT 
31 Agustus 2020, Bab VI Penilaian Evaluasi dan Pernyataan Pengendalian Inter halaman 26
Simpulan :
Terpenuhi </t>
  </si>
  <si>
    <r>
      <t xml:space="preserve">1. Kebijakan Manajemen Resiko Nomor PER/018/BOD-MRT/VII/2020
2.Komitmen Pengelolaan Risiko PT MRT Jakarta, Juli 2020
</t>
    </r>
    <r>
      <rPr>
        <sz val="11"/>
        <rFont val="Calibri"/>
        <family val="2"/>
        <scheme val="minor"/>
      </rPr>
      <t>3. Pedoman MR dimuat dalam Success Factor</t>
    </r>
  </si>
  <si>
    <t xml:space="preserve">1.Laporan Pelaksanaan Sistem Teknologi Informasi dari IT Divison Tahun 2020 Reviu untuk Q2, Q3, dan Q4 (laporan berupa penjelasan singkat apa yang sudah terlaksana dan apa yang perlu perbaikan), selain itu dalam laporan juga terdapat dashboar Divisi IT berisi target dll
2. Nomor 469/BOD-MRT/V/2020 tanggal 29 Mei 2020 ttg Update Pembuatan IT Dashboard untuk Dekom (dari Direktur Utama ke Komut)
3. Nomor 519/BOD-MRT/VI/2020 tanggal 16 Juni 2020 tentang Penyampaian Update Terkait IT Dashboard (dari Direksi ke Komut)
Kesimpulan : terpenuhi </t>
  </si>
  <si>
    <t>v
(tambahan dokumen kontrak BM140 dan BM142)</t>
  </si>
  <si>
    <t>KPI Korporat tahun 2020 total skor KPI per 31 Desember 2020 105,59%
rincian:
Perpektif Finansial, Perspektif Customer, Perspektif Internal Business Process, Perspektif Learning&amp;Growth</t>
  </si>
  <si>
    <t>Menggunakan Hasil KPI Korporasi Indikatif per 31 Desember 2020 Skor KPI Korporasi 105,59% melebihi target
Kesimpulan : Terpenuhi</t>
  </si>
  <si>
    <t>Dalam acara #JelajahiJakarta Virtual Edisi HUT DKI Jakarta ke 493, bulan Juni
Terdapat list Mitra yang bekerjasama dalam acara tersebut
serta diberikan materi tentang pelaksanaan acara tersebut</t>
  </si>
  <si>
    <t xml:space="preserve">Dalam struktur organisasi terdapat Departemen Procurement yang berada di bawah Direktur Keuangan dan Administrasi yang salah satu tugasnya adalah: mengelola vendor/penyedia barang/jasa diantaranya terlaksananya proses evaluasi terhadp kinerja penyedia barang/jasa, namun belum eksplisit melaksanakan survei pemasok termasuk menindaklanjutinya 
Simpulan:
Terpenuhi </t>
  </si>
  <si>
    <r>
      <rPr>
        <sz val="12"/>
        <color theme="3"/>
        <rFont val="Calibri"/>
        <family val="2"/>
        <scheme val="minor"/>
      </rPr>
      <t>1. Karyawan = diatur dalam Peraturan Perusahaan Bab IX ttg Keluhan dan Pengaduan</t>
    </r>
    <r>
      <rPr>
        <sz val="12"/>
        <color rgb="FFFF0000"/>
        <rFont val="Calibri"/>
        <family val="2"/>
        <scheme val="minor"/>
      </rPr>
      <t xml:space="preserve">
</t>
    </r>
    <r>
      <rPr>
        <sz val="12"/>
        <color theme="3"/>
        <rFont val="Calibri"/>
        <family val="2"/>
        <scheme val="minor"/>
      </rPr>
      <t>2. Pelanggan = SOP Call center No. Dokumen SOP-CE/CC-001 yang ditandatangani Direktur O &amp; M tanggal (belum bertanggal)</t>
    </r>
    <r>
      <rPr>
        <sz val="12"/>
        <color rgb="FFFF0000"/>
        <rFont val="Calibri"/>
        <family val="2"/>
        <scheme val="minor"/>
      </rPr>
      <t xml:space="preserve">
</t>
    </r>
    <r>
      <rPr>
        <sz val="12"/>
        <color theme="3"/>
        <rFont val="Calibri"/>
        <family val="2"/>
        <scheme val="minor"/>
      </rPr>
      <t>3. Pemasok = diatur dalam Kebijakan Rantai Pasok dan Tata kelola Pengadaan bag.    , menyatakan keberatan (sanggahan) hal. 114</t>
    </r>
    <r>
      <rPr>
        <sz val="12"/>
        <color rgb="FFFF0000"/>
        <rFont val="Calibri"/>
        <family val="2"/>
        <scheme val="minor"/>
      </rPr>
      <t xml:space="preserve">
</t>
    </r>
    <r>
      <rPr>
        <sz val="12"/>
        <rFont val="Calibri"/>
        <family val="2"/>
        <scheme val="minor"/>
      </rPr>
      <t>4. Masyarakat = diatur dalam web MRT dan masuk link WBS</t>
    </r>
    <r>
      <rPr>
        <sz val="12"/>
        <color theme="1"/>
        <rFont val="Calibri"/>
        <family val="2"/>
        <scheme val="minor"/>
      </rPr>
      <t xml:space="preserve">
5. Peraturan perusahaan 2019 - 2021</t>
    </r>
  </si>
  <si>
    <r>
      <rPr>
        <sz val="12"/>
        <color theme="3"/>
        <rFont val="Calibri"/>
        <family val="2"/>
        <scheme val="minor"/>
      </rPr>
      <t>1. Rekap komplain bulanan selama 12 Bulan Tahun 2020 (ada dalam dokumen D91)</t>
    </r>
    <r>
      <rPr>
        <sz val="12"/>
        <rFont val="Calibri"/>
        <family val="2"/>
        <scheme val="minor"/>
      </rPr>
      <t xml:space="preserve"> sudah lengkap
2. Sudah dipaparkan ke Dekom dari Direktorat OM</t>
    </r>
    <r>
      <rPr>
        <sz val="12"/>
        <color rgb="FFFF0000"/>
        <rFont val="Calibri"/>
        <family val="2"/>
        <scheme val="minor"/>
      </rPr>
      <t xml:space="preserve">
</t>
    </r>
  </si>
  <si>
    <t xml:space="preserve">Temuan terhadap Kepatuhan Perundang-Undangan
1. Pertanggungjawaban uang muka karyawan
2. Saldo transitory account akun perantara GR/IR
3. SOP terkait penagihan subsidi kepada pemprov DKI Jakarta
4. Surat Ketetapan prosentasi atas joint cost perhitungan subsidi prasarana
5. Transaksi pendapatan tiket berbasis kartu elektronik bank
6. SOP pendapatn tiket 
7. Analisa GPM (gross Profit margin)
8. Non Tiket
9. FInalisasi kontrak teenant ritel setelah tenanat ritel beroperasi
10. Penagihan biaya utilitas atas penggunaan listrik dan air 
11. Jangka waktu penyampaian lap. keu auditan 
12. Keterlambatan pengiriman tagihan pada mitra usaha
13. Jangka waktu jaminan kinerja
14. Nilai jaminan kinerja
15. Laporan pendapatan mitra usaha
16. Laporan penjualan teenant ritel
17. Pemeriksaan database karyawan
18. Perhitungan beban gaji dan penghasilan pasal 21
19. Dokumentasi atas manajemen perubahan program
20. Pengaturan password untuk setiap lingkungan TI
21. Dokumentasi atas manajemen access user
22. Pengujian terhadap restorasi data
23. User tidak login selama lebih dr 90 hari
</t>
  </si>
  <si>
    <t xml:space="preserve">v
</t>
  </si>
  <si>
    <t>RUPSLB Persetujuan dan Pengesahan Perubahan RKAP Tahun Buku 2020. sudah ada Undangan RUPS yang memuat Agenda yang akan dibahas, seperti contoh Und berikut :
(ini RKAP perubahan di Luar Biasa)
1. Gubernur : 259/BOD-MRT/III/2020 tgl 13 Maret 2020;
2. Dirut PD Pasar Jaya (PS Minoritas) : 266/DBOD-MRT/III/2020 tgl 13 Maret 2020
3. Komisaris : 271/DIR-MRT/III/2020 tgl13 Maret 2020
4. Ka BPBUMD : 262/BOD-MRT/III/2020 tgl 13 Maret 2020.
di semua Undangan sudah tertulis Agenda nya (RUPS Tahunan 5 Agenda dan RUPSLB 2 Agenda) 
Kesimpulan : terpenuhi
Tambahan : RKA Awal disahkan dalam RUPS 29 November 2019</t>
  </si>
  <si>
    <t>(DUPDATE)Ada Pengangkatan Direksi Baru di Tahun 2020 (Penggantian Direktur Keuangan dan Manajemen Korporasi, dan Pengalihan Sementara Direktur Pengembangan dan Bisnis), sbb :
1. William Sabandar/Dirut = ttd 16 Januari 2020
2. Tuhiyat/Dirkeu &amp; ManajKorporasi = ttd 16 Januari 2020, digantikan oleh Roy Rahendra 4 Mei 2020
3. Silvia Halim/Dir Konstruksi = ttd 16 Januari 2020
4. M Effendi/Dirop &amp; Pemeliharaan = 20 Januari 2020
5. Silvia Halim/Dirbang &amp; duk Bisnis = masih atas nama Ghamal Peris, sesuai Kepdir Nomor 026 Tahun 2020 tanggal 4 Mei 2020
Kesimpulan : Belum Semua Terpenuhi : skor 0,8</t>
  </si>
  <si>
    <t>Seluruh Dekom telah menandatangani Pernyataan Pakta Integritas Tahun 2020 sbb :
1. Muhammad Syaugi/Komut = ttd Juni 2020
2. Rujiko/Komisaris= menjadi Komisaris 20 Januari 2020, ttd Pakta integritas 15 Juni 2020
3. Mukhtasor/Komisaris = ttd 15 Juni 2020
4. Adnan Pandu/Komisaris = ttd Juni 2020
5. Zulfikri/Komisaris = ttd 12 Juni 2020
Kesimpulan : Terpenuhi : Skor 1</t>
  </si>
  <si>
    <t>1. Surat Pernyataan Tunduk RFP Nomor 161/PQM-S/YW.IIK/2020 dari Tim Pengadaan Jasa Konsultan Pengembangan Sistem Supply Chain Management (SCM) tanggal 14 Juli 2020 tentang pernyataan tunduk pada ketentuan/peraturan pemerintah yang berlaku dan tunduk pada RFP
2. Surat Pernyataan Tunduk RFP Nomor 17/IOD/JKT/VB/2020 dari Sales Director PT Tirta Investama tanggal 17 Juli 2020 tentang pernyataan tunduk pada ketentuan/peraturan pemerintah yang berlaku dan tunduk pada RFP
Kesimpulan : Terpenuhi : skor : 1</t>
  </si>
  <si>
    <r>
      <t xml:space="preserve">Pemegang Saham PT MRT adalah =
1. Pemprov DKI Jakarta = 99,99 %
2. Perumda Pasar Jaya = 0,01%
Perjanjian Kinerja antara Kepala BPBUMD dengan Direksi PT MRT Jakarta Tahun 2020 ditandatangani pada tanggal 7 Februari 2020 oleh Faisal Syafruddin,Kepala BP BUMD (PS Mayoritas) dan Direksi MRT (William P Sabandar,Tuhiyat,Silvia Halim, Muhammad Efendi, Ghamal Peris) , </t>
    </r>
    <r>
      <rPr>
        <sz val="12"/>
        <color rgb="FFFF0000"/>
        <rFont val="Calibri"/>
        <family val="2"/>
        <scheme val="minor"/>
      </rPr>
      <t xml:space="preserve">namun belum ditandatangani PS Minoritas (Perumda Pasar Jaya)
</t>
    </r>
    <r>
      <rPr>
        <sz val="12"/>
        <color theme="1"/>
        <rFont val="Calibri"/>
        <family val="2"/>
        <scheme val="minor"/>
      </rPr>
      <t xml:space="preserve">dan ditandatangani pada tanggal 28 Februari 2020 oleh Faisal Syafruddin, Kepala BP BUMD (PS Mayoritas) dan Dewan Komisaris MRT (Muhammad Syaugi, Rukijo, Zulfikri, </t>
    </r>
    <r>
      <rPr>
        <sz val="12"/>
        <rFont val="Calibri"/>
        <family val="2"/>
        <scheme val="minor"/>
      </rPr>
      <t>Mukhtasor, dan Adnan Pandu)
Simpulan: Terpenuhi sebagian : skor 0,80</t>
    </r>
  </si>
  <si>
    <r>
      <t xml:space="preserve">Komunikasi/sosialisai Pedoman Perilaku kepada seluruh jajaran perusahaan Tahun 2020 dilaksanakan melalui :
1. Upload Pedoman Perilaku dalam website perusahaan sudah ada dalam PPID
2. Pedoman Perilaku telah dikomunikasikan melalui  mrtjakarta.all (email blast ke seluruh karyawan) pada tgl 18 Mei 2020
3. Onboarding Karyawan Baru dilaksanakan tanggal 6 April 2020 pukul 09.00 s.d. 10.00 melalui media online Microsoft Teams Meeting
</t>
    </r>
    <r>
      <rPr>
        <sz val="12"/>
        <rFont val="Calibri"/>
        <family val="2"/>
        <scheme val="minor"/>
      </rPr>
      <t>Kesimpulan : terpenuhi</t>
    </r>
  </si>
  <si>
    <r>
      <t>Kebijakan Reward and Punishment tertuang dalam KEP DIR PT MRT No. 227 tanggal 12 Juli 2019 tentang Peraturan Perusahaan Periode Tahun 2019-2021 di Lingkungan PT MRT Jakarta (Perseroda), disahkan oleh Dinas Tenaga Kerja dan Transmigrasi Prov DKI Jkt, dengan Kep Ka Dinas Nomor 1892 Tahun 2019 tanggal 4 Juli 2019 tentang Pengesahan Peraturan Perusahaan, dengan muatan substansi a.l sbb :
1. Ps 50 hal 28 "</t>
    </r>
    <r>
      <rPr>
        <b/>
        <sz val="12"/>
        <color theme="1"/>
        <rFont val="Calibri"/>
        <family val="2"/>
        <scheme val="minor"/>
      </rPr>
      <t>Penghargaan Perusahaan"</t>
    </r>
    <r>
      <rPr>
        <sz val="12"/>
        <color theme="1"/>
        <rFont val="Calibri"/>
        <family val="2"/>
        <scheme val="minor"/>
      </rPr>
      <t xml:space="preserve"> 
(1) Perusahaan dapat memberikan penghargaan kepada karyawan yang memiliki jasa luar biasa bagi Perusahaan.
(2) Ketentuan besar, bentuk dan mekanisme penghargaan Perusahaan, ditetapkan oleh Keputusan Direksi.
2.  Bab X Pelanggaran &amp; Sanksi, Pasal 61 "</t>
    </r>
    <r>
      <rPr>
        <b/>
        <sz val="12"/>
        <color theme="1"/>
        <rFont val="Calibri"/>
        <family val="2"/>
        <scheme val="minor"/>
      </rPr>
      <t>Pelanggaran dan Sanksi</t>
    </r>
    <r>
      <rPr>
        <sz val="12"/>
        <color theme="1"/>
        <rFont val="Calibri"/>
        <family val="2"/>
        <scheme val="minor"/>
      </rPr>
      <t xml:space="preserve">".
Setiap karyawan yang tidak melaksanakan kewajiban dan/ melakukan pelanggaran tata tertib, PP, Kode Etik, Perjanjian Kerja, Peraturan Pelaksana dan/ keputusan/peraturan/kebijakan dari Perusahaan, akan dikenakan sanksi/tindakan.
Dalam pelaksanaannya : 
1. Program pemberian penghargaan : berupa pemberian insentif kinerja tahunan, untuk karyawan operasional ada tunjangan operasional, sesuai kinerja bulanan individu, yang diberikan tiap bulan.  </t>
    </r>
    <r>
      <rPr>
        <sz val="12"/>
        <rFont val="Calibri"/>
        <family val="2"/>
        <scheme val="minor"/>
      </rPr>
      <t xml:space="preserve">
2. SK 016 Penetapan Pembayaran Insentif Tenaga Kerja Tahun 2019 Tanggal 17 
3. Punishment 005/SP/RMD-MRT/IIX/2020 Surat Teguran Memasuki tanggal 8 Desember 2020
4. Surat Peringatan Pertama (SP-1) Nomor 29/SP/INT/CRD-MRT/V/2020 tanggal 30 Maret 2020</t>
    </r>
    <r>
      <rPr>
        <sz val="12"/>
        <color theme="1"/>
        <rFont val="Calibri"/>
        <family val="2"/>
        <scheme val="minor"/>
      </rPr>
      <t xml:space="preserve">
</t>
    </r>
    <r>
      <rPr>
        <sz val="12"/>
        <color rgb="FFFF0000"/>
        <rFont val="Calibri"/>
        <family val="2"/>
        <scheme val="minor"/>
      </rPr>
      <t>Kesimpulan : Terpenuhi : skor : 1</t>
    </r>
  </si>
  <si>
    <t>Kebijakan Reward and Punishment tertuang dalam KEP DIR PT MRT No. 227 tanggal 12 Juli 2019 tentang Peraturan Perusahaan Periode Tahun 2019-2021 di Lingkungan PT MRT Jakarta (Perseroda),  Bab X Pelanggaran &amp; Sanksi, Pasal 61 "Pelanggaran dan Sanksi".
Setiap karyawan yang tidak melaksanakan kewajiban dan/ melakukan pelanggaran tata tertib, PP, Kode Etik, Perjanjian Kerja, Peraturan Pelaksana dan/ keputusan/peraturan/kebijakan dari Perusahaan, akan dikenakan sanksi/tindakan, yaitu :
1. Teguran
2. Surat Peringatan I
3. Surat Peringatan II
4.  Surat Peringatan III
5. Bebas Tugas sementara (skorsing)
6. Pemutusan Hubungan Kerja (PHK)
Contoh Sanksi Tahun 2020: Surat Peringatan Pertama (SP-1) No: 29/SP/INT/CRD-MRT/V/2020 tanggal 30 Maret 2020 atas Nama Sumaryana Elizabet Kawilarang, NIK:10045, Retail Departemen Head</t>
  </si>
  <si>
    <r>
      <t>Contoh Pemberian Reward and Punishment Tahun 2020 adalah sbb :
1. SK Direksi Nomor SK/122/BOD-MRT/III/2019 tentang Pembayaran Insentif Kinerja Tahunan untuk Tahun 2018 di Lingkungan PT MRT Jakarta (Perseroda) tgl 28 Maret 2019. Dalam Keputusan ketiga " Pembayaran Insentif kinerja Tahunan untuk Tahun 2018 dibayarkan selambat-lambatnya tangal 29 Maret 2019.
2. Surat Peringatan Pertama (SP-1) No: 1/SP/RO-MRT/XI/2019 ditujukan kepada Calvin Andika, NIK 218091525, jabatan : Station Staff, Tindak pelanggaran tidak mengikuti Pelatihan Business English for Exellence sesuai Surat Tugas No. 182/INT/BOD-FCM-MRT/ST-TR/X/2019 secara sengaja dengan alasan tidak ada waktu terhitung sejak pertama kali pelatihan diadakan
(baru)
1. SK 016 Penetapan Pembayaran Insentif Tenaga Kerja Tahun 2019 Tanggal 17 
2. Punishment 005/SP/RMD-MRT/IIX/2020 Surat Teguran Memasuki tanggal 8 Desember 2020
3. Surat Peringatan Pertama (SP-1) No: 29/SP/INT/CRD-MRT/V/2020 tanggal 30 Maret 2020 atas Nama Sumaryana Elizabet Kawilarang, NIK:10045, Retail Departemen Head
Untuk menilai tingkat keadilan dalam p</t>
    </r>
    <r>
      <rPr>
        <sz val="12"/>
        <color theme="1"/>
        <rFont val="Calibri"/>
        <family val="2"/>
        <scheme val="minor"/>
      </rPr>
      <t>enerapannya, berdasarkan hasil tabulasi kuesioner : 0,881
Kesimpulan : (1+0,881)/2 = 0,9405</t>
    </r>
  </si>
  <si>
    <r>
      <rPr>
        <b/>
        <sz val="12"/>
        <color theme="1"/>
        <rFont val="Calibri"/>
        <family val="2"/>
        <scheme val="minor"/>
      </rPr>
      <t xml:space="preserve">(DIPERBAHARUI) </t>
    </r>
    <r>
      <rPr>
        <sz val="12"/>
        <color theme="1"/>
        <rFont val="Calibri"/>
        <family val="2"/>
        <scheme val="minor"/>
      </rPr>
      <t>Keputusan Bersama Dekom Direksi Nomor 012 tahun 2020 Nomor 065 Tahun 2020 tentang Pedoman Tata Kelola Perusahaan PT MRT Jakarta Desember 2020</t>
    </r>
  </si>
  <si>
    <t>Penunjukan Auditor Ekstern di delegasikan dari PS ke direksi dan dekom (pada halaman 8) , untuk Peran Auditor Eksternal belum terdapat</t>
  </si>
  <si>
    <r>
      <t xml:space="preserve">Di dalam Board Manual hal 10  </t>
    </r>
    <r>
      <rPr>
        <b/>
        <sz val="12"/>
        <color theme="1"/>
        <rFont val="Calibri"/>
        <family val="2"/>
        <scheme val="minor"/>
      </rPr>
      <t xml:space="preserve">bab II Prinsip Dasar Hubungan Kerja, </t>
    </r>
    <r>
      <rPr>
        <sz val="12"/>
        <color theme="1"/>
        <rFont val="Calibri"/>
        <family val="2"/>
        <scheme val="minor"/>
      </rPr>
      <t>diatur prinsip dasar hubungan kerja Dewan Komisaris- Direksi, antara lain:                                                                                                                          1. Dekom menghormati tanggung jawab dan wewenang Direksi dalam mengurus Perusahaan sbmn telah diatur dlm AD Perusahaan                                 
2. Direksi menhormati tanggung jawab dan wewenang Dekom untuk melakukan pengawasan dan memberikan nasihat terhadap kebijakan dan jalannya pengurusan Perusahaan                                                                 
3.Setiap hubungan Direksi dan Dekom bersifat formal kelembagaan            
4.Dekom berhak memperoleh informasi Perusahaan akurat, lengkap dan tepat waktu                                                                                                     
5.Dekom berhak memperoleh Laporan mengenai tiap keputusan dan kebijakan Direksi                                                                                                      
6. Direksi bertanggung jawab atas akurasi, kelengkapan dan ketepatan waktu penyampaian informasi Perusahaan kepada Dekom</t>
    </r>
  </si>
  <si>
    <t xml:space="preserve">Board Manual terakhir disusun Desember 2020 </t>
  </si>
  <si>
    <t>Perdir PT MRT Jakarta Nomor 051 Tahun 2020 tentang Pedoman Hubungan Perseroan dengan Anak Perusahaan dan/atau Perusahaan Patungan tanggal 29 Desember 2020 dittd oleh Dirut</t>
  </si>
  <si>
    <t>RJMP yang berlaku adalah Tahun 2018-2022, RJPP tersebut disahkan dalam RUPS Tahunan Nomor 31 Tahun 2020 (Persetujuan Lap Tahunan dan Pengesahan Lap Keuangan), sudah ada Undangan RUPS yang memuat Agenda yang akan dibahas, seperti contoh Undangan berikut :
1. Gubernur : 259/BOD-MRT/III/2020 tgl 13 Maret 2020;
2. Dirut PD Pasar Jaya (PS Minoritas) : 266/DBOD-MRT/III/2020 tgl 13 Maret 2020
3. Komisaris : 271/DIR-MRT/III/2020 tgl13 Maret 2020
4. Ka BPBUMD : 262/BOD-MRT/III/2020 tgl 13 Maret 2020.
di semua Undangan sudah tertulis Agenda nya (RUPS Tahunan 5 Agenda dan RUPSLB 2 Agenda) 
Kesimpulan : Terpenuhi : skor 1</t>
  </si>
  <si>
    <t>DOK:
1. Berita Acara RUPS Nomor 31 Tahun 2020 Tanggal 24 Maret 2020 (Persetujuan Lap Tahunan dan Pengesahan Lap Keuangan), di dalamnya dijelaskan oleh Notaris Nanette Cahyanie....mengenai jalannya rapat antara lain, pimpinan rapat (Komut) menyampaikan bbrp hal, mis: agenda rapat (pengesahan lap tah dsb), ketua rapat mempersilakan tanggapan dr PS, Direksi menyampaikan presentasi mengenai jalannya persh dsb.
2. Berita Acara RUPS Nomor 52 Tanggal 29 November 2019 (RUPSLB), di dalamnya dijelaskan oleh Notaris Nanette Cahyanie....mengenai jalannya rapat antara lain, pimpinan rapat (Komut) menyampaikan bbrp hal, mis: agenda rapat (pengesahan lap tah dsb), ketua rapat mempersilakan tanggapan dr PS, Direksi menyampaikan presentasi mengenai jalannya persh dsb.
Kesimpulan : terpenuhi : skor 1</t>
  </si>
  <si>
    <r>
      <t xml:space="preserve">Tahun 2020 tidak ada pengangkatan Dekom 
(a) Hasil wawancara dengan BPBUMD, mewakili PS Mayoritas, diperoleh jawaban Proses seleksi dan pengangkatan Dewas/Dekom dilaksanakan sesuai Pergub Nomor 50/2018 tentang Tata Cara Pengangkatan dan Pemberhentian Anggota Dewan Pengawas dan Anggota Dewan Komisaris BUMD Sesuai dengan Anggaran Dasar PT MRT Jakarta (Perseroda) Akta Notaris Nomor 57 Tanggal 17 April 2018, seperti disebutkan dalam Pasal 16 bahwa anggota Dewan komisaris diangkat oleh RUPS setelah melaksanakan uji kelayakan dan kepatutan, untuk jangka waktu 4 (empat) tahun dan dapat diangkat kembali untuk 1 (satu) kali masa jabatan namun tidak mengurangi hak RUPS untuk memberhentikan sewaktu – waktu serta
melakukan kontrak manajemen di hadapan RUPS. Uji kelayakan dan kepatutan (UKK) dilakukan beberapa tahap seperti seleksi administrasi, psikotes, wawancara. Dalam pelaksanaan UKK, BPBUMD dibantu oleh lembaga assesor independen dan tim pakar yang diantaranya </t>
    </r>
    <r>
      <rPr>
        <sz val="12"/>
        <color theme="1"/>
        <rFont val="Calibri"/>
        <family val="2"/>
        <scheme val="minor"/>
      </rPr>
      <t>terdiri dari akademisi dan praktisi/profesional
(tambahan wawancara BPBUMD 27012021)
proses pengangkatan pengurus bumd yitu boc dan bod. Aturan yang dipedomani PP no 54 Tahun 2017 ttg BUMD Permendagri No 37 provinsi Pergub no 5 Tahun 2018 pengangkatan direksi Pergub no 50 2018 pengakangkatan dekom
Alur atau proses pengangkatan direksi 
1. kandidat atau pengurus menyampaikan lamaran ke gubernur. diteliti oleh staf gubernur. kenapa ke gub? krn pemilik bumd
2. kalau udh di proses nanti di ke bpbumd, mengacu ke pergub tsb. nanti kami lakukan assessment 1 oleh konsultan 2 oleh tim ukk (direksi) tim ukk itu yang ditetapkan oleh kepala bpbumd 5 org, 4 org eksternal (maruli gultom, adnan pandu, ilham hilmy, ..) sebagai sekretaris tim yaitu kepala bpbumd, setelah hasilnya direkomendasikan oleh tim ukk akan dilakukan uji kepatutan. Hasilnya sesuai dengan code of conduct yg boleh diketahui hanya gubernur, org yang bersangkutan, dan penggunanya (yang boleh membaca). dipastikan semua direksi dan komisaris melalui assessment. komisaris hanya lewat ukk.
hasil ukk disarankan, disarankan dgn pertimbangan, tdk disarankan
ada 4 hasil ukk + sangat disarankan.
pengangkatannya kalau itu pt melalui lps bisa lps fisik atau sirkuler di UU no 40 tahun 2007, kalau bumd perumda melalui sk gubernur.
(b) Hasil wawancara dengan 2 Dekom Baru diatas, diperoleh jawaban bahwa telah dilakukan proses penilaian dan wawancara</t>
    </r>
    <r>
      <rPr>
        <sz val="12"/>
        <rFont val="Calibri"/>
        <family val="2"/>
        <scheme val="minor"/>
      </rPr>
      <t xml:space="preserve">
(c)Hasil kuesioner 89,167%
</t>
    </r>
    <r>
      <rPr>
        <sz val="12"/>
        <color theme="1"/>
        <rFont val="Calibri"/>
        <family val="2"/>
        <scheme val="minor"/>
      </rPr>
      <t>Kesimpulan : sehingga skor (1+0,892)/2 = 0,946</t>
    </r>
  </si>
  <si>
    <t xml:space="preserve">Pemenuhan GCG Tahun 2020 berdasarkan BA Keputusan PS di luar RUPS Nomor 2 Tahun 2020 tanggal 5 Mei 2020 tentang pengangkatan Direktur Keuangan Baru dan engankatan Plt Direktur Pengembangan dan dukungan Bisnis.
dan Kepdir No 026 Tahun 2020 tentang Pengangkatan Pelaksanan Tugas (Plt Direktur Pengembangan Bisnis tanggal 4 mei 2020
Tambahan wawancara : 
proses pengangkatan pengurus bumd yitu boc dan bod. Aturan yang dipedomani PP no 54 Tahun 2017 ttg BUMD Permendagri No 37 provinsi Pergub no 5 Tahun 2018 pengangkatan direksi Pergub no 50 2018 pengakangkatan dekom
Alur atau proses pengangkatan direksi 
1. kandidat atau pengurus menyampaikan lamaran ke gubernur. diteliti oleh staf gubernur. kenapa ke gub? krn pemilik bumd
2. kalau udh di proses nanti di ke bpbumd, mengacu ke pergub tsb. nanti kami lakukan assessment 1 oleh konsultan 2 oleh tim ukk (direksi) tim ukk itu yang ditetapkan oleh kepala bpbumd 5 org, 4 org eksternal (maruli gultom, adnan pandu, ilham hilmy, ..) sebagai sekretaris tim yaitu kepala bpbumd, setelah hasilnya direkomendasikan oleh tim ukk akan dilakukan uji kepatutan. Hasilnya sesuai dengan code of conduct yg boleh diketahui hanya gubernur, org yang bersangkutan, dan penggunanya (yang boleh membaca). dipastikan semua direksi dan komisaris melalui assessment. komisaris hanya lewat ukk.
hasil ukk disarankan, disarankan dgn pertimbangan, tdk disarankan
ada 4 hasil ukk + sangat disarankan.
pengangkatannya kalau itu pt melalui lps bisa lps fisik atau sirkuler di UU no 40 tahun 2007, kalau bumd perumda melalui sk gubernur.
Kesimpulan :  sehingga skor : 0,75
</t>
  </si>
  <si>
    <t>DOK:
Sesuai Keputusan Direksi PT MRT Jakarta (Perseroda) Nomor 009 Tahun 2020 tanggal 19 Februari 2020 tentang Struktur Organisasi PT MRT Jakarta (Perseroda), Formasi Direksi ada 5 dan sudah terisi semuanya dengan susunan sbb :
1. William Sabandar/Direktur Utama 
2. Tuhiyat/Direktur Keuangan &amp; Manajemen Korporasi
3. Silvia Halim/Direktur Konstruksi 
4. M Effendi/Direktur Operasi &amp; Pemeliharaan 
5. Ghamal Peris/Direktur Pengembangan Bisnis 
Kesimpulan : 
Belum bisa mendapatkan skor 1 karena belum ada SK baru yng berisi perubahan-perubahan direksi</t>
  </si>
  <si>
    <r>
      <t xml:space="preserve">DOK:
1. </t>
    </r>
    <r>
      <rPr>
        <b/>
        <sz val="12"/>
        <rFont val="Calibri"/>
        <family val="2"/>
        <scheme val="minor"/>
      </rPr>
      <t>Peraturan Gubernur Nomor 109 Tahun 2011</t>
    </r>
    <r>
      <rPr>
        <sz val="12"/>
        <rFont val="Calibri"/>
        <family val="2"/>
        <scheme val="minor"/>
      </rPr>
      <t xml:space="preserve"> tentang Kepengurusan Badan Usaha Milik Daerah sebagaimana telah beberapa kali diubah terakhir dengan Peraturan Gubernur Nomor 180 Tahun 2015 tgl 27 Mei 2015  ttg perubahan keempat atas Pergub No. 109/2011 tgl 7 Nov.2011,
Bagian keempat Paragraf 9 ttg Penilaian Kinerja, 
ps 87 ay 1 dijelaskan bhw Kinerja anggota Dekom dinilai dan dievaluasi setiap tahun dan/atau se-waktu2 sesuai kebutuhan PT
ay 2 Penilaian menggunakan kriteria antara lain......dst
2.</t>
    </r>
    <r>
      <rPr>
        <b/>
        <sz val="12"/>
        <rFont val="Calibri"/>
        <family val="2"/>
        <scheme val="minor"/>
      </rPr>
      <t xml:space="preserve"> Perjanjian Kinerja antara Kepala BPBUMD DKI Jakarta dengan Direksi PT MRT</t>
    </r>
    <r>
      <rPr>
        <sz val="12"/>
        <rFont val="Calibri"/>
        <family val="2"/>
        <scheme val="minor"/>
      </rPr>
      <t xml:space="preserve"> Jakarta (Perseroda) Tahun 2020, yang diuraikan bahwa Berdasarkan PP No. 54 Tahun 2017 tentang BUMD, pasal 109 ayat (1) dinyatakan bahwa evaluasi BUMD dilakukan dengan cara membandingkan antara target dan realisasi serta memperhatikan Pergub Nomor 109 Tahun 2011 tentang tentang Kepengurusan BUMD </t>
    </r>
    <r>
      <rPr>
        <b/>
        <sz val="12"/>
        <rFont val="Calibri"/>
        <family val="2"/>
        <scheme val="minor"/>
      </rPr>
      <t>Pasal 66</t>
    </r>
    <r>
      <rPr>
        <sz val="12"/>
        <rFont val="Calibri"/>
        <family val="2"/>
        <scheme val="minor"/>
      </rPr>
      <t xml:space="preserve"> dinyatakan bahwa kenerja Direksi dinilai dan dievaluasi setiap tahun dan/atau sewaktu-waktu sesuai kebutuhan Perseroan dan/atau kebijakan pengelolaan perseroan. Penilaian dan Evaluasi dilaksanakan oleh BPBUMD dan/atau pihak ketiga yang berkompeten yang ditunjuk, dan hasil penilaian dan evaluasi disampaikan kepada Gubernur dan/atau RUPS/RUPSLB. 
kes: </t>
    </r>
    <r>
      <rPr>
        <b/>
        <sz val="12"/>
        <rFont val="Calibri"/>
        <family val="2"/>
        <scheme val="minor"/>
      </rPr>
      <t>PS telah menetapkan mekanisme penilaian kinerja Dekom</t>
    </r>
  </si>
  <si>
    <t>DOK:
1.. Berita Acara RUPS Tahunan PT MRT Jakarta No.31 Tahun 2020 tanggal 24 Maret 2020
Pada agenda pertama mengenai Persetujuan Lap Tahunan Perseroan mengenai keadaan dan jalannya perseroan selama tahun buku 2019, termasuk lap Pelaksanan Tugas pengawasan Dekom selama tahun buku 2019
'-Pada persetujuan No.3 dijelaskan bhw dg disetujuinya Laptah dan disahkannya LapKeu perseroan untuk th 2019 tsb maka rapat memberikan pelunasan dan pembebasan sepenuhnya dr tg jawab kpd seluruh anggota Direksi atas tindakan pengurusan dan seluruh Dekom atas tindakan pengawasan yg telah dijalankan selama tahun buku yg berakhir pd tg 31 Desember 2019 sejauh tindakan tersebut tersebut tercermin dalam Lap Keu Perseroan.
kes: PS melaksanakan penilaian kinerja Dekom scr kolegial : skor 1</t>
  </si>
  <si>
    <r>
      <t xml:space="preserve">DOK:
1. Pergub DKI Jakarta No.242 Tahun 2015 ttg Pedoman penetapan penghasilan Direksi, Bawas dan Dekom BUMD Prov DKI Jakarta 
2. Pergub No. 79 tgl 7 Agustus 2019 tentang Pedoman Penetapan Penghasilan Direksi dan Dewan Komisaris BUMD
</t>
    </r>
    <r>
      <rPr>
        <sz val="12"/>
        <color theme="1"/>
        <rFont val="Calibri"/>
        <family val="2"/>
        <scheme val="minor"/>
      </rPr>
      <t>Catatan : Hasil wawancara dengan PS Mayoritas Sistem perhitungan penghasilan dan jasa pengabdian Direksi ditetapkan berdasarkan Pergub 79 Tahun 2019 tentang Pedoman Penetapan Penghasilan Direksi, Dewan Pengawas dan Dewan komisaris BUMD, dan ditetapkan melalui mekanisme RUPS dan disampaikan Keputusan Pemegang Saham Pengendali kepada Dewan Komisaris terkait detil penghasilan setiap tahun buku. PS Minoritas menjawab iya
(tambahan wawancara BPBUMD 28012021)
Sistem penghitungan penghasilan Direksi dan dekom Pergub 79 tahun 2019 sekarang bukan jasa pengabdian krn sudah tdk ada skrg hanya asuransi purna bakti
penetapan gaji bulanan direksi ditetapkan setelah hasil audit
Kesimpulan : terpenuhi : skor : 1</t>
    </r>
  </si>
  <si>
    <r>
      <t xml:space="preserve">Dalam Peraturan Direksi PT MRTJ No.14 Tahun 2018 ttg Pedoman Tata Kelola Perseroan (Code Of Corporate Governance) di Lingkungan MRTJ Tanggal 29 Juni 2018,  pada Bab III point 2. Program Pengenalan bagi Komisaris dan Direksi yang Baru hal 22. Materi yg diberikan pada Program Pengenalan sbb:
1) Gambaran mengenai Perseroan berkaitan visi dan misi, nilai-nilai Perseroan, tujuan dan strategi Perseroan, lingkup kegiatan Perseroan, kinerja keuangan dan operasi, rencana usaha jangka pendek dan jangka panjang, manajemen risiko dan masalah-masalah strategis lainnya;
2) Penjelasan mengenai tugas dan tanggung jawab Dewan Komisaris dan Direksi serta Komite Dewan Komisaris; 
3) Penjelasan mengenai sistem pengendalian internal, sistem audit dan temuan-temuan audit yang belum ditindaklanjuti secara tuntas serta kasus-kasus hukum yang melibatkan Perseroan;
4) Pelaksanaan good corporate governance di lingkungan Perseroan.
</t>
    </r>
    <r>
      <rPr>
        <b/>
        <sz val="12"/>
        <rFont val="Calibri"/>
        <family val="2"/>
        <scheme val="minor"/>
      </rPr>
      <t>Kesimpulan: dalam kebijakan sudah mencakup wewenang Dewan Komisaris</t>
    </r>
  </si>
  <si>
    <r>
      <t xml:space="preserve">- Dalam Surat (Korespondensi Internal) Dewan Komisaris kepada Direktur Utama Nomor 08/INT/BOC/X/2019 tanggal 10 Oktober 2019 perihal Tindak Lanjut Hasil Aduan Kondisi Tunnel Lewat Twitter. 
Tweet dari akun @ghanieierfan tanggal 24 September 2019 terkait kondisi beton yang diduga korosif dan mengalami kebocoran air di area tunnel underground MRT Jakarta
- Dalam Surat (Korespondensi Internal) Dewan Komisaris kepada Direktur Utama Nomor 09/INT/BOC/X/2019 tanggal 14 Oktober 2019 perihal Inspeksi Lanjutan ke Tunnel Underground untuk Aduan Rembesan Air. 
- Dalam Korespondensi Internal No 12/INT/BOC/X/2019 tanggal 25 Oktober 2019 tentang Tindak Lanjut Inspeksi Dekom dan Komite ke Terowongan MRT
Masih Menggunakan data tersebut, karena untuk Tahun 2020 tidak ada keluhan yang sekompleks keluhan diatas
</t>
    </r>
    <r>
      <rPr>
        <b/>
        <sz val="12"/>
        <rFont val="Calibri"/>
        <family val="2"/>
        <scheme val="minor"/>
      </rPr>
      <t>Kesimpulan: terpenuhi</t>
    </r>
  </si>
  <si>
    <r>
      <t xml:space="preserve">Dewan Komisaris telah memberikan arahan atas rancangan RKAP dalam:
- Notulen Rapat Gabungan (Dewan Komisaris dengan Mengundang Direksi) tanggal 29 Oktober 2019. Arahan terkait penyusunan RKAP 2020 yaitu </t>
    </r>
    <r>
      <rPr>
        <b/>
        <sz val="12"/>
        <rFont val="Calibri"/>
        <family val="2"/>
        <scheme val="minor"/>
      </rPr>
      <t xml:space="preserve">penyusunan RKAP 2020 segera dilaporkan ke Dewan Komisaris dan harus diselesaikan sesuai dengan timeline. 
Namun, belum terlihat adanya telaahaan tertulis dari Dewan Komisaris kepada Direksi yang mencakup aspek penting atas target-target kinerja perusahaan 
Tambahan:
</t>
    </r>
    <r>
      <rPr>
        <sz val="12"/>
        <rFont val="Calibri"/>
        <family val="2"/>
        <scheme val="minor"/>
      </rPr>
      <t>'-Korespondensi Internal No 39/INT/BOC/IV/2020 tanggal 5 Mei 2020 tentang Pelaporan realisasi Program Kerja Tiap Divisi
'-Korespondensi Internal No 32/INT/BOC/IV/2020 tanggal 23 April 2020 tentang Permintaan Dokumen RKAP Tahun Buku 2020 
'-Korespondensi Internal No 33/INT/BOC/IV/2020 tanggal 24 April 2020 tentang Pembagian Tugas Pengawasan dan Serapan RKAP 2020
'-Korespondensi Internal No 68/INT/BOC/IX/2020 tanggal 5 September 2020 tentang Persetujuan dan arahan untuk Perubahan KPI dan Rencana Kerja Anggaran Tahun Anggaran 2020</t>
    </r>
    <r>
      <rPr>
        <b/>
        <sz val="12"/>
        <rFont val="Calibri"/>
        <family val="2"/>
        <scheme val="minor"/>
      </rPr>
      <t xml:space="preserve">
Kesimpulan: Nilai 0,75</t>
    </r>
    <r>
      <rPr>
        <sz val="12"/>
        <rFont val="Calibri"/>
        <family val="2"/>
        <scheme val="minor"/>
      </rPr>
      <t xml:space="preserve">
</t>
    </r>
  </si>
  <si>
    <t>cek ulang
jwb : telaah tertulis belum ada</t>
  </si>
  <si>
    <r>
      <t>Arahan tentang manajemen risiko tertuang dalam:
'-Rangkuman Rapat Komite Audit Bulan Oktober 2020 tanggal 15 Oktober 2020 tentang Revisi RKA 2020 dari Komite Risiko</t>
    </r>
    <r>
      <rPr>
        <b/>
        <sz val="12"/>
        <rFont val="Calibri"/>
        <family val="2"/>
        <scheme val="minor"/>
      </rPr>
      <t xml:space="preserve">
</t>
    </r>
    <r>
      <rPr>
        <sz val="12"/>
        <rFont val="Calibri"/>
        <family val="2"/>
        <scheme val="minor"/>
      </rPr>
      <t>'-Korespondensi Internal No 64/INT/BOC/VIII/2020 tanggal 31 Agustus 2020 tentang Arahan Terhadap Kebijakan Pengembangan Mutu Perseroan Melalui Implementasi Sistem Manajemen Anti Penyuapan (ISO 37001: 2016)
'-Korespondensi Internal No 52/INT/BOC/VII/2020 tanggal 17 Juli 2020 tentang Arahan Dekom terkait Pengendalian Internal dalam Implementasi Grade of Automation (GoA) level 4 dan Construction Information System (CIS)
'-Korespondensi Internal No 50/INT/BOC/VII/2020 tanggal 1 Juli 2020 tentang Arahan Paparan Top Risk aspek Sekuriti dalam Rapat Bulanan Dewan Komisaris dan Direksi</t>
    </r>
    <r>
      <rPr>
        <b/>
        <sz val="12"/>
        <rFont val="Calibri"/>
        <family val="2"/>
        <scheme val="minor"/>
      </rPr>
      <t xml:space="preserve">
Kesimpulan: nilai 0,75 (terpenuhi sebagian besar)  </t>
    </r>
  </si>
  <si>
    <t>Notulen BOD - BOC
jwb : belum ditambahkan BOD-BOCnya</t>
  </si>
  <si>
    <r>
      <rPr>
        <sz val="12"/>
        <color rgb="FFFF0000"/>
        <rFont val="Calibri"/>
        <family val="2"/>
        <scheme val="minor"/>
      </rPr>
      <t>Dewan Komisaris telah membahas kepatuhan Direksi tertuang dalam Notulen Rapat Gabungan (Dewan Komisaris dengan Mengundang Direksi) belum ada</t>
    </r>
    <r>
      <rPr>
        <sz val="12"/>
        <rFont val="Calibri"/>
        <family val="2"/>
        <scheme val="minor"/>
      </rPr>
      <t xml:space="preserve">
- Penyusunan RKAP 2020 telah selesai dan telah disahkan dalam RUPS tanggal 29 November Tahun 2019
- Jika ada perubahan dalam RKAP, harus melalui proses pengadaan yang proper dan alasan yang kuat
</t>
    </r>
    <r>
      <rPr>
        <sz val="12"/>
        <color rgb="FFFF0000"/>
        <rFont val="Calibri"/>
        <family val="2"/>
        <scheme val="minor"/>
      </rPr>
      <t>'-Telaah tentang Implementasi Rencana dan Kebijakan Perusahaan belum ada</t>
    </r>
    <r>
      <rPr>
        <sz val="12"/>
        <rFont val="Calibri"/>
        <family val="2"/>
        <scheme val="minor"/>
      </rPr>
      <t xml:space="preserve">
</t>
    </r>
    <r>
      <rPr>
        <b/>
        <sz val="12"/>
        <rFont val="Calibri"/>
        <family val="2"/>
        <scheme val="minor"/>
      </rPr>
      <t>Kesimpulan: membahas kepatuhan penyusunan dan pelaksanaan RUPS RKAP 2019</t>
    </r>
    <r>
      <rPr>
        <sz val="12"/>
        <rFont val="Calibri"/>
        <family val="2"/>
        <scheme val="minor"/>
      </rPr>
      <t xml:space="preserve">
</t>
    </r>
  </si>
  <si>
    <r>
      <t xml:space="preserve">Laporan Pelaksanaan tugas Dekom Triwulan I Nomor 05/BOC-MRT/EXT/IV/2020 tanggal 13 April 2020 ke PS Mayoritas 06/BOC-MRT/EXT/V/2020 tanggal 13 Mei 2020 ke PS Minoritas
Laporan Pelaksanaan tugas Dekom Triwulan II Nomor 07/BOC-MRT/EXT/VII/2020 tanggal 27 Juli ke PS Mayoritas 08/BOC-MRT/EXT/VII/2020 tanggal 27 Juli 2020 ke PS Minoritas
Laporan Pelaksanaan Tugas Dewan Komisaris Triwulan III Nomor 11/BOC-MRT/EXT/X/2020 tanggal 14 Oktober 2020 kepada PS Mayoritas dan Nomor 12/BOC-MRT/EXT/X/2020 tanggal 14 Oktober 2020 ke PS Minoritas
Laporan Pelaksanaan tugas Dekom Triwulan IV Nomor 01/BOC-MRT/EXT/I/2021 tanggal 7 Januari 2021 ke PS Mayoritas 02/BOC-MRT/EXT/I/2021 tanggal 7 Januari 2021 ke PS Minoritas
</t>
    </r>
    <r>
      <rPr>
        <b/>
        <sz val="12"/>
        <rFont val="Calibri"/>
        <family val="2"/>
        <scheme val="minor"/>
      </rPr>
      <t>Kes: Dewan Komisaris telah melaporkan hasil evaluasi kinerja perusahaan tahunan kepada Pemegang Saham yang tertuang dalam Laporan Pelaksanaan Tugas Dewan Komisaris</t>
    </r>
  </si>
  <si>
    <r>
      <t xml:space="preserve">Telaah Nomor 04/INT/KA/III/2020 tanggal 19 Maret 2020 Evaluasi Komite Audit terhadap Efektivitas Pelaksanaan Audit Eksternal
Rangkuman Rapat Januari 2020 Rencana Kegiatan Komite Audit dan Workshop Digital Forensic
'Dewan Komisaris melalui Komite Audit telah membahas terkait pelaksanaan auditor eksternal dalam Rapat Komite Audit:
</t>
    </r>
    <r>
      <rPr>
        <b/>
        <sz val="12"/>
        <rFont val="Calibri"/>
        <family val="2"/>
        <scheme val="minor"/>
      </rPr>
      <t>Kesimpulan: Terpenuhi</t>
    </r>
    <r>
      <rPr>
        <sz val="12"/>
        <rFont val="Calibri"/>
        <family val="2"/>
        <scheme val="minor"/>
      </rPr>
      <t xml:space="preserve">
</t>
    </r>
  </si>
  <si>
    <t>ditambah notulen Rapat Komite Audit Tahun 2020</t>
  </si>
  <si>
    <r>
      <t xml:space="preserve">Telaah Nomor 04/INT/KA/III/2020 tanggal 19 Maret 2020 Evaluasi Komite Audit terhadap Efektivitas Pelaksanaan Audit Eksternal
'Dewan Komisaris melalui Komite Audit bersama dengan Divisi Internal Audit &amp; Control telah membahas terkait pelaksanaan Audit Intern dalam:
-Rapat Komite Audit...
</t>
    </r>
    <r>
      <rPr>
        <b/>
        <sz val="12"/>
        <rFont val="Calibri"/>
        <family val="2"/>
        <scheme val="minor"/>
      </rPr>
      <t>Kesimpulan: Terpenuhi</t>
    </r>
  </si>
  <si>
    <t>v
apakah benar 15 hari kalender 
jwb: belum terdapat penetapan tertulis</t>
  </si>
  <si>
    <t>v
apakah sudah dilakukan penilaian atau belum
jwb: belum dilakukan</t>
  </si>
  <si>
    <r>
      <t xml:space="preserve">Dari Hasil wawancara dengan seluruh Dewan Komisaris telah menyampaikan usulan calon anggota Direksi baru kepada Pemegang Saham, namun penyampaiannya masih secara lisan belum ada penyampaian secara tertulis.
Karena merupakan hal yang rahasia jadi tidak dapat ditunjukan, disarankan untuk membuat draftnya saja yang untuk ditunjukkan kpd assessor
</t>
    </r>
    <r>
      <rPr>
        <b/>
        <sz val="12"/>
        <rFont val="Calibri"/>
        <family val="2"/>
        <scheme val="minor"/>
      </rPr>
      <t>Kesimpulan: Skor 0,25</t>
    </r>
  </si>
  <si>
    <r>
      <t xml:space="preserve">Dari Hasil wawancara dengan seluruh Dewan Komisaris Dewan Pengawas telah menyampaikan usulan calon anggota Direksi baru kepada Pemegang Saham, namun penyampaiannya masih secara lisan belum ada penyampaian secara tertulis.
Karena merupakan hal yang rahasia jadi tidak dapat ditunjukan, disarankan untuk membuat draftnya saja yang untuk ditunjukkan kpd assessor
</t>
    </r>
    <r>
      <rPr>
        <b/>
        <sz val="12"/>
        <rFont val="Calibri"/>
        <family val="2"/>
        <scheme val="minor"/>
      </rPr>
      <t>Kesimpulan: Skor 0,25</t>
    </r>
  </si>
  <si>
    <r>
      <rPr>
        <b/>
        <sz val="12"/>
        <rFont val="Calibri"/>
        <family val="2"/>
        <scheme val="minor"/>
      </rPr>
      <t>1. Peraturan Direksi PT MRTJ No.12 Tahun 2020 dan No.65 tahun 2020 ttg Pedoman Tata Kelola Perseroan (Code Of Corporate Governance) DI Lingkungan MRTJ .</t>
    </r>
    <r>
      <rPr>
        <sz val="12"/>
        <rFont val="Calibri"/>
        <family val="2"/>
        <scheme val="minor"/>
      </rPr>
      <t xml:space="preserve">
-Dalam proses Tata Kelola Perseroan (Corporate Governance), pada hal 26 huruf b ttg Rapat Dekom, mengatur al:
1) Dekom harus menetapkan tata tertib rapat Komisaris
2) Setiap rapat Dekom harus dibuatkan risalah rapat
3) Setiap rapat Dekom harus dilakukan evaluasi tindak lanjut hasil rapat sebelumnya dan pembahasan atas arahan/usulan keputusan Dekom
4) Dekom menyampaikan keberatan atas risalah rapat maksimal 14 (empat belas) hari setelah pengiriman risalah.</t>
    </r>
    <r>
      <rPr>
        <b/>
        <sz val="12"/>
        <rFont val="Calibri"/>
        <family val="2"/>
        <scheme val="minor"/>
      </rPr>
      <t xml:space="preserve">
2. Board Manual No. 10 Tahun 2020 dan No 06 Tahun 2020 tanggal 28 Desember 2020</t>
    </r>
    <r>
      <rPr>
        <sz val="12"/>
        <rFont val="Calibri"/>
        <family val="2"/>
        <scheme val="minor"/>
      </rPr>
      <t xml:space="preserve">
Bab III huruf mengenai  Rapat Dewan Komisaris , mengatur al:
1) Kebijakan Umum
2) Etika Rapat
3) Prosedur Rapat, terdapat konten al:
- Dewan Komisaris melakukan evaluasi tindak lanjut dari hasil rapat sebelumnya, sebelum agenda rapat baru dilaksanakan. 
- Dewan Komisaris melakukan pembahasan atas setiap arahan/usulan dari setiap anggota Dewan Komisaris sebelum menjadi keputusan Dewan Komisaris. 
4) Ketentuan Kehadiran dan Kuorum Rapat
5) Prosedur Pengambilan Keputusan 
6) Penyusunan Risalah Rapat
</t>
    </r>
    <r>
      <rPr>
        <b/>
        <sz val="12"/>
        <rFont val="Calibri"/>
        <family val="2"/>
        <scheme val="minor"/>
      </rPr>
      <t>Kesimpulan: Terpenuhi</t>
    </r>
  </si>
  <si>
    <r>
      <rPr>
        <b/>
        <sz val="12"/>
        <rFont val="Calibri"/>
        <family val="2"/>
        <scheme val="minor"/>
      </rPr>
      <t>1. 1. Peraturan Direksi PT MRTJ No.12 Tahun 2020 dan No.65 tahun 2020 ttg Pedoman Tata Kelola Perseroan (Code Of Corporate Governance) DI Lingkungan MRTJ .</t>
    </r>
    <r>
      <rPr>
        <sz val="12"/>
        <rFont val="Calibri"/>
        <family val="2"/>
        <scheme val="minor"/>
      </rPr>
      <t xml:space="preserve">
Hal 27 huruf b ttg Rapat Dekom point 1 Rapat Dewan Komisaris harus diadakan secara berkala sekurang-kurangnya sekali dalam sebulan dalam rapat tersebut Dewan Komisaris dapat mengundang Direksi.</t>
    </r>
    <r>
      <rPr>
        <b/>
        <sz val="12"/>
        <rFont val="Calibri"/>
        <family val="2"/>
        <scheme val="minor"/>
      </rPr>
      <t xml:space="preserve">
2. AD Ps. 18 ttg Rapat Dekom ayat 1
D</t>
    </r>
    <r>
      <rPr>
        <sz val="12"/>
        <rFont val="Calibri"/>
        <family val="2"/>
        <scheme val="minor"/>
      </rPr>
      <t xml:space="preserve">ijelaskan sbb: Rapat Dekom dapat diadakan setiap waktu bilamana dianggap perlu oleh seorang atau lebih anggota Dekom atau atas permintaan anggota Direksi atau atas perimintaan dari 1 PS atau lebih.....dst
</t>
    </r>
    <r>
      <rPr>
        <b/>
        <sz val="12"/>
        <rFont val="Calibri"/>
        <family val="2"/>
        <scheme val="minor"/>
      </rPr>
      <t>3. Pelaksanaan Rapat:</t>
    </r>
    <r>
      <rPr>
        <sz val="12"/>
        <rFont val="Calibri"/>
        <family val="2"/>
        <scheme val="minor"/>
      </rPr>
      <t xml:space="preserve">
Januari: Rapat Internal tanggal 29 Januari 2019 &amp; Rapat Gabungan tanggal 29 Januari 2020
Februari: Rapat Gabungan tanggal 28 Februari 2020
Maret: Rapat Internal tanggal 15 Maret 2019 &amp; Rapat Gabungan tanggal 26 Maret 2020
April: Rapat Gabungan tanggal 30 April 2020
Mei: Rapat Gabungan tanggal 29 Mei 2020
Juni: Rapat Gabungan tanggal 30 Juni 2020
Juli: Rapat Internal tanggal 29 Juli 2020 &amp; Rapat Gabungan tanggal 16 Juli 2020, 
Agustus: Rapat Gabungan tanggal 31 Agustus 2020
September: Rapat Gabungan tanggal 29 September 2020
Oktober: Rapat Internal tanggal 9 Oktober 2020 &amp; Rapat Gabungan tanggal 27 Oktober 2020, 
November: Rapat Internal tanggal 4 November 2019 &amp; Rapat Gabungan tanggal 27 November 2020
Desember: Rapat Internal tanggal 9 Desember 2019  &amp; Rapat Gabungan tanggal 7 dan 8 Desember 2020
</t>
    </r>
    <r>
      <rPr>
        <b/>
        <sz val="12"/>
        <rFont val="Calibri"/>
        <family val="2"/>
        <scheme val="minor"/>
      </rPr>
      <t>Kesimpulan: Dekom melakukan rapat sekali setiap bulan</t>
    </r>
    <r>
      <rPr>
        <sz val="12"/>
        <rFont val="Calibri"/>
        <family val="2"/>
        <scheme val="minor"/>
      </rPr>
      <t xml:space="preserve">
</t>
    </r>
  </si>
  <si>
    <r>
      <t xml:space="preserve">Secretary of Board of Commisioners
Deskripsi Pekerjaan
a. Memastikan dan mengarahkan pengelolaan kegiatan kesekretariatan Dewan Komisaris 
Output:
- Persiapan dokumen rapat antara Dewan Komisaris, pemegang saham dan direksi 
- Risalah rapat Dewan Komisaris sesaui ketentuan anggaran asar perusahaan 
- Dokumentasi surat, baik surat masuk, surat keluar dan risalah rapat serta dokumen lainnya,
- Rancangan Rencana Kerja dan Anggaran Dewan Komisaris 
- Rancangan Laporan Dewan Komisaris 
b. Menjalankan tugas sebagai pimpinan Sekretariat melakukan pengawasan perseroan 
- Penerapan peraturan perundang-undangan dan prinsip GCG oleh Dewan Komisaris 
- Laporan terkait perseroan secara berkala 
- Koordinasi Anggota Komite dalam rangka memperlancar tugas Dewan Komisaris 
- Liason Officer Dewan Komisaris dengan pihak lain 
3. Peraturan Direksi PT MRTJ No.14 Tahun 2018 ttg Pedoman Tata Kelola Perseroan (Code Of Corporate Governance) DI Lingkungan MRTJ
dalam Bab II huruf B Organ Pendukung point 2 tentang Sekretaris Dekom, pada huruf b terdapat Tugas dan Tanggung Jawab Sekdekom antara lain:
1) Melaksanakan peran sbg penghubung antara Dekom,Direksi dan Pemegang Saham
2) Menyiapkan undangan rapat,persiapan bahan2 rapat dan menyusun notulen rapat
3) Mendokumentasikan surat2 dan notulen rapat Dekom
4) dst.........
Sekdekom ditetapkan oleh Direksi (belum ada yg penetapan oleh Dekom)
</t>
    </r>
    <r>
      <rPr>
        <b/>
        <sz val="12"/>
        <rFont val="Calibri"/>
        <family val="2"/>
        <scheme val="minor"/>
      </rPr>
      <t>Kesimpulan: terpenuhi sebagian</t>
    </r>
  </si>
  <si>
    <t>Dalam Peraturan Direksi PT MRT Jakarta Nomor: 012 Tahun 2020 Nomor 065 Tahun 2020 tentang Pedoman Tata Kelola Perusahaan (Code of Corporate Governance) PT MRT Jakarta Desember 2020, di Bab III Proses Tata Kelola Perusahaan 
Simpulan :
Terpenuhi</t>
  </si>
  <si>
    <t>Dalam Bab III. 2 tentang Program Pengenalan bagi Komisaris dan Direksi yang baru (halaman 23)
, disebutkan bahwa materi yang diberikan pada program pengenalan meliputi hal2 sbb:
1. Gambaran mengenai perseroan dst
2. Penjelasan mengenai tugas dan tanggung jawab Dewan Komisaris dan Direksi serta Komite Dekom
3. Penjelasan mengenai sistem pengendalian internal dst
4. Pelaksanaan GCG di lingkungan perseroan
5.Laporan Pelatihan Direksi diluar Pelatihan Induksi untuk Direktur Keuangan
dalam Korespondensi Internal Nomor 001/INT/BOD-FCM-MRT/XII/2020 tanggal 15 Desember 2020 perihal Laporan Kegiatan Workshop &amp; Training "Public Policy for The Future"
dokumen hanya berupa list tidak dijabarkan per materi yang diikuti
Simpulan:
Terpenuhi sebagian besar, karena belum memuat pendelegasian wewenang</t>
  </si>
  <si>
    <t>Dalam Bab III. 2 tentang Program Pengenalan bagi Komisaris dan Direksi yang baru (halaman 23)
, disebutkan bahwa materi yang diberikan pada program pengenalan meliputi hal2 sbb:
1. Gambaran mengenai perseroan dst
2. Penjelasan mengenai tugas dan tanggung jawab Dewan Komisaris dan Direksi serta Komite Dekom
3. Penjelasan mengenai sistem pengendalian internal dst
4. Pelaksanaan GCG di lingkungan perseroan</t>
  </si>
  <si>
    <t>Dalam Peraturan Direksi PT MRT Jakarta Nomor: 012 Tahun 2020 Nomor 065 Tahun 2020 tentang Pedoman Tata Kelola Perusahaan (Code of Corporate Governance) PT MRT Jakarta Desember 2020, Bab III.3 tentang Program Peningkatan Kapabilitas Dewan Komisaris dan Direksi (hal. 23)
Simpulan :
Terpenuhi</t>
  </si>
  <si>
    <t xml:space="preserve">1. Berdasarkan Hasil wawancara dari Korespondensi Internal Nomor 198/INT/CORSEC-MRT/XII/2020 tentang Pertanyaan Wawancara Direksi dalam Rangka Assessment GCG MRT Jakarta Tahun 2020 tanggal 23 Desember 2020 di tanda tangan oleh Kepala Divisi Corporate Strategy 
yang menjawab pertanyaan wawancara adalah 4 Direksi dan seluruhnya menjawab ya, bisa dipertanggungjawabkan dan dikoordinasikan dengan BOC
2. Surat Nomor 1295/BOD-MRT/XII/2020 tanggal 14 Desember 2020 tentang Manajemen Talenta PT MRT Jakarta
3. Di Pergub 5 tahun 2018 tentang Tata Cara Pengangkatan dan pemberhentian Direksi BUMD dan perusahaan patungan, Bab V ttg Manajemen Talenta, di ayat 2 berbunyi Badan (Perangkat Daerah yang melaksanakan tugas dan fungsi pembinaan BUMD) menyampaikan laporan talent pool berupa daftar kandidat per posisi/rumpun jabatan serta wadah kandidat (talent pool) secara berkala kepada Gubernur dan di ayat 3 berbunyi pengsisian jabatan Direksi yang kompeten, profesional dan berintegritas dapat diperoleh dari talent pool
</t>
  </si>
  <si>
    <t>1. Untuk analisis capaian kinerja unit kerja sudah dilakukan setiap bulan pada rapat BOD diperluas
2. Individual Development Plan PER/002/BOD-FCM-MRT/VII/2020 tanggal 30 Juli 2020 di siapkan oleh Jelita Widuri, Diperiksa oleh Heru Nugroho dan disetujui oleh Roy Rahendra (Dir Keu)
3.  Surat No 346/BOD-MRT/IV/2020 tanggal 20 April 2020 tentang Laporan Capaian Kontrak Kinerja 2019 PT MRT Jakarta kepada PS Mayoritas</t>
  </si>
  <si>
    <t>Pasal 15 tentang alih tugas (hal. 14 - 15)</t>
  </si>
  <si>
    <r>
      <t xml:space="preserve">1. Hasil Penialaian Kepuasan Pemasok tahun 2020 dengan nilai rata-rata 77,73
</t>
    </r>
    <r>
      <rPr>
        <sz val="11"/>
        <color theme="1"/>
        <rFont val="Calibri"/>
        <family val="2"/>
        <scheme val="minor"/>
      </rPr>
      <t>2. Vendor Performance Index tahun 2020
jumlah 31 rekanan dengan rata2 nilai 97,54%
3. Daftar rekanan yang berkontrak dengan PT MRTJ</t>
    </r>
    <r>
      <rPr>
        <sz val="11"/>
        <color rgb="FFFF0000"/>
        <rFont val="Calibri"/>
        <family val="2"/>
        <scheme val="minor"/>
      </rPr>
      <t xml:space="preserve">
</t>
    </r>
    <r>
      <rPr>
        <sz val="11"/>
        <rFont val="Calibri"/>
        <family val="2"/>
        <scheme val="minor"/>
      </rPr>
      <t>4</t>
    </r>
    <r>
      <rPr>
        <sz val="11"/>
        <color theme="1"/>
        <rFont val="Calibri"/>
        <family val="2"/>
        <scheme val="minor"/>
      </rPr>
      <t>. Sanggahan dari Tower Bersama Grup Nomor TBG-BTE-869/PDI/05/X/19 tanggal 7 Oktober 2019 Sanggahan Pemenang Mitra Penyedia Sistem Perangkat Keras utk QR Gate
Kesimpulan :
(77,3+97,54+100+100)/4 = 93,71</t>
    </r>
  </si>
  <si>
    <t>Sudah dimutakhirkan, yang terbaru Peraturan Direksi PT MRT Jakarta Nomor 030 Tahun 2020 tentang Pedoman Keuangan dan Akuntansi di Lingkungan PT MRT Jakarta tanggal 26 Agustus 2020 oleh Direktur Utama
Pedoman Keuangan dan Akuntansi berisi:
1. Pendahuluan
2. Tugas, Wewenang dan Tanggungjawab
3. Penyusunan dan Revisi Anggaran
4. Penerimaan Dana/Kas
5. Bab V = Subsidi
6. Bab VI = Penggunaan Dana/Kas
7. Bab VII = Perpajakan
8. Bab VIII = Investasi Keuangan
9. Bab IX = Pendanaan
10. Bab X = Hibah dan Pinjaman
11. Bab XI = Pengelolaan Asuransi
12. Bab XII = Laporan Keuangan
13. Bab XIII = Penyimpanan Dokumen
14. Bab XIV = Penutup</t>
  </si>
  <si>
    <t xml:space="preserve">1. PPh pasal 21 = Tepat waktu 11 bulan, terlambat 1 bulan (Maret) = 0,919
2. PPh Pasal 23 = Tepat waktu = 1
3. PPh Pasal 4 = Tepat waktu  = 1
5. PPN = Tepat waktu = 1
SPT Bulanan score : 
SPT Tahunan = tepat waktu = 1
Simpulan:
</t>
  </si>
  <si>
    <t xml:space="preserve">Terdapat 8 laporan sampai dengan tanggal 31 Desember 2020, yang sudah ditindak lanjut ada 6, dan yang masih dalam proses tindak lanjut ada 2 laporan
Simpulan:
Nilai = 6/8 = 0,75
</t>
  </si>
  <si>
    <r>
      <rPr>
        <sz val="12"/>
        <color theme="1"/>
        <rFont val="Calibri"/>
        <family val="2"/>
        <scheme val="minor"/>
      </rPr>
      <t>Dilakukan 
Tahun 2020 WBS yang masuk ada 8 laporan 2 dummy efektif per Maret 2020
6 , 4 sudah (1 buah tdk dikeluarkan laporan) selsai 2 masih dlm proses investigatif
yang menghandle Komite WBS ke Direksi
contoh : 
1. LAP 15/INA/2020 tanggal 18 September 2020 Hasil Audit Investigatif WBS Terkait dugaan tdk transparannya proses pengadaan licensi dan pengadaan SAP pada MRT</t>
    </r>
    <r>
      <rPr>
        <sz val="12"/>
        <color rgb="FFFF0000"/>
        <rFont val="Calibri"/>
        <family val="2"/>
        <scheme val="minor"/>
      </rPr>
      <t xml:space="preserve">
</t>
    </r>
    <r>
      <rPr>
        <sz val="12"/>
        <rFont val="Calibri"/>
        <family val="2"/>
        <scheme val="minor"/>
      </rPr>
      <t>Simpulan:
6/8 = 0,75</t>
    </r>
  </si>
  <si>
    <t>tetap 0,75</t>
  </si>
  <si>
    <t>karena ada banyak temuan dari KAP</t>
  </si>
  <si>
    <t xml:space="preserve">Sosialisasi Pedoman pengendalian gratifikasi yang ditetapkan dengan Peraturan Direksi No.005 Tahun 2019 melalui :
1. Tatap muka pada tanggal media online tanggal 14 Agustus 2020
2. Media website
3. Media Blast Email tanggal 5 Mei 2020
4. Media TV Perseroan
5. Khusus untuk Dekom disamapiakn  hardcopy pedoman gratifikasi ketika program pengenalan
Simpulan:
Terpenuhi
</t>
  </si>
  <si>
    <r>
      <rPr>
        <sz val="12"/>
        <rFont val="Arial"/>
        <family val="2"/>
      </rPr>
      <t>1. Berdasarkan risalah rapat gabungan BOD - BOC, masih terdapat arahan Dekom yang masih dalam proses, misalnya …
2. No 029/BOD-MRT/I/2020 tanggal 13 Januari 2021 tentang Tindak Lanjut atas Arahan Dekom Terkait SMAP di PT MRT Jakarta (Perseroda)</t>
    </r>
    <r>
      <rPr>
        <sz val="12"/>
        <color theme="1"/>
        <rFont val="Arial"/>
        <family val="2"/>
      </rPr>
      <t xml:space="preserve">
Simpulan:
Terpenuhi sebagian </t>
    </r>
  </si>
  <si>
    <t>1. Perusahaan telah menyusun laporan keuangan triwulanan
2. Perusahaan telah menyusun laporan bulanan, contoh Laporan Kemajuan Pembangunan Proyek MRT Jakarta 
3. Laporan realisasi kontrak kinerja triwulanan
4. Laporan capaian RKAP triwulanan 
(baru sampai trw III)</t>
  </si>
  <si>
    <t xml:space="preserve">Daftar Isi Internal Audit Manual (masih berupa draft Tahun 2020) ditargetkan selesai Tahun 2021 
</t>
  </si>
  <si>
    <t>1. Dalam Laporan evaluasi atas pengendalian intern yang dilakukan oleh BPKP disertai saran perbaikan (LEV-539/PW09/4.2/2019 tgl 21 Oktober 2019),sedangkan untuk evaluasi tingkat aktivitas telah dilakukan.)
2. Dalam LHP SPI, apakah terdapat Laporan SPI. jwb : belum diberikan dan laporan tahunan SPI belum dibuat
Terpenuhi sebagian</t>
  </si>
  <si>
    <t>Berdasarkan CV, pengalaman Sdr  Sdr. Muhammad Kamaluddin ST,CKM,MBA sbb:
- Kehumasan : 
1. Led the strategic partnerships with global companies and organizations (MoU with MTR Hong Kong, Seoul Metro Korea, Cross Rail UK, WWF, and ASEAN
2. Delivered Speech at Indonesia Korea Partnership Conference (organized by Ministry of Land Infrastructure and Transport)
- Hukum : 
1. Led strategic cooperation with the major stakeholders (Mou with KPK)
- Kesekretariatan : 
1. Strategy and Performance Specialist (Ras Gas Company Limited)
2. Portofolio Project Manager (SHELL, Business and Portofolio Development)
Simpulan: Terpenuhi seluruhnya</t>
  </si>
  <si>
    <t xml:space="preserve">
Peraturan Direksi PT MRT Jakarta (PERSERODA) Nomor 013 Tahun 2019 tentang Pedoman Pengelolaan teknologi Informasi di Lingkungan PT MRT Jakarta (Perseroda) tanggal 28 Februari 2019</t>
  </si>
  <si>
    <t>Dimuat dalam situs web dalam PPID (Pejabat Pengelola Informasi dan Dokumentasi)
sudah di update</t>
  </si>
  <si>
    <t>Terdapat juga Korespondensi Internal No 150/INT/INA-MRT/XII/2020 dari Kadiv IA kepada Direktur Utama tentang Persetujuan Revisi Ketiga Rencana Audit Tahunan tanggal 3 Desember 2020
Rencana Audit Tahun 2020  terdiri dari:
1. Monitoring Sarana dan Prasarana
2. Pengukuran RIsk Conformity
3. Probity Audit atas Pengadaan
A. Kegiatan Asurans dan Audit
1. Asurans atas Penundaan Kontrak
2. Asurans atas Pemutusan Kontrak
3. Asurans atas Kegiatan ERP
4. Audit Investigatif 
5. Reviu Laporan Keuangan
6. Reviu Penyusunan RKAP dan RJPP
7. Pengukuran Risk Maturity Level
dst
B. Kegiatan Non Asurans (Konsultasi)
1. Asistensi GRC
2. Pendampingan tim KAP dan Auditor Internal pemerintah dan eksternal
3. Jasa konsultasi bagi unit kerja
C. Kegiatan pengembangan kompetensi auditor
1. Pelatihan, pendidikan, dan sertifikasi
Simpulan:
Terpenuhi, program kerja poin A. 23 "Audit atas permintaan dan perintah Direksi/Komisaris/Komite Audit" adlh untuk audit jika ada indikasi kecurangan</t>
  </si>
  <si>
    <t>Halam 10, Sub Bab E poin 13, Divisi Corsec membuat laporan secara periodik minimal 3 bln sekali dan menyampaikannya kepada Direktur Utama.
Laporan WBS sudah dibuat terpisah dari laporan GCG. Laporan triwulan 1 dibuat tanggal 20 Mei 2020, Triwulan 2 14 Juli, Triwulan 3 6 Oktober, Triwulan 4 6 Januari 2021</t>
  </si>
  <si>
    <r>
      <rPr>
        <sz val="12"/>
        <rFont val="Calibri"/>
        <family val="2"/>
        <scheme val="minor"/>
      </rPr>
      <t>1. Peraturan Direksi Nomor 31 Tahun 2020 tentang Pedoman Sistem Pelaporan Dugaan Pelanggaran tanggal 31 Agustus 2020 Bab II tentang mekanisme pelaporan WBS
2. Korepsondensi Internaldari Direktur Utma kepada Dewan Komisaris No. 088/INT/DIR-MRT/V/2020 tanggal 20 Mei perihal Laporan Pelaksanaan WBS Triwulan I
3. Korepsondensi Internaldari Kepala Divisi Corporate Secretary  kepada Direktur Utama No. 107/INT/CORSEC-MRT/VII/2020 tanggal 14 Juli 2020 perihal Laporan Pelaksanaan WBS Triwulan II 2020
4. Korespondensi Internaldari Kepala Divisi Corporate Secretary  kepada Direktur Utama No. 144/INT/CORSEC-MRT/X/2020 tanggal 6 Oktober 2020 perihal Laporan Pelaksanaan WBS Triwulan III 2020
5. Korespondensi Internal dari Kepala Divisi Corporate Secretary kepada Direktur Utama No. 005/INT/CORSEC-MRT/I/2021 tanggal... Januari 2021 perihal Laporan Pelaksanaan WBS Triwulan IV 2020</t>
    </r>
    <r>
      <rPr>
        <sz val="12"/>
        <color rgb="FFFF0000"/>
        <rFont val="Calibri"/>
        <family val="2"/>
        <scheme val="minor"/>
      </rPr>
      <t xml:space="preserve">
</t>
    </r>
    <r>
      <rPr>
        <sz val="12"/>
        <color theme="1"/>
        <rFont val="Calibri"/>
        <family val="2"/>
        <scheme val="minor"/>
      </rPr>
      <t>Simpulan:
Terpenuhi</t>
    </r>
  </si>
  <si>
    <t>Perdir PT MRT Jakarta Nomor 039 Tahun 2020 tentang Pedoman Pemberian Dana Sponsorship dan CSR di Lingkungan PT MRT Jakarta di sahkan tanggal 25 September 2020 oleh Dirut</t>
  </si>
  <si>
    <r>
      <t xml:space="preserve">Dalam Notulensi BOD-BOC bulan Juni Tahun 2019
Pemenuhan tahun lalu: Untuk Tahun 2020 tidak terdapat arahan dari Dekom mengenai evaluasi atas RJPP 2018-2030 dan RJMP 2018-2023.
Arahan Dekom dalam penyusunan KPI dan RKA 2020 ada dalam notulensi BOC BOD. Notulensi gabungan Januari (29 Januari 2020 - Dekom meminta agar peta strategis dikaitkan dgn visi perusahaan agar terlihat turunnya KPI dan RKA Korporasi, serta review 3 bulanan oleh perusahaan); Notulensi gabungan Februari (28 Februari 2020 - Pak Rukijo menyoroti aspek perkembangan bisnis yaitu pentingnya database ridership guna menjadi acuan keputusan bisnis); Notulensi gabungan maret (26 Maret 2020 - Peran IT untuk integrasi seluruh proses bisnis di MRT Jakarta dan bagaimana adaptasi proses bisnis menjadi digital); Notulensi gabungan Mei (29 Mei 2020 - pak Mukhtasor berpesan untuk pembentukan anak usaha TOD agar memastikan ada pertumbuhan nilai melebihi pengelolaan sekarang oleh Direktorat Pengembangan Bisnis, selain itu eksplorasi calon anak usaha EPC dapat melakukan koord. langsung dengan kontraktor Jepang, intinya pendirian anak usaha harus mendorong growth dan mendorong revenue stream perusahaan)
</t>
    </r>
    <r>
      <rPr>
        <b/>
        <sz val="12"/>
        <rFont val="Calibri"/>
        <family val="2"/>
        <scheme val="minor"/>
      </rPr>
      <t>Kesimpulan: belum terpenuhi</t>
    </r>
  </si>
  <si>
    <r>
      <t xml:space="preserve">64 / VIII tanggal 31 Agustus 2020 perihal Arahan terhadap kebijakan pengembangan mutu perseroan melalu implementasi sistem manajemn anti penyuapan/ (ISO 37001:2016 )
BOD - BOC
Arahan tentang pelayanan dan pelaksanaan mutu tertuang dalam :
Arahan kebijakan mutu (pelaksanaan ISO) ada pada memo 64 (31 Agustus 2020 - Arahan terhadap kebijakan ppengembangan mutu perseroan melalui implementasi SMAP ISP 37001:2016); Memo 90 (29 Desember 2020 - Tinjauan atas tercapainya sertifikasi SMAP ISO 37001:2016 di tahun 2020 dan arahan untuk implementasi di tahun 2021). Komisaris atas nama Pak Pandu sudah memberikan pelatihan kepada manajemen terkait ISO 37001 sebagai bagian manajemen mutu
</t>
    </r>
    <r>
      <rPr>
        <b/>
        <sz val="12"/>
        <rFont val="Calibri"/>
        <family val="2"/>
        <scheme val="minor"/>
      </rPr>
      <t>Namun, belum terlihat adanya arahan tertulis atas kebijakan mutu 
Kesimpulan: nilai 0,5 (terpenuhi sebagian)</t>
    </r>
  </si>
  <si>
    <t>Pada notulensi BOC BOD banyak reminder Dekom untuk melaksanakan kegiatan memperhatikan peraturan perundangan berlaku. Korespondensi internal memo 01 (2 Januari 2020 - Persetujuan rencana pendirian perusahaan patungan dalam rangka integrasi transportasi umum perkeretaapian di jabodetabek berdasarkan pertimbangan beberapa aturan pemerintah seperti tercantum pada isi memo); Memo 51 (2 Juli 2020 tentang peprsetujuan rencana pendirian anak usaha TOD dengan mempertimbangkan beberapa aturan pemerintah seperti tercantum pada isi memo); Memo 54 (13 Juli 2020 tentang arahan dekom untuk proses pendirian perusahaan patungan penyelenggaraan sistem integrasi pembyaran antar moda transportasi dengan mengingatkan direksi untuk mengawal proses dan tata kelola pembentukan yg sesuai dengan ketentuan peraturan perundang-undangan); Notulensi gabungan januari (29 Januari 2020 - pak Mukhtasor mengingatkan untuk progress pembuatan anak usaha untuk dijag a2 rambu yaitu proses governance/ tata kelola dan terkait aspek finansial dan monetisasi); Rapat gabungan  Agustus (31 Agustus 2020 - Pak Syaugi berpesan agar Board Manual di-review kembali, dan sekaligus review semua regulasi yang ada, sehingga semua pedoman diperbaiki dan dipastikan sesuai dengan regulasi yang lebih tinggi dalam hal ini peraturan perundangan. Pak Mukhtasor menyoroti terkait isu direct contracting selain mematuhi aturan eksternal,untuk dijaga juga agar sesuai dengan aturan internal Perusahaan. Kalau belum ada kebijakan internalnya, maka untuk disiapkan kebijakannya); Notulensi gabungan Oktober (27 Oktober 2020 - pak Singgih komite melihat mrtj memiliki 3 anak perusahaan dan sebagai induk harus melakukan kontrol dan pembinaan sehingga perusahaan perlu menyiapkan perangkat peraturan dalam pengelolaan anak perusahaan); Notulensi gabungan november (27 November 2020 - Pak Mukhtasor memberi saran untuk pengelolaan TOD dalam hal-hal yang beririsan dengan MITJ pastikan ada landasan aturan yang diberikan Pemerintah Provinsi DKI dimana mandate hanya diberikan kepada MRT Jakarta. Barulah MRT Jakarta menurunkan mandat itu kepada MITJ</t>
  </si>
  <si>
    <t>Arahan-arahan Dekom kepada manajemen terkait manajemen mutu, remunerasi, evaluasi pengadaan, IT, penyusunannya semua dibantu anggota Komite. Kemudian anggota Komite terlibat pada rapat BOC BOD dan ada bagian khusus di notulensi tiap bulan terkait masukan Komite. Notulensi gabungan april (30 April 2020 - pak hassan komite audit memberi masukan mengenai skenario cost control, pada rapat komite audit sebelumnya terkait pemantauan rkap ditemukan masih banyak kegiatan yg belum dilakukan terlepas adanya isu covid atau tidak tidak, manajemen harap menaruh perhatian disini agar cost controol dilakukan namun target pelaksanaan kegiatan tetap terealisasi); Notulensi gabungan mei (29 Mei 2020 - pak krishna komite audit mengingatkan bahwa proses pekerjaan konstruksi termasuk yg dikecualikan dalam masa pandemi sehingga timeline cp 201 dapat dijaga untuk tidak mundur, sedangkan untuk CP 202-203 perlu dilakukan expediting process agar tidak makin mundur pengadaannya0; Notulensi gabungan juni (30 Juni 2020 - Pak Ivan mengingatkan bahwa beberapa top risk tertinggi perusahaan terkait aspek finansial dan mitigasi yg diajukan adalah efisiensi dan pengendalian biaya, hal yg harus dipersiapkan perusahaan apabila efisiensi tidak tercapai langkah apa yg akan dilakukan perusahaan); Notulensi gabungan juli (29 Juli 2020 - Pak hary menyarankan perusahaan untuk melakukan kajian manajemen keamanan informasi berbasis ISO 27001 mengingat banyaknya data mrt jakarta sekarang yg dikelola secara digital. perusahaan baiknya menetapkan chief penanggung jawab proses IT ini, dari level kebijakan kemudian aspek teknis keamanan.); Notulensi gabungan Agustus (31 Agustus 2020 - Pak Irwan menyoroti bawah talenta-talenta MRT Jakarta cenderung diambil oleh Perusahaan lain. Untuk menghadapi ini perlu disiapkan strategi succession planning); Notulensi gabungan september (29 Sept 2020 - 
dimana saat karyawan hilang kita sudah menyiapkan pengganti serta ilmu dan knowledge
yang dimiliki pengurus lampau dapat ditransfer segera;
4. Pak Irwan menyarankan untuk program Transformasi BUMD, kita jaga agar output yang
diberikan konsultan jangan generic, hal-hal yang dipersyaratkan pada KAK harus
terefleksikan dan deliverables harus jelas dampaknya pada Perusahaan); Notulensi gabungan september (29 Sept 2020 - pak Irwan menyarankan untuk efisiensi biaya dalam aspek SDm dapat dimulai dari aspek benefir, jangan langsung ke gaji bulanan yg efeknya langsung terasa. kalaupun ada pengurangan dilakukan secara gradual sehingga impactnya tidak terlalu besar ke karyawan); Notulensi gabungan oktober (27 Okt 2020 - pak Irwan menyarankan untuk materi2 pelatihan internal yg disusun selama masa pandemi, selain berfungsi untuk penghematan, juga dapat dijadikan revenue generator ke depan khususny dengan pendirian BUMD Academy); Notulensi gabungan November (27 November 2020 - Ibu Helda menyampaikan hasi diskusinya dengan Divisi Commercial &amp; Retail membahas
keputusan memberikan area entrance pada Otego, dan Bu Helda menyarankan agar MRT
Jakarta menyepakati dengan Otego terkait guaranteed payement untuk entrance dan
disepakati juga kapan pembayaran dilakukan bisa dilakukan dengan pertimbangan kondisi
sudah kembali normal); Notulensi gabungan desember (29 Desember 2020 - Pak Pandu mengevaluasi rapat minggu sebelum yang mengundang Dewan Komisaris dan
Komite untuk pembahasan Risk Maturity dimana tahun ini kita melakukannya sendiri tanpa
bantuan konsultan. Pak Pandu mengingatkan kita harus memahami pola kerja dan sistem alat
ukur yang digunakan Deloitte dalamm mengujur Risk Maturity sebelum kita lakukan sendiri,
sehingga hasil assessment Risk Maturity-nya juga tidak salah dalam menghitung dan
mengambil kesimpulan. Setelah tim internal paham, baru kegiatan assessment Risk Maturity
ini kita lakukan).</t>
  </si>
  <si>
    <r>
      <t xml:space="preserve">1. Wawancara PS Mayoritas: Iya berperan aktif, pemegang saham dalam hal
ini BPBUMD melakukan seleksi anggota
Dewas/Dekom sesuai dengan Pergub Nomor
50/2018 tentang Tata Cara Pengangkatan dan
Pemberhentian Anggota Dewan Pengawas dan
Anggota Dewan Komisaris BUMD
2. Wawancara PS Minoritas : Iya
3. Pemilihan direksi : Test Pemeriksaan Psikologi nomor UI/BUMD/CMP/I/2020 atas Nama Roy Rahendra diterbitkan oleh OXA mitra consulting
4. Keputusan Kepala BPBUMD Nomor 10 Tahun 2020 tentang Pembentukan Tim Uji Kelayakan dan Kepatutan Calon Anggota Direksi, Dewas, dan Dekom pada BUMD dan Perusahaan Patungan
</t>
    </r>
    <r>
      <rPr>
        <sz val="12"/>
        <color theme="1"/>
        <rFont val="Calibri"/>
        <family val="2"/>
        <scheme val="minor"/>
      </rPr>
      <t>Skor : Terpenuhi sebagian besar</t>
    </r>
  </si>
  <si>
    <r>
      <t>1. Tahun 2020 terdapat pergantian Direksi (yaitu Direktur Keuangan)</t>
    </r>
    <r>
      <rPr>
        <sz val="12"/>
        <color rgb="FFFF0000"/>
        <rFont val="Calibri"/>
        <family val="2"/>
        <scheme val="minor"/>
      </rPr>
      <t xml:space="preserve"> </t>
    </r>
    <r>
      <rPr>
        <sz val="12"/>
        <color theme="1"/>
        <rFont val="Calibri"/>
        <family val="2"/>
        <scheme val="minor"/>
      </rPr>
      <t xml:space="preserve">
2. Wawancara PS Mayoritas Iya berperan aktif, pemegang saham dalam hal
ini BPBUMD melakukan seleksi anggota
Dewas/Dekom sesuai dengan Pergub Nomor
5/2018 tentang Tata Cara Pengangkatan dan
Pemberhentian Direksi BUMD dan PT Patungan 
3. Wawancara PS Minoritas : Iya
4. Pemilihan direksi : Test Pemeriksaan Psikologi nomor UI/BUMD/CMP/I/2020 atas Nama Roy Rahendra diterbitkan oleh OXA mitra consulting
5. Keputusan Kepala BPBUMD Nomor 10 Tahun 2020 tentang Pembentukan Tim Uji Kelayakan dan Kepatutan Calon Anggota Direksi, Dewas, dan Dekom pada BUMD dan Perusahaan Patungan</t>
    </r>
    <r>
      <rPr>
        <sz val="12"/>
        <rFont val="Calibri"/>
        <family val="2"/>
        <scheme val="minor"/>
      </rPr>
      <t xml:space="preserve">
</t>
    </r>
    <r>
      <rPr>
        <sz val="12"/>
        <color rgb="FFFF0000"/>
        <rFont val="Calibri"/>
        <family val="2"/>
        <scheme val="minor"/>
      </rPr>
      <t xml:space="preserve">Skor : terpenuhi sebagian besar
</t>
    </r>
  </si>
  <si>
    <r>
      <t xml:space="preserve">DOK:
1. Akte Notaris Sutjipto,SH,M.Kn No.140 tgl 17 Juni 2008 ttg Akta Pendirian PT  MRT Jakarta, halaman 13 ttg Kuorum, Hak Suara, dan Keputusan RUPS
ps 10 
ay 1a RUPS dapat dilangsungkan apabila dihadiri oleh PS yg mewakili lebih dari 1/2 bagian dr jumlah seluruh saham dg hak suara yg sah ....dst
ay4 . Dalam rapat tiap saham memberikan hak kepada pemiliknya untuk mengeluarkan 1 (satu) suara.
......dst.
</t>
    </r>
    <r>
      <rPr>
        <sz val="12"/>
        <color theme="1"/>
        <rFont val="Calibri"/>
        <family val="2"/>
        <scheme val="minor"/>
      </rPr>
      <t>kesimpulan: di dalam aturan, PS Mayoritas telah melindingi Hak PS Minoritas, namun dalam kenyataannya, masih terlihat beberapa hal yg belum ada keterlibatan PS Minoritas, seperti Kontrak Manajemen 2020 Tidak di ttd PS Minoritas, keaktifan persiapan RUPS, Laporan berkala capaian KPI dan capaian RKAP juga belum disampaikan ke PS Minoritas</t>
    </r>
    <r>
      <rPr>
        <sz val="12"/>
        <color rgb="FFFF0000"/>
        <rFont val="Calibri"/>
        <family val="2"/>
        <scheme val="minor"/>
      </rPr>
      <t>, sehingga skor = 0,75</t>
    </r>
    <r>
      <rPr>
        <sz val="12"/>
        <rFont val="Calibri"/>
        <family val="2"/>
        <scheme val="minor"/>
      </rPr>
      <t xml:space="preserve">
</t>
    </r>
  </si>
  <si>
    <r>
      <t xml:space="preserve">v
karena bukan menunjukkan arahan </t>
    </r>
    <r>
      <rPr>
        <b/>
        <sz val="12"/>
        <color theme="1"/>
        <rFont val="Calibri"/>
        <family val="2"/>
        <scheme val="minor"/>
      </rPr>
      <t>kebijakan ke anak usaha</t>
    </r>
    <r>
      <rPr>
        <sz val="12"/>
        <color theme="1"/>
        <rFont val="Calibri"/>
        <family val="2"/>
        <scheme val="minor"/>
      </rPr>
      <t xml:space="preserve"> dekom ke anak perusahaan</t>
    </r>
  </si>
  <si>
    <t>Dalam RKT Dekom Tahun 2020 Melaksanakan rapat Dewan Komisaris dengan Direksi setiap bulannya dengan melakukan Monitoring, pengawasan,  dan pemberian masukan / umpan balik kepada manajemen, khususnya dalam pelaksanaan Good Corporate Governance di Perusahaan
Untuk mengetahui efektifitas dan implementasi GCG, termasuk di dalamnya prinsip tata kelola, manajemen risiko, dan internal kontrol pada pelaksanaan konstruksi, kesiapan operasi dan pemeliharaan, pengusahaan dan pengembangan bisnis, termasuk kendala yang ada, baik tentang waktu, hambatan dan risiko lain serta mitigasinya. Melaksanakan fungsi pengawasan dan pemberian konsultasi.
Sudah terdapat Tindak Lanjut Assessment GCG BPKP Tahun 2019 melalui Korespondensi Interbnal No 34/INT/BOC/IV/2020 tanggal 24 April 2020
dan KI Nomor 26/INT/BOC/MRT/IV/2020 tanggal 24 april 2020
Dalam RKT Dekom Tahun 2020 Untuk mengetahui efektifitas dan implementasi
GCG, termasuk di dalamnya prinsip tata kelola,
manajemen risiko, dan internal kontrol pada
pelaksanaan konstruksi, kesiapan operasi dan
pemeliharaan, pengusahaan dan
pengembangan bisnis, termasuk kendala yang
ada, baik tentang waktu, hambatan dan risiko
lain serta mitigasinya.
Melaksanakan fungsi pengawasan dan
pemberian konsultas</t>
  </si>
  <si>
    <t>Untuk mengetahui efektifitas dan implementasi GCG, termasuk di dalamnya prinsip tata kelola, manajemen risiko, dan internal kontrol pada pelaksanaan konstruksi, kesiapan operasi dan pemeliharaan, pengusahaan dan pengembangan bisnis, termasuk kendala yang ada, baik tentang waktu, hambatan dan risiko lain serta mitigasinya. Melaksanakan fungsi pengawasan dan pemberian konsultasi.
Namun Sudah terdapat Tindak Lanjut Assessment GCG BPKP Tahun 2019 melalui Korespondensi Interbnal No 34/INT/BOC/IV/2020 tanggal 24 April 2020
dan KI Nomor 26/INT/BOC/MRT/IV/2020 tanggal 24 april 2020
Rencana kerja Dekom tahun 2020 secara eksplisit menyatakan pemantuan GCG, dalam semua laporan triwulan ada laporan KHUSUS dari Dekom mengevaluasi pelaksanaan GCG Perusahaan, dalam rapat bulanan Dekom reminder untuk menegakkan GCG sampai penerapan GRC terintegrasi selalu disampaikan</t>
  </si>
  <si>
    <t>sudah dilakukan</t>
  </si>
  <si>
    <r>
      <t xml:space="preserve">Pelaksanaannya:
1. Berdasarkan wawancara dengan Bapak Yuda syarat ini sudah terpenuhi
namun masih dicarikan dokumen disposisi / dokumen sirkuler di sekretaris
jwb:
untuk draft saat sirkuler tdk ditemukan dokumennya, lebih baik ditambahkan dalam dokumen terdapat tanggal saat penandatanganan sirkuler
</t>
    </r>
    <r>
      <rPr>
        <b/>
        <sz val="12"/>
        <rFont val="Calibri"/>
        <family val="2"/>
        <scheme val="minor"/>
      </rPr>
      <t>Kesimpulan: 0,25</t>
    </r>
  </si>
  <si>
    <t>Korespondensi Internal
Rencana Audit Tahun 2020  terdiri dari:
1. Monitoring Sarana dan Prasarana
2. Pengukuran RIsk Conformity
3. Probity Audit atas Pengadaan
A. Kegiatan Asurans dan Audit
1. Asurans atas Penundaan Kontrak
2. Asurans atas Pemutusan Kontrak
3. Asurans atas Kegiatan ERP
4. Audit Investigatif 
5. Reviu Laporan Keuangan
6. Reviu Penyusunan RKAP dan RJPP
7. Pengukuran Risk Maturity Level
dst
B. Kegiatan Non Asurans (Konsultasi)
1. Asistensi GRC
2. Pendampingan tim KAP dan Auditor Internal pemerintah dan eksternal
3. Jasa konsultasi bagi unit kerja
C. Kegiatan pengembangan kompetensi auditor
1. Pelatihan, pendidikan, dan sertifikasi
Simpulan:
sebagian</t>
  </si>
  <si>
    <t>ada laporan berbentuk surat yg ditujukan ke Direktur Utama, Dekom tanggal 5 Januari 2021. KI nomor 02/INT/IAC-MRT/I/2021 perihal Laporan Realisasi Pencapaian Kinerja Divisi Internal Audit 2020
Terpenuhi sebagian besar,
karena masih berbentuk KI bukan Laporan</t>
  </si>
  <si>
    <t>Untuk rapat gabungan Direksi dan Dekom, undangan dibuat oleh Sekdekom.
Yang menyusun risalah rapat gabungan Direksi dan Dekom adalah Sekdekom
Sekper mendokumentasikan risalah rapat gabungan
Kesimpulan:
terpenuhi sebagian besar, karena perlu dibuat rekap</t>
  </si>
  <si>
    <t>Siaran pers yang dilakukan tahun 2020 al:
1. Penandatanganan Naskah Perjanjian Subsidi Tahun 2020 antara Dishub DKI Jakarta dengan PT MRT (16/6/2020)
2. Perubahan Jadwal Operasional MRT Jakarta dalam PSBB Masa Transisi
3. Kunjungan Duta Besar Jepang untuk Indonesia ke Proyek MRT Jakarta Fase 2 (10/9/2020)
4. RUPS LB Sahkan Peningkatan Modal Serta Proyeksikan Perseroan Tumbuh dan Berkembang Secara Berkelanjutan
dll
Simpulan:
Terpenuhi sebagian besar (tidak dilakukan wawancara secara lgsg, hanya berdasarkan website)</t>
  </si>
  <si>
    <r>
      <t xml:space="preserve">
Telaah : Korespondensi Internal No 89/INT/BOC/XII/2020 tanggal 31 Desember 2020 tentang Telaah Efektivitas Pelaksanaan Audit internal di Lingkungan PT MRT Jakarta
</t>
    </r>
    <r>
      <rPr>
        <b/>
        <sz val="12"/>
        <rFont val="Calibri"/>
        <family val="2"/>
        <scheme val="minor"/>
      </rPr>
      <t>Kesimpulan: Terpenuhi</t>
    </r>
  </si>
  <si>
    <t xml:space="preserve">Sudah dilakukan efektivitas sistem pengendalian internal yang dilakukan oleh BPKP, namun Komite Audit belum melakukan telaah secara tertulis atas efektivitas sistem pengendalian internal yang disampaikan kepada Dewan Komisaris.
'-Korespondensi Internal No: 13/INT/KA/XII/2020 dari Komite Audit kepada Dekom tanggal 30 Desember 2020 tentang Telaah atas Efektivitas Pelaksanaan tugas Divisi Internal Audit
Untuk penilaian SPI belum terdapat secara spesifik
</t>
  </si>
  <si>
    <r>
      <t xml:space="preserve">Komite Pemantauan Risiko dan Security telah melakukan penilaian terhadap efektivitas penerapan manajemen risiko, yang tertuang dalam:
- Laporan Triwulan I, II, III, dan IV 2020 Komite Manajemen Risiko 
Laporan Tahunan blum ada
</t>
    </r>
    <r>
      <rPr>
        <sz val="12"/>
        <color theme="1"/>
        <rFont val="Calibri"/>
        <family val="2"/>
        <scheme val="minor"/>
      </rPr>
      <t>Hasil kuesioner 94,375%</t>
    </r>
    <r>
      <rPr>
        <sz val="12"/>
        <rFont val="Calibri"/>
        <family val="2"/>
        <scheme val="minor"/>
      </rPr>
      <t xml:space="preserve">
</t>
    </r>
    <r>
      <rPr>
        <b/>
        <sz val="12"/>
        <rFont val="Calibri"/>
        <family val="2"/>
        <scheme val="minor"/>
      </rPr>
      <t>Kesimpulan: terpenuhi
(0,8+0,94375)/2=0,87</t>
    </r>
  </si>
  <si>
    <t>Berdasarkan  Keputusan Direksi PT MRT Jakarta (Perseroda) Nomor:009/BOD-MRT/II/2020 tanggal 2 Januari 2020  tentang  Struktur Organisasi di lingkungan PT MRT Jakarta (Perseroda),  Internal Audit  Division berada di bawah Dirut
Simpulan:
Terpenuhi</t>
  </si>
  <si>
    <r>
      <rPr>
        <sz val="12"/>
        <color theme="1"/>
        <rFont val="Calibri"/>
        <family val="2"/>
        <scheme val="minor"/>
      </rPr>
      <t>Dalam Kata Pengantar RKAP 2020  disebutkan bahwa dengan ditetapkannya anggaran untuk setiap periode, maka perusahaan menerjemahkan tujuan RJPP ke dalam rencana jangka pendek untuk kurun waktu 1 tahun
Tambahan:
-Halaman 7 Milestone Strategis RJMP 2018 (dalam RKA Perubahan)</t>
    </r>
    <r>
      <rPr>
        <sz val="12"/>
        <color rgb="FFFF0000"/>
        <rFont val="Calibri"/>
        <family val="2"/>
        <scheme val="minor"/>
      </rPr>
      <t xml:space="preserve">
</t>
    </r>
    <r>
      <rPr>
        <sz val="12"/>
        <rFont val="Calibri"/>
        <family val="2"/>
        <scheme val="minor"/>
      </rPr>
      <t xml:space="preserve">Simpulan:
Terpenuhi </t>
    </r>
  </si>
  <si>
    <t xml:space="preserve">1.Surat Dirut kepada Gubernur No. 162/BOD-FCM-MRT/X/2019 tgl 31 Oktober 2019 perihal penyampaian RKAP  PT MRT Jakarta (Perseroda) Tahun 2020 (PS Mayoritas)
2. RKAP Perubahan sudah disampaikan ke PS Mayoritas dan PS Minoritas
Simpulan:
</t>
  </si>
  <si>
    <r>
      <rPr>
        <sz val="12"/>
        <color theme="1"/>
        <rFont val="Calibri"/>
        <family val="2"/>
        <scheme val="minor"/>
      </rPr>
      <t>1. Berdasarkan Laporan Hasil Reviu Fungsi atas Fungsi SPI PT MRT Jakarta Tahun 2016 No.LR-479/PW.09/4.2/2017 tanggal 26 Oktober 2017    disebutkan bahwa Tujuan, wewenang dan tanggung jawab fungsi audit internal belum sepenuhnya mengacu pada praktik-praktik terbaik (best practices) yaitu Peraturan Otoritas Jasa Keuangan Nomor 56/POJK.04/2015 tanggal 23 Desember 2015 tentang Pembentukan dan Pedoman Penyusunan Piagam Audit Internal, antara lain dalam Piagam Audit Internal belum menyebutkan:</t>
    </r>
    <r>
      <rPr>
        <sz val="12"/>
        <color rgb="FFFF0000"/>
        <rFont val="Calibri"/>
        <family val="2"/>
        <scheme val="minor"/>
      </rPr>
      <t xml:space="preserve">
</t>
    </r>
    <r>
      <rPr>
        <sz val="12"/>
        <color theme="1"/>
        <rFont val="Calibri"/>
        <family val="2"/>
        <scheme val="minor"/>
      </rPr>
      <t xml:space="preserve">(a.1)  Direktur Utama dapat memberhentikan kepala unit audit internal dengan persetujuan Dewan Komisaris bila kepala unit audit internal tidak cakap/gagal dalam menjalankan tugas, </t>
    </r>
    <r>
      <rPr>
        <b/>
        <sz val="12"/>
        <color theme="1"/>
        <rFont val="Calibri"/>
        <family val="2"/>
        <scheme val="minor"/>
      </rPr>
      <t>sudah diakomodir di Internal Audit point III</t>
    </r>
    <r>
      <rPr>
        <sz val="12"/>
        <color rgb="FFFF0000"/>
        <rFont val="Calibri"/>
        <family val="2"/>
        <scheme val="minor"/>
      </rPr>
      <t xml:space="preserve">
</t>
    </r>
    <r>
      <rPr>
        <sz val="12"/>
        <color theme="1"/>
        <rFont val="Calibri"/>
        <family val="2"/>
        <scheme val="minor"/>
      </rPr>
      <t xml:space="preserve">(a.2)  Kepala unit audit internal mempunyai wewenang melakukan komunikasi secara langsung dengan Direksi, Dewan Komisaris, dan/atau Komite Audit serta anggota dari Direksi, Dewan Komisaris dan/atau Komite Audit, </t>
    </r>
    <r>
      <rPr>
        <b/>
        <sz val="12"/>
        <color theme="1"/>
        <rFont val="Calibri"/>
        <family val="2"/>
        <scheme val="minor"/>
      </rPr>
      <t>sudah diakomodir di  Internal Audit (hal. 3)</t>
    </r>
    <r>
      <rPr>
        <sz val="12"/>
        <color theme="1"/>
        <rFont val="Calibri"/>
        <family val="2"/>
        <scheme val="minor"/>
      </rPr>
      <t xml:space="preserve">
(a.3) Unit audit internal mempunyai wewenang mengadakan rapat secara berkala dan insidentil dengan Direksi, Dewan Komisaris dan/atau Komite Audit, </t>
    </r>
    <r>
      <rPr>
        <b/>
        <sz val="12"/>
        <color theme="1"/>
        <rFont val="Calibri"/>
        <family val="2"/>
        <scheme val="minor"/>
      </rPr>
      <t>sudah diakomodir di Internal Audit butir e. Hubunngan Kerja dan Koordinasi (dengan Komisaris/KA butir 4 hal. 4)</t>
    </r>
    <r>
      <rPr>
        <sz val="12"/>
        <color rgb="FFFF0000"/>
        <rFont val="Calibri"/>
        <family val="2"/>
        <scheme val="minor"/>
      </rPr>
      <t xml:space="preserve">
</t>
    </r>
    <r>
      <rPr>
        <sz val="12"/>
        <color theme="1"/>
        <rFont val="Calibri"/>
        <family val="2"/>
        <scheme val="minor"/>
      </rPr>
      <t xml:space="preserve">(a.4)  Larangan perangkapan tugas dan jabatan auditor internal dan pelaksana dalam unit audit internal dari pelaksanaan kegiatan operasional perusahaan baik publik maupun anak perusahaan, diakomidir di hal. 6 butir 3. Bersikap independen </t>
    </r>
    <r>
      <rPr>
        <sz val="12"/>
        <color rgb="FFFF0000"/>
        <rFont val="Calibri"/>
        <family val="2"/>
        <scheme val="minor"/>
      </rPr>
      <t xml:space="preserve">
</t>
    </r>
    <r>
      <rPr>
        <sz val="12"/>
        <color theme="1"/>
        <rFont val="Calibri"/>
        <family val="2"/>
        <scheme val="minor"/>
      </rPr>
      <t xml:space="preserve">Simpulan:
Terpenuhi </t>
    </r>
  </si>
  <si>
    <t>1. Peraturan Direksi No. 059 Tahun 2019 tgl 28 Oktober 2019 tentang Rantai Pasok dan Tata Kelola Pengadaan  di lingkungan PT MRT Jakarta (Perseroda)
2. dan Laporan Nomor 006/BA/SKPS/PRC-DS-MRT/I/2020 tanggal 25 Feb 2020
3. Pada tahun 2020, perusahaan mengadakan Pengadaan Jasa Pengelolaan WBS antara PT MRT dengan PT RSM Indonesia Consultan NO Kontrak CON/020/PRC-MRT/III/2020 tanggal 20 maret 2020
3. Berdasarkan LHP SPI, 
4. Berdasarkan kuesioner, nilainya sebesar 83,056%, 89,444%, dan 88,611% 
Simpulan:
Terpenuhi sebagian besar = (1+83,056%+89,444%+ 88,611%)/4 = 0,90275</t>
  </si>
  <si>
    <t>a. Monitoring tindak lanjut dilakukan melalui korepondensi internal dari Kepala Divisi Internal Audit &amp; Contol kepada unit kerja terkait, contoh:
Korespondensi Internal dari kepala Divisi Internal Audit kepada Kepala Dept PMOM dan Kepala Dept. Procurement No. 099/INT/IAC-MRT/XII/2019 tanggal 12 Desember 2019 perihal monitoring Tindak Lanjut Hasil Audit
b. Terdapat Laporan Penyelesaian TL per Divisi, hasilnya sudah 100% (internal)
c. 40/INT/IA-MRT/V/2020 tanggal 12 Mei 2020
d. 131/INT/INA-MRT/IX/ 19 desember 2020 Monitoring TL Kegiatan Assurance atas pengukuran Risk conformity ISO 31000
Simpulan:
Terpenuhi</t>
  </si>
  <si>
    <t xml:space="preserve">1. Pedoman tata tertib rapat diatur dalam Board Manual point IV.M.4 tentang Rapat Direksi
a. Etika Rapat ( sudah diatur)
b. Penyusunan risalah rapat (sudah diatu)
c. Evaluasi tindak lanjut hasil rapat sebelumnya (diatur di draft BM)
d. Pembahasan atas arahan/usulan keputusan Dekom (belum diatur)
2. Namun dalam draft BM Bab IV.
Simpulan:
Terpenuhi </t>
  </si>
  <si>
    <t xml:space="preserve">1. Pedoman tata tertib rapat diatur dalam Board Manual point IV.M.4.e.3 berbunyi Risalah rapat dibubuhkan tandatangan dan/paraf oleh Ketua Rapat dan seluruh anggota Direksi yang hadir
2. Dalam draft BM bab IV.F.7.f " Dalam jangka waktu 14 hari dst 
Simpulan:
Terpenuhi </t>
  </si>
  <si>
    <r>
      <t xml:space="preserve"> Tahun 2020 tidak ada penggantian dekom sehingga tidak ada pelaksanaan program pengenalan
-Pada Tahun 2019-        
Dewan Komisaris yang baru diangkat telah mengikuti program pengenalan yang diselenggarakan oleh perusahaan, yang dilaksanakan tanggal 21 Juni 2019. Dengan materi: 
1. Gambaran umum perseroan: Visi dan Misi Perseroan; Nilai-nilai Perusahaan; Lingkup Kegiatan Perseroan; Rencana Jangka Panjang Perseroan; Keuangan Perseroan
2. Tugas dan Tanggung Jawab Direksi, Dewan Komisaris, dan Komite Dewan Komisaris
3. Satuan Pengawasan Internal dan Sistem Pengendalian Intern 
4. Pelaksanaan prinsip-prinsip GCG
5. Penerapan manajemen risiko
Dewan Komisaris yang baru:
- Muhammad Syaugi sebagai Komisaris Utama
- Adnan Pandu Praja sebagai Komisaris
</t>
    </r>
    <r>
      <rPr>
        <sz val="12"/>
        <color theme="1"/>
        <rFont val="Calibri"/>
        <family val="2"/>
        <scheme val="minor"/>
      </rPr>
      <t>Hasil kuesioner seluruh Dewan Komisaris yang baru mengikuti program pengenalan = 100%</t>
    </r>
    <r>
      <rPr>
        <sz val="12"/>
        <rFont val="Calibri"/>
        <family val="2"/>
        <scheme val="minor"/>
      </rPr>
      <t xml:space="preserve">
Kesimpulan: Tahun 2020 tidak ada penggantian dekom sehingga tidak ada pelaksanaan program pengenalan </t>
    </r>
  </si>
  <si>
    <t>Rencana Kerja Dewan Komisaris Tahun Anggaran 2020 telah disampaikan kepada Pemegang Saham Mayotitas dan Pemegang Saham Minoritas melalui Surat Dewan Komisaris Nomor 05/BOC-MRT/IV/2020 tanggal 13 April 2020 dan Surat Dewan Komisaris Nomor 06/BOC-MRT/V/2020 tanggal 13 Mei 2020 perihal Laporan Pelaksanaan Tugas Triwulan I Tahun 2020 yang memuat Rencana Kerja Dewan Komisaris Tahun 2020.
Kesimpulan : Skor 0,5 karena tidak secara eksplisit dimasukan dalam laporan tersebut, namun terdapat dokumen terpisah</t>
  </si>
  <si>
    <r>
      <rPr>
        <sz val="12"/>
        <color theme="1"/>
        <rFont val="Calibri"/>
        <family val="2"/>
        <scheme val="minor"/>
      </rPr>
      <t>Hasil kuesioner = 99%</t>
    </r>
    <r>
      <rPr>
        <sz val="12"/>
        <color rgb="FFFF0000"/>
        <rFont val="Calibri"/>
        <family val="2"/>
        <scheme val="minor"/>
      </rPr>
      <t xml:space="preserve"> </t>
    </r>
    <r>
      <rPr>
        <sz val="12"/>
        <rFont val="Calibri"/>
        <family val="2"/>
        <scheme val="minor"/>
      </rPr>
      <t xml:space="preserve">dan Notulen Rapat BOD - BOC  Laporan Pengelolaan Perusahaan pada periode pra New Normal/periode BANGKIT yang tertuang dalam rangkuman rapat gabungan Dewan Komisaris dan Direksi tanggal 30 Juni 2020.
</t>
    </r>
    <r>
      <rPr>
        <b/>
        <sz val="12"/>
        <rFont val="Calibri"/>
        <family val="2"/>
        <scheme val="minor"/>
      </rPr>
      <t xml:space="preserve">Kesimpulan:
</t>
    </r>
    <r>
      <rPr>
        <sz val="12"/>
        <rFont val="Calibri"/>
        <family val="2"/>
        <scheme val="minor"/>
      </rPr>
      <t>(1+0,99)/2 = 0,995</t>
    </r>
  </si>
  <si>
    <r>
      <rPr>
        <sz val="12"/>
        <color theme="1"/>
        <rFont val="Calibri"/>
        <family val="2"/>
        <scheme val="minor"/>
      </rPr>
      <t xml:space="preserve">Hasil kuesioner = 100% </t>
    </r>
    <r>
      <rPr>
        <sz val="12"/>
        <rFont val="Calibri"/>
        <family val="2"/>
        <scheme val="minor"/>
      </rPr>
      <t xml:space="preserve">dan Notulen Rapat BOD - BOC Laporan Pengelolaan Perusahaan pada periode pra New Normal/periode BANGKIT yang tertuang dalam rangkuman rapat gabungan Dewan Komisaris dan Direksi tanggal 30 Juni 2020.
</t>
    </r>
    <r>
      <rPr>
        <b/>
        <sz val="12"/>
        <rFont val="Calibri"/>
        <family val="2"/>
        <scheme val="minor"/>
      </rPr>
      <t>Kesimpulan: skor 1</t>
    </r>
  </si>
  <si>
    <r>
      <t xml:space="preserve">Hasil kuesioner = 89,25% dan Notulen Rapat BOD - BOC  Laporan Pengelolaan Perusahaan pada periode pra New Normal/periode BANGKIT yang tertuang dalam rangkuman rapat gabungan Dewan Komisaris dan Direksi tanggal 30 Juni 2020.
</t>
    </r>
    <r>
      <rPr>
        <b/>
        <sz val="12"/>
        <color theme="1"/>
        <rFont val="Calibri"/>
        <family val="2"/>
        <scheme val="minor"/>
      </rPr>
      <t>Kesimpulan: 
(1+0,895)/2=0,9475</t>
    </r>
  </si>
  <si>
    <r>
      <t xml:space="preserve">Hasil kuesioner = 82,25% dan Notulen Rapat BOD - BOC  Laporan Pengelolaan Perusahaan pada periode pra New Normal/periode BANGKIT yang tertuang dalam rangkuman rapat gabungan Dewan Komisaris dan Direksi tanggal 30 Juni 2020.
</t>
    </r>
    <r>
      <rPr>
        <b/>
        <sz val="12"/>
        <color theme="1"/>
        <rFont val="Calibri"/>
        <family val="2"/>
        <scheme val="minor"/>
      </rPr>
      <t>Kesimpulan: 
(1+0,8225)/2 = 0,911</t>
    </r>
  </si>
  <si>
    <r>
      <t xml:space="preserve">KI no 68/INT/BOC/IX/ 2020 tanggal 5 September 2020 perihal persetujuan dan arahan untuk perubah KPI dan RKA tahun anggaran 2020 dari Dekom ke Direksi
</t>
    </r>
    <r>
      <rPr>
        <sz val="12"/>
        <color theme="1"/>
        <rFont val="Calibri"/>
        <family val="2"/>
        <scheme val="minor"/>
      </rPr>
      <t>Dewan Komisaris mengevaluasi kinerja perusahaan terkait dengan pencapaian target perusahaan, yang tertuang dalam:
Evaluasi umum pencapaian target perusahaan disampaikan Dekom pada rapat BOC BOD Desember (lihat notulensi). Notulensi gabungan November (27 Nov 2020 - Pak Syaug berpesan setelah RKA 2021 disetujui pada RUPS LB agar langsung dilaksanakan dan
disosialisasikan ke bawah sehingga mereka dapat panduan yang jelas dalam melaksanakan
KPI-nya. Agar datai RKA 2021 ini juga segera di-update di dashboard begitu telah disetujui. Pak Zulfikri meminta Perusahaan untuk memetakan dengan penyerapan 70% sampai akhir
bulan Oktober apakah memang ditargetkan pada akhir tahun harus terserap 100% atau tidak
harus karena ada proses cost control yang dilakukan. Yang penting adalah KPI Perusahaan
dapat terlaksana semua. Sedangkan untuk konstuksi pastikan serapan tercapai 100% karena
memang targetnya adalah pelaksanaan kegiatan sesuai sesuai waktu); Notulensi gabungan desember (29 Des 2020 - Pak Zulfikri minta dijelaskan untuk forecast pencapian KPI hingga akhir tahun 2020, karena
dalam 15 hari menjelang tutup tahun ada beberapa komponen KPI yang mengalami kenaikan
skor yang siginifikan, untuk dijelaskan mengapa demikian. Beberapa contoh KPI yang dapat
dijelaskan adalah mengapa nilai risk maturity sangat tinggi dan bagaimana cara
menghitungnnya, kemudian untuk target On Time Performance mengapa bisa mencapai skor
di atas 100%. Pak Mukhtasor melihat pencapaian KPI Perusahaan di tahun 2020 ini dengan target revisinya
memang baik untuk portfolio Perusahaan. Tapi kita harus mengingat bahwa dalam melakukan
revisi target, hal ini juga sudah mengandung subyektivitas, oleh karena itu Perusahaan harus
benar-benar menjaga, tidak hanya dari segi angka, tapi secara substansial target kinerja
Perusahaan memang benar-benar tercapai. Pak Singgih mengingatkan masih ada beberapa hari sebelum tahun berakhir dan masih ada
target-target KPI yang belum achieve. Perusahaan harus menyiapkan strategi bagaimana
dalam beberapa hari ini kita dapat achieve secara maksimal pencapain KPI.)</t>
    </r>
    <r>
      <rPr>
        <sz val="12"/>
        <rFont val="Calibri"/>
        <family val="2"/>
        <scheme val="minor"/>
      </rPr>
      <t xml:space="preserve">
</t>
    </r>
    <r>
      <rPr>
        <b/>
        <sz val="12"/>
        <rFont val="Calibri"/>
        <family val="2"/>
        <scheme val="minor"/>
      </rPr>
      <t>Kesimpulan: Terpenuhi</t>
    </r>
  </si>
  <si>
    <r>
      <t xml:space="preserve">Dewan Komisaris mengajukan calon auditor eksternal kepada Pemegang Saham dalam:
1. Berita Acara RUPS Tahunan PT MRT Jakarta No.31 tgl 24 Maret 2020
RUPS menyetujui usulan Dekom untuk  diberikan kewenangan  untuk mmenetapkan Auditor ekternal sesuai dengan prosedur pengadaan yg berlaku di Perseroan.
Surat Penunjukan Penyedia Barang/Jasa pekerjaan Jasa Kantor Akuntan Publik (KAP) Nomor 124 untuk Pekerjaan Audit atas Laporan keuangan Tahun Buku 2020 PT MRT Jakarta Perseroda tanggal 16 Oktober 2020
</t>
    </r>
    <r>
      <rPr>
        <b/>
        <sz val="12"/>
        <rFont val="Calibri"/>
        <family val="2"/>
        <scheme val="minor"/>
      </rPr>
      <t>Kesimpulan:
1. Tidak ada surat tersendiri dari Komite Audit ke DK perihal pengajuan KAP di 2020
2. Tidak ada surat penetepan dari Dewan Komisaris terkait penunjukan KAP</t>
    </r>
  </si>
  <si>
    <r>
      <rPr>
        <b/>
        <sz val="12"/>
        <rFont val="Calibri"/>
        <family val="2"/>
        <scheme val="minor"/>
      </rPr>
      <t>A. Risalah Rapat Internal Dewan Komisaris: (mencantumkan alasan komisaris yang berhalangan hadir)</t>
    </r>
    <r>
      <rPr>
        <sz val="12"/>
        <rFont val="Calibri"/>
        <family val="2"/>
        <scheme val="minor"/>
      </rPr>
      <t xml:space="preserve">
1. Februari 2020 : Zulfikri
</t>
    </r>
    <r>
      <rPr>
        <b/>
        <sz val="12"/>
        <rFont val="Calibri"/>
        <family val="2"/>
        <scheme val="minor"/>
      </rPr>
      <t>Persentase Kehadiran Rapat Internal:</t>
    </r>
    <r>
      <rPr>
        <sz val="12"/>
        <color rgb="FFFF0000"/>
        <rFont val="Calibri"/>
        <family val="2"/>
        <scheme val="minor"/>
      </rPr>
      <t xml:space="preserve">
</t>
    </r>
    <r>
      <rPr>
        <sz val="12"/>
        <rFont val="Calibri"/>
        <family val="2"/>
        <scheme val="minor"/>
      </rPr>
      <t xml:space="preserve">Rukijo: 91,00%; Zulkifri 91,67%; Mukhtasor: 100%; M. Syaugi: 100%; Adnan Pandu Praja: 100%.
Rekapitulasi kehadiran keseluruhan untuk rapat internal 98,33%
</t>
    </r>
    <r>
      <rPr>
        <b/>
        <sz val="12"/>
        <color theme="1"/>
        <rFont val="Calibri"/>
        <family val="2"/>
        <scheme val="minor"/>
      </rPr>
      <t>B. Risalah Rapat Gabungan BOD-BOC: (mencantumkan alasan komisaris yang berhalangan hadir)</t>
    </r>
    <r>
      <rPr>
        <sz val="12"/>
        <color theme="1"/>
        <rFont val="Calibri"/>
        <family val="2"/>
        <scheme val="minor"/>
      </rPr>
      <t xml:space="preserve">
1. Tanggal 20 februari dan 8 Desember 2020 Zulfikri tidak hadir. 
20 Februari tidak hadir karena Dinas ke Makassar 
untuk tanggal 8 Desember tidak dijabarkan penyebabnya</t>
    </r>
    <r>
      <rPr>
        <sz val="12"/>
        <color rgb="FFFF0000"/>
        <rFont val="Calibri"/>
        <family val="2"/>
        <scheme val="minor"/>
      </rPr>
      <t xml:space="preserve">
</t>
    </r>
    <r>
      <rPr>
        <b/>
        <sz val="12"/>
        <color theme="1"/>
        <rFont val="Calibri"/>
        <family val="2"/>
        <scheme val="minor"/>
      </rPr>
      <t>Persentase Kehadiran Rapat Gabungan:</t>
    </r>
    <r>
      <rPr>
        <sz val="12"/>
        <color theme="1"/>
        <rFont val="Calibri"/>
        <family val="2"/>
        <scheme val="minor"/>
      </rPr>
      <t xml:space="preserve">
Rukijo: 100%; Zulkifri 83,33%; Mukhtasor: 100%; M. Syaugi: 100%; Adnan Pandu Praja: 100%.
Rekapitulasi kehadiran keseluruhan untuk rapat internal 96,67%</t>
    </r>
  </si>
  <si>
    <r>
      <rPr>
        <b/>
        <sz val="12"/>
        <rFont val="Calibri"/>
        <family val="2"/>
        <scheme val="minor"/>
      </rPr>
      <t>Dalam Anggaran Dasar Akta Nomor 140 tanggal 17 Juni 2008 pada Pasal 14, mengenai keputusan Direksi yg harus mendapatkan ijin Dekom antara lain:
- Meminjam atau meminjamkan uang atas nama perseroan
- Mendirikan suatu usaha baru atau turut serta pd persahaan lain</t>
    </r>
    <r>
      <rPr>
        <sz val="12"/>
        <rFont val="Calibri"/>
        <family val="2"/>
        <scheme val="minor"/>
      </rPr>
      <t xml:space="preserve">
Korespondensi Internal No 01/INT/BOC/I/2020 tanggal 2 januari 2020 perihal persetujuan rencana pendirian perusahaan patungan dalam rangka integrasi transportasi umum perkeratapian di jabodetabek
Surat Direksi No 744/BOD-MRT/XII/2019 27 Desember 2019 permohonan persetujuan rencana pendirian perusahaan patungan dalam rangka integrasi transportasi umum perkeratapian di jabodetabek
No 14/BOC/II/2020 tanggal 21 Februari 2020 Perihal Konfirmasi pelaksanaan tugas (plt dirkeu) 
KI 184/BOD-MRT/II/2020 perihal Konsultasi utk PLt Dirkeu dan Manajemen Korporasi PT MRT
38/INT/BOD/2020 tanggal 29 Apr 2020 Rekomendasi Plt Dirbang Nis
362/BOD-MRT/IV/2020 hal Konsultasi penetapan Plt dirbang nis PT MRT
</t>
    </r>
  </si>
  <si>
    <t xml:space="preserve">tidak ada/tidak mengalami
namun pernyataan benturan kepentingan belum disampaikan ke PS
</t>
  </si>
  <si>
    <t>v
hanya terdapat Korespondensi Internal bukan laporan</t>
  </si>
  <si>
    <t>di aplikasi di sub parameter 9</t>
  </si>
  <si>
    <t>di aplikasi di sub parameter 10</t>
  </si>
  <si>
    <t>NOTE</t>
  </si>
  <si>
    <t>di aplikasi sudah masuk ke parameter 2 
dan keterangan sub parameter ( Direksi menandatangani Pernyataan Pakta Integritas untuk transaksi penting)</t>
  </si>
  <si>
    <t>di aplikasi di masukan ke sub parameter 6</t>
  </si>
  <si>
    <t>di aplikasi keterangan sub paramater 3 
(Pernyataan Pakta Integritas ini diperbaharui secara berkala)</t>
  </si>
  <si>
    <t>di aplikasi di masukan ke sub parameter 5</t>
  </si>
  <si>
    <t>sesuai</t>
  </si>
  <si>
    <t>tidak ditemukan sub parameter di aplikasi</t>
  </si>
  <si>
    <t>di aplikasi di masukan ke sub parameter 8</t>
  </si>
  <si>
    <t>di aplikasi di sub parameter 11</t>
  </si>
  <si>
    <t>di aplikasi di sub parameter 13</t>
  </si>
  <si>
    <t>di aplikasi di sub parameter 12</t>
  </si>
  <si>
    <t>di aplikasi di sub parameter 14</t>
  </si>
  <si>
    <t>di aplikasi di sub parameter 15</t>
  </si>
  <si>
    <t>di aplikasi di sub parameter 16</t>
  </si>
  <si>
    <t>tidak diisi di sub parameter 17 karena perbedaan keterangan sub parameter (Adanya mekanisme penanganan keluhan stakeholders)</t>
  </si>
  <si>
    <t>di aplikasi di sub parameter 18</t>
  </si>
  <si>
    <t>di aplikasi di sub parameter 19</t>
  </si>
  <si>
    <t>di aplikasi di sub parameter 20</t>
  </si>
  <si>
    <t>di aplikasi di sub parameter 21</t>
  </si>
  <si>
    <t>di aplikasi di sub parameter 23</t>
  </si>
  <si>
    <t xml:space="preserve">
tidak ditemukan di sub parameter aplikasi
dan untuk sub parameter 24 - 27 tidak ada source nya</t>
  </si>
  <si>
    <t>di aplikasi di sub parameter 28</t>
  </si>
  <si>
    <t>di aplikasi di sub parameter 29</t>
  </si>
  <si>
    <t>di aplikasi di sub parameter 30</t>
  </si>
  <si>
    <t>di aplikasi di sub parameter 33</t>
  </si>
  <si>
    <t>di aplikasi di sub parameter 32</t>
  </si>
  <si>
    <t>di aplikasi sub parameter 32 keterangan (Adanya Pedoman Corporate Governance)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</si>
</sst>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0"/>
    <numFmt numFmtId="165" formatCode="0.000"/>
    <numFmt numFmtId="166" formatCode="_(* #,##0.000_);_(* \(#,##0.000\);_(* &quot;-&quot;??_);_(@_)"/>
  </numFmts>
  <fonts count="46">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
      <scheme val="minor"/>
    </font>
    <font>
      <sz val="10"/>
      <name val="Arial"/>
      <family val="2"/>
    </font>
    <font>
      <sz val="12"/>
      <color theme="1"/>
      <name val="Calibri"/>
      <family val="2"/>
      <scheme val="minor"/>
    </font>
    <font>
      <b/>
      <sz val="12"/>
      <name val="Calibri"/>
      <family val="2"/>
      <scheme val="minor"/>
    </font>
    <font>
      <sz val="12"/>
      <name val="Calibri"/>
      <family val="2"/>
      <scheme val="minor"/>
    </font>
    <font>
      <b/>
      <sz val="12"/>
      <color theme="1"/>
      <name val="Calibri"/>
      <family val="2"/>
      <scheme val="minor"/>
    </font>
    <font>
      <i/>
      <sz val="12"/>
      <color theme="1"/>
      <name val="Calibri"/>
      <family val="2"/>
      <scheme val="minor"/>
    </font>
    <font>
      <sz val="12"/>
      <color rgb="FFFF0000"/>
      <name val="Calibri"/>
      <family val="2"/>
      <scheme val="minor"/>
    </font>
    <font>
      <b/>
      <i/>
      <sz val="12"/>
      <color theme="1"/>
      <name val="Calibri"/>
      <family val="2"/>
      <scheme val="minor"/>
    </font>
    <font>
      <b/>
      <sz val="12"/>
      <color theme="9" tint="0.79998168889431442"/>
      <name val="Calibri"/>
      <family val="2"/>
      <scheme val="minor"/>
    </font>
    <font>
      <sz val="12"/>
      <color rgb="FF0070C0"/>
      <name val="Calibri"/>
      <family val="2"/>
      <scheme val="minor"/>
    </font>
    <font>
      <b/>
      <sz val="11"/>
      <name val="Arial"/>
      <family val="2"/>
    </font>
    <font>
      <sz val="11"/>
      <name val="Arial"/>
      <family val="2"/>
    </font>
    <font>
      <b/>
      <sz val="1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
      <sz val="12"/>
      <name val="Arial"/>
      <family val="2"/>
    </font>
    <font>
      <sz val="12"/>
      <color theme="1"/>
      <name val="Arial"/>
      <family val="2"/>
    </font>
    <font>
      <sz val="11"/>
      <name val="Calibri"/>
      <family val="2"/>
      <scheme val="minor"/>
    </font>
    <font>
      <i/>
      <sz val="12"/>
      <name val="Calibri"/>
      <family val="2"/>
      <scheme val="minor"/>
    </font>
    <font>
      <sz val="12"/>
      <color theme="1"/>
      <name val="Calibri"/>
      <family val="2"/>
      <charset val="1"/>
      <scheme val="minor"/>
    </font>
    <font>
      <sz val="9"/>
      <color rgb="FF0070C0"/>
      <name val="Keep Calm Med"/>
    </font>
    <font>
      <sz val="9"/>
      <color theme="1"/>
      <name val="Keep Calm Med"/>
    </font>
    <font>
      <vertAlign val="superscript"/>
      <sz val="9"/>
      <color rgb="FF0070C0"/>
      <name val="Keep Calm Med"/>
    </font>
    <font>
      <u/>
      <sz val="11"/>
      <color theme="10"/>
      <name val="Calibri"/>
      <family val="2"/>
      <charset val="1"/>
      <scheme val="minor"/>
    </font>
    <font>
      <sz val="12"/>
      <color theme="3"/>
      <name val="Calibri"/>
      <family val="2"/>
      <scheme val="minor"/>
    </font>
    <font>
      <sz val="12"/>
      <color rgb="FFFF0000"/>
      <name val="Arial"/>
      <family val="2"/>
    </font>
    <font>
      <sz val="12"/>
      <color rgb="FF000000"/>
      <name val="Arial"/>
      <family val="2"/>
    </font>
    <font>
      <b/>
      <sz val="12"/>
      <color rgb="FFFF0000"/>
      <name val="Calibri"/>
      <family val="2"/>
      <scheme val="minor"/>
    </font>
    <font>
      <i/>
      <sz val="12"/>
      <color rgb="FF000000"/>
      <name val="Arial"/>
      <family val="2"/>
    </font>
    <font>
      <sz val="11"/>
      <color theme="1"/>
      <name val="Arial"/>
      <family val="2"/>
    </font>
    <font>
      <sz val="10"/>
      <name val="Calibri"/>
      <family val="2"/>
      <scheme val="minor"/>
    </font>
    <font>
      <sz val="12"/>
      <color theme="3"/>
      <name val="Arial"/>
      <family val="2"/>
    </font>
    <font>
      <sz val="11"/>
      <color rgb="FFFF0000"/>
      <name val="Calibri"/>
      <family val="2"/>
      <scheme val="minor"/>
    </font>
    <font>
      <sz val="8"/>
      <name val="Calibri"/>
      <family val="2"/>
      <charset val="1"/>
      <scheme val="minor"/>
    </font>
    <font>
      <i/>
      <sz val="12"/>
      <color rgb="FFFF0000"/>
      <name val="Calibri"/>
      <family val="2"/>
      <scheme val="minor"/>
    </font>
  </fonts>
  <fills count="24">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0" tint="-0.249977111117893"/>
        <bgColor indexed="64"/>
      </patternFill>
    </fill>
  </fills>
  <borders count="16">
    <border>
      <left/>
      <right/>
      <top/>
      <bottom/>
      <diagonal/>
    </border>
    <border>
      <left style="thin">
        <color theme="9" tint="0.59996337778862885"/>
      </left>
      <right style="thin">
        <color theme="9" tint="0.59996337778862885"/>
      </right>
      <top style="thin">
        <color theme="9" tint="0.59996337778862885"/>
      </top>
      <bottom style="thin">
        <color theme="9" tint="0.59996337778862885"/>
      </bottom>
      <diagonal/>
    </border>
    <border>
      <left style="thin">
        <color theme="9" tint="0.59996337778862885"/>
      </left>
      <right/>
      <top style="thin">
        <color theme="9" tint="0.59996337778862885"/>
      </top>
      <bottom style="thin">
        <color theme="9" tint="0.59996337778862885"/>
      </bottom>
      <diagonal/>
    </border>
    <border>
      <left/>
      <right/>
      <top style="thin">
        <color theme="9" tint="0.59996337778862885"/>
      </top>
      <bottom style="thin">
        <color theme="9" tint="0.59996337778862885"/>
      </bottom>
      <diagonal/>
    </border>
    <border>
      <left/>
      <right style="thin">
        <color theme="9" tint="0.59996337778862885"/>
      </right>
      <top style="thin">
        <color theme="9" tint="0.59996337778862885"/>
      </top>
      <bottom style="thin">
        <color theme="9" tint="0.59996337778862885"/>
      </bottom>
      <diagonal/>
    </border>
    <border>
      <left style="thin">
        <color theme="9" tint="0.59996337778862885"/>
      </left>
      <right style="thin">
        <color theme="9" tint="0.59996337778862885"/>
      </right>
      <top style="thin">
        <color theme="9" tint="0.59996337778862885"/>
      </top>
      <bottom/>
      <diagonal/>
    </border>
    <border>
      <left style="thin">
        <color theme="9" tint="0.59996337778862885"/>
      </left>
      <right style="thin">
        <color theme="9" tint="0.59996337778862885"/>
      </right>
      <top/>
      <bottom style="thin">
        <color theme="9" tint="0.59996337778862885"/>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9" tint="0.59996337778862885"/>
      </left>
      <right style="thin">
        <color theme="9" tint="0.59996337778862885"/>
      </right>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8" fillId="0" borderId="0"/>
    <xf numFmtId="0" fontId="8" fillId="0" borderId="0"/>
    <xf numFmtId="0" fontId="34" fillId="0" borderId="0" applyNumberFormat="0" applyFill="0" applyBorder="0" applyAlignment="0" applyProtection="0"/>
  </cellStyleXfs>
  <cellXfs count="697">
    <xf numFmtId="0" fontId="0" fillId="0" borderId="0" xfId="0"/>
    <xf numFmtId="0" fontId="9" fillId="0" borderId="0" xfId="0" applyFont="1" applyFill="1" applyBorder="1"/>
    <xf numFmtId="0" fontId="9" fillId="0" borderId="0" xfId="0" applyFont="1" applyFill="1" applyBorder="1" applyAlignment="1">
      <alignment vertical="top"/>
    </xf>
    <xf numFmtId="0" fontId="11" fillId="0" borderId="0" xfId="0" applyFont="1" applyFill="1" applyBorder="1" applyAlignment="1"/>
    <xf numFmtId="0" fontId="12" fillId="0" borderId="0" xfId="0" applyFont="1" applyFill="1" applyBorder="1"/>
    <xf numFmtId="0" fontId="9" fillId="0" borderId="0" xfId="0" applyFont="1" applyFill="1" applyBorder="1" applyAlignment="1">
      <alignment horizontal="center" vertical="top"/>
    </xf>
    <xf numFmtId="0" fontId="12" fillId="0" borderId="0" xfId="0" applyFont="1" applyFill="1" applyBorder="1" applyAlignment="1"/>
    <xf numFmtId="164" fontId="9" fillId="0" borderId="0" xfId="0" applyNumberFormat="1" applyFont="1" applyFill="1" applyBorder="1"/>
    <xf numFmtId="0" fontId="9" fillId="0" borderId="0" xfId="0" applyFont="1" applyFill="1" applyBorder="1" applyAlignment="1">
      <alignment horizontal="justify" vertical="top" wrapText="1"/>
    </xf>
    <xf numFmtId="0" fontId="9" fillId="0" borderId="0" xfId="0" applyFont="1" applyFill="1" applyBorder="1" applyAlignment="1">
      <alignment horizontal="justify"/>
    </xf>
    <xf numFmtId="0" fontId="11" fillId="0" borderId="0" xfId="0" applyFont="1" applyFill="1" applyBorder="1"/>
    <xf numFmtId="164" fontId="12" fillId="0" borderId="0" xfId="0" applyNumberFormat="1" applyFont="1" applyFill="1" applyBorder="1" applyAlignment="1">
      <alignment horizontal="center"/>
    </xf>
    <xf numFmtId="0" fontId="9" fillId="0" borderId="0" xfId="0" applyNumberFormat="1" applyFont="1" applyFill="1" applyBorder="1" applyAlignment="1">
      <alignment horizontal="justify" vertical="top" wrapText="1"/>
    </xf>
    <xf numFmtId="0" fontId="9" fillId="0" borderId="0" xfId="0" applyFont="1" applyFill="1" applyBorder="1" applyAlignment="1">
      <alignment horizontal="left" vertical="top" wrapText="1"/>
    </xf>
    <xf numFmtId="164" fontId="9" fillId="0" borderId="0" xfId="0" applyNumberFormat="1" applyFont="1" applyFill="1" applyBorder="1" applyAlignment="1">
      <alignment horizontal="left" vertical="top" wrapText="1"/>
    </xf>
    <xf numFmtId="0" fontId="9" fillId="0" borderId="0" xfId="0" applyFont="1" applyFill="1" applyBorder="1" applyAlignment="1">
      <alignment vertical="top" wrapText="1"/>
    </xf>
    <xf numFmtId="0" fontId="11" fillId="0" borderId="0" xfId="0" applyFont="1" applyFill="1" applyBorder="1" applyAlignment="1">
      <alignment vertical="top" wrapText="1"/>
    </xf>
    <xf numFmtId="0" fontId="11" fillId="0" borderId="0" xfId="0" applyFont="1" applyFill="1" applyBorder="1" applyAlignment="1">
      <alignment vertical="top"/>
    </xf>
    <xf numFmtId="164" fontId="9" fillId="0" borderId="0" xfId="0" applyNumberFormat="1" applyFont="1" applyFill="1" applyBorder="1" applyAlignment="1">
      <alignment horizontal="center" vertical="center" wrapText="1"/>
    </xf>
    <xf numFmtId="164" fontId="9" fillId="2" borderId="1" xfId="0" applyNumberFormat="1" applyFont="1" applyFill="1" applyBorder="1" applyAlignment="1">
      <alignment horizontal="center" vertical="center"/>
    </xf>
    <xf numFmtId="9" fontId="9" fillId="2" borderId="1" xfId="2" applyFont="1" applyFill="1" applyBorder="1" applyAlignment="1">
      <alignment horizontal="center" vertical="center"/>
    </xf>
    <xf numFmtId="0" fontId="9" fillId="0" borderId="1" xfId="0" applyFont="1" applyFill="1" applyBorder="1" applyAlignment="1">
      <alignment horizontal="center" vertical="top"/>
    </xf>
    <xf numFmtId="164" fontId="11" fillId="3" borderId="1" xfId="0" applyNumberFormat="1" applyFont="1" applyFill="1" applyBorder="1" applyAlignment="1">
      <alignment horizontal="center" vertical="center" wrapText="1"/>
    </xf>
    <xf numFmtId="9" fontId="9" fillId="3" borderId="1" xfId="2" applyFont="1" applyFill="1" applyBorder="1" applyAlignment="1">
      <alignment horizontal="center" vertical="center"/>
    </xf>
    <xf numFmtId="164" fontId="12" fillId="0" borderId="1" xfId="0" applyNumberFormat="1" applyFont="1" applyFill="1" applyBorder="1" applyAlignment="1">
      <alignment horizontal="center" vertical="center"/>
    </xf>
    <xf numFmtId="9" fontId="9" fillId="3" borderId="1" xfId="2" applyFont="1" applyFill="1" applyBorder="1" applyAlignment="1">
      <alignment horizontal="center" vertical="center" wrapText="1"/>
    </xf>
    <xf numFmtId="0" fontId="9" fillId="0" borderId="1" xfId="0" applyFont="1" applyFill="1" applyBorder="1" applyAlignment="1">
      <alignment horizontal="center" vertical="center"/>
    </xf>
    <xf numFmtId="0" fontId="12" fillId="2" borderId="1" xfId="0" applyFont="1" applyFill="1" applyBorder="1" applyAlignment="1">
      <alignment vertical="center"/>
    </xf>
    <xf numFmtId="164" fontId="12" fillId="2" borderId="1" xfId="0" applyNumberFormat="1" applyFont="1" applyFill="1" applyBorder="1" applyAlignment="1">
      <alignment horizontal="center" vertical="center"/>
    </xf>
    <xf numFmtId="164" fontId="12" fillId="2" borderId="1" xfId="0" applyNumberFormat="1" applyFont="1" applyFill="1" applyBorder="1" applyAlignment="1">
      <alignment vertical="center"/>
    </xf>
    <xf numFmtId="0" fontId="12" fillId="3" borderId="1" xfId="0" applyFont="1" applyFill="1" applyBorder="1" applyAlignment="1">
      <alignment vertical="center"/>
    </xf>
    <xf numFmtId="164" fontId="11" fillId="4" borderId="1" xfId="0" applyNumberFormat="1" applyFont="1" applyFill="1" applyBorder="1" applyAlignment="1">
      <alignment horizontal="center" vertical="center" wrapText="1"/>
    </xf>
    <xf numFmtId="0" fontId="12" fillId="4" borderId="1" xfId="0" applyFont="1" applyFill="1" applyBorder="1" applyAlignment="1">
      <alignment vertical="center"/>
    </xf>
    <xf numFmtId="164" fontId="11" fillId="0" borderId="1" xfId="0" applyNumberFormat="1" applyFont="1" applyFill="1" applyBorder="1" applyAlignment="1">
      <alignment horizontal="center" vertical="center" wrapText="1"/>
    </xf>
    <xf numFmtId="164" fontId="9" fillId="0" borderId="1" xfId="0" applyNumberFormat="1" applyFont="1" applyFill="1" applyBorder="1" applyAlignment="1">
      <alignment horizontal="center" vertical="center"/>
    </xf>
    <xf numFmtId="164" fontId="11" fillId="3" borderId="1" xfId="0" applyNumberFormat="1" applyFont="1" applyFill="1" applyBorder="1" applyAlignment="1">
      <alignment vertical="center" wrapText="1"/>
    </xf>
    <xf numFmtId="164" fontId="11" fillId="4" borderId="1" xfId="0" applyNumberFormat="1" applyFont="1" applyFill="1" applyBorder="1" applyAlignment="1">
      <alignment vertical="center" wrapText="1"/>
    </xf>
    <xf numFmtId="164" fontId="11" fillId="0" borderId="1" xfId="0" applyNumberFormat="1" applyFont="1" applyFill="1" applyBorder="1" applyAlignment="1">
      <alignment vertical="center" wrapText="1"/>
    </xf>
    <xf numFmtId="164" fontId="9" fillId="0" borderId="1" xfId="0" applyNumberFormat="1" applyFont="1" applyFill="1" applyBorder="1" applyAlignment="1">
      <alignment vertical="center"/>
    </xf>
    <xf numFmtId="164" fontId="9" fillId="4" borderId="1" xfId="0" applyNumberFormat="1" applyFont="1" applyFill="1" applyBorder="1" applyAlignment="1">
      <alignment horizontal="center" vertical="center"/>
    </xf>
    <xf numFmtId="9" fontId="9" fillId="4" borderId="1" xfId="2" applyFont="1" applyFill="1" applyBorder="1" applyAlignment="1">
      <alignment horizontal="center" vertical="center"/>
    </xf>
    <xf numFmtId="9" fontId="9" fillId="0" borderId="1" xfId="2" applyFont="1" applyFill="1" applyBorder="1" applyAlignment="1">
      <alignment horizontal="center" vertical="center"/>
    </xf>
    <xf numFmtId="0" fontId="12" fillId="2"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shrinkToFit="1"/>
    </xf>
    <xf numFmtId="164" fontId="9" fillId="3" borderId="1" xfId="0" applyNumberFormat="1" applyFont="1" applyFill="1" applyBorder="1" applyAlignment="1">
      <alignment horizontal="center" vertical="center"/>
    </xf>
    <xf numFmtId="164" fontId="12" fillId="3" borderId="1" xfId="0" applyNumberFormat="1" applyFont="1" applyFill="1" applyBorder="1" applyAlignment="1">
      <alignment horizontal="center" vertical="center"/>
    </xf>
    <xf numFmtId="164" fontId="9" fillId="4" borderId="1" xfId="0" applyNumberFormat="1" applyFont="1" applyFill="1" applyBorder="1" applyAlignment="1">
      <alignment horizontal="center" vertical="center" wrapText="1"/>
    </xf>
    <xf numFmtId="9" fontId="9" fillId="4" borderId="1" xfId="2"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0" borderId="1" xfId="0" quotePrefix="1" applyFont="1" applyFill="1" applyBorder="1" applyAlignment="1">
      <alignment horizontal="center" vertical="center" wrapText="1"/>
    </xf>
    <xf numFmtId="0" fontId="9" fillId="0" borderId="1" xfId="0" quotePrefix="1" applyFont="1" applyFill="1" applyBorder="1" applyAlignment="1">
      <alignment horizontal="center" vertical="center"/>
    </xf>
    <xf numFmtId="0" fontId="9"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9" fillId="0" borderId="1" xfId="0" applyFont="1" applyFill="1" applyBorder="1"/>
    <xf numFmtId="9" fontId="12" fillId="0" borderId="1" xfId="2" applyNumberFormat="1" applyFont="1" applyFill="1" applyBorder="1" applyAlignment="1">
      <alignment horizontal="center" vertical="center"/>
    </xf>
    <xf numFmtId="0" fontId="12" fillId="2" borderId="1" xfId="0" applyFont="1" applyFill="1" applyBorder="1" applyAlignment="1">
      <alignment horizontal="center" vertical="top"/>
    </xf>
    <xf numFmtId="0" fontId="9" fillId="0" borderId="0" xfId="0" applyFont="1" applyFill="1" applyBorder="1" applyAlignment="1">
      <alignment horizontal="justify" vertical="top" wrapText="1"/>
    </xf>
    <xf numFmtId="0" fontId="9" fillId="0" borderId="0" xfId="0" applyFont="1" applyFill="1" applyBorder="1" applyAlignment="1">
      <alignment horizontal="justify" vertical="top" wrapText="1"/>
    </xf>
    <xf numFmtId="164" fontId="11" fillId="2" borderId="1" xfId="0" applyNumberFormat="1" applyFont="1" applyFill="1" applyBorder="1" applyAlignment="1">
      <alignment horizontal="center" vertical="center" wrapText="1"/>
    </xf>
    <xf numFmtId="9" fontId="12" fillId="0" borderId="1" xfId="2" applyFont="1" applyFill="1" applyBorder="1" applyAlignment="1">
      <alignment horizontal="center" vertical="center"/>
    </xf>
    <xf numFmtId="165" fontId="9" fillId="0" borderId="1" xfId="0" applyNumberFormat="1" applyFont="1" applyFill="1" applyBorder="1" applyAlignment="1">
      <alignment horizontal="center" vertical="center" wrapText="1"/>
    </xf>
    <xf numFmtId="3" fontId="16" fillId="5" borderId="1" xfId="1" applyNumberFormat="1" applyFont="1" applyFill="1" applyBorder="1" applyAlignment="1">
      <alignment horizontal="center" vertical="center" wrapText="1"/>
    </xf>
    <xf numFmtId="9" fontId="12" fillId="0" borderId="0" xfId="2" applyFont="1" applyFill="1" applyBorder="1" applyAlignment="1">
      <alignment horizontal="center" vertical="center"/>
    </xf>
    <xf numFmtId="3" fontId="16" fillId="5" borderId="1" xfId="1" applyNumberFormat="1" applyFont="1" applyFill="1" applyBorder="1" applyAlignment="1">
      <alignment horizontal="center" vertical="center" wrapText="1"/>
    </xf>
    <xf numFmtId="164" fontId="9" fillId="0" borderId="2" xfId="0" applyNumberFormat="1" applyFont="1" applyFill="1" applyBorder="1" applyAlignment="1">
      <alignment horizontal="center" vertical="top" wrapText="1"/>
    </xf>
    <xf numFmtId="164" fontId="9" fillId="10" borderId="0" xfId="0" applyNumberFormat="1" applyFont="1" applyFill="1" applyBorder="1" applyAlignment="1">
      <alignment horizontal="center" vertical="top" wrapText="1"/>
    </xf>
    <xf numFmtId="164" fontId="12" fillId="10" borderId="0" xfId="0" applyNumberFormat="1" applyFont="1" applyFill="1" applyBorder="1" applyAlignment="1">
      <alignment horizontal="center"/>
    </xf>
    <xf numFmtId="0" fontId="9" fillId="10" borderId="0" xfId="0" applyFont="1" applyFill="1" applyBorder="1" applyAlignment="1">
      <alignment horizontal="justify" vertical="center" wrapText="1"/>
    </xf>
    <xf numFmtId="0" fontId="9" fillId="10" borderId="0" xfId="0" applyFont="1" applyFill="1" applyBorder="1"/>
    <xf numFmtId="0" fontId="11" fillId="10" borderId="0" xfId="0" applyFont="1" applyFill="1" applyBorder="1" applyAlignment="1"/>
    <xf numFmtId="0" fontId="11" fillId="10" borderId="0" xfId="0" applyFont="1" applyFill="1" applyBorder="1"/>
    <xf numFmtId="0" fontId="12" fillId="10" borderId="0" xfId="0" applyFont="1" applyFill="1" applyBorder="1"/>
    <xf numFmtId="0" fontId="9" fillId="0" borderId="2" xfId="0" applyFont="1" applyFill="1" applyBorder="1"/>
    <xf numFmtId="0" fontId="11" fillId="10" borderId="0" xfId="0" applyFont="1" applyFill="1" applyBorder="1" applyAlignment="1">
      <alignment horizontal="justify" vertical="top" wrapText="1"/>
    </xf>
    <xf numFmtId="0" fontId="9" fillId="10" borderId="0" xfId="0" applyFont="1" applyFill="1" applyBorder="1" applyAlignment="1">
      <alignment horizontal="left" vertical="top" wrapText="1"/>
    </xf>
    <xf numFmtId="164" fontId="9" fillId="10" borderId="0" xfId="0" applyNumberFormat="1" applyFont="1" applyFill="1" applyBorder="1" applyAlignment="1">
      <alignment horizontal="left" vertical="top" wrapText="1"/>
    </xf>
    <xf numFmtId="0" fontId="9" fillId="10" borderId="0" xfId="0" applyNumberFormat="1" applyFont="1" applyFill="1" applyBorder="1" applyAlignment="1">
      <alignment horizontal="justify" vertical="top" wrapText="1"/>
    </xf>
    <xf numFmtId="0" fontId="9" fillId="10" borderId="0" xfId="0" applyNumberFormat="1" applyFont="1" applyFill="1" applyBorder="1" applyAlignment="1">
      <alignment vertical="top" wrapText="1"/>
    </xf>
    <xf numFmtId="0" fontId="11" fillId="10" borderId="0" xfId="0" applyFont="1" applyFill="1" applyBorder="1" applyAlignment="1">
      <alignment horizontal="left" vertical="top" wrapText="1"/>
    </xf>
    <xf numFmtId="0" fontId="11" fillId="10" borderId="0" xfId="0" applyFont="1" applyFill="1" applyBorder="1" applyAlignment="1">
      <alignment vertical="top" wrapText="1"/>
    </xf>
    <xf numFmtId="0" fontId="14" fillId="10" borderId="0" xfId="0" applyFont="1" applyFill="1" applyBorder="1" applyAlignment="1">
      <alignment vertical="top" wrapText="1"/>
    </xf>
    <xf numFmtId="0" fontId="9" fillId="10" borderId="0" xfId="0" applyFont="1" applyFill="1" applyBorder="1" applyAlignment="1">
      <alignment horizontal="justify" vertical="top" wrapText="1"/>
    </xf>
    <xf numFmtId="164" fontId="11" fillId="10" borderId="0" xfId="0" applyNumberFormat="1" applyFont="1" applyFill="1" applyBorder="1" applyAlignment="1">
      <alignment horizontal="left" vertical="top" wrapText="1"/>
    </xf>
    <xf numFmtId="0" fontId="9" fillId="10" borderId="0" xfId="0" applyNumberFormat="1" applyFont="1" applyFill="1" applyBorder="1" applyAlignment="1">
      <alignment horizontal="left" vertical="top" wrapText="1"/>
    </xf>
    <xf numFmtId="164" fontId="9" fillId="10" borderId="0" xfId="0" applyNumberFormat="1" applyFont="1" applyFill="1" applyBorder="1" applyAlignment="1">
      <alignment horizontal="left" vertical="top"/>
    </xf>
    <xf numFmtId="164" fontId="9" fillId="10" borderId="0" xfId="0" applyNumberFormat="1" applyFont="1" applyFill="1" applyBorder="1" applyAlignment="1">
      <alignment horizontal="left" vertical="center" wrapText="1"/>
    </xf>
    <xf numFmtId="0" fontId="9" fillId="10" borderId="0" xfId="0" applyFont="1" applyFill="1" applyBorder="1" applyAlignment="1">
      <alignment horizontal="left" vertical="center" wrapText="1"/>
    </xf>
    <xf numFmtId="0" fontId="12" fillId="2" borderId="1" xfId="0" applyNumberFormat="1" applyFont="1" applyFill="1" applyBorder="1" applyAlignment="1">
      <alignment horizontal="justify" vertical="top" wrapText="1"/>
    </xf>
    <xf numFmtId="0" fontId="12" fillId="3" borderId="1" xfId="0" applyNumberFormat="1" applyFont="1" applyFill="1" applyBorder="1" applyAlignment="1">
      <alignment horizontal="justify" vertical="top" wrapText="1"/>
    </xf>
    <xf numFmtId="0" fontId="12" fillId="4" borderId="1" xfId="0" applyNumberFormat="1" applyFont="1" applyFill="1" applyBorder="1" applyAlignment="1">
      <alignment horizontal="justify" vertical="top" wrapText="1"/>
    </xf>
    <xf numFmtId="0" fontId="9" fillId="3" borderId="1" xfId="0" applyNumberFormat="1" applyFont="1" applyFill="1" applyBorder="1" applyAlignment="1">
      <alignment horizontal="justify" vertical="top" wrapText="1"/>
    </xf>
    <xf numFmtId="0" fontId="9" fillId="4" borderId="1" xfId="0" applyNumberFormat="1" applyFont="1" applyFill="1" applyBorder="1" applyAlignment="1">
      <alignment horizontal="justify" vertical="top" wrapText="1"/>
    </xf>
    <xf numFmtId="0" fontId="11" fillId="0" borderId="1" xfId="0" applyNumberFormat="1" applyFont="1" applyFill="1" applyBorder="1" applyAlignment="1">
      <alignment horizontal="justify" vertical="top" wrapText="1"/>
    </xf>
    <xf numFmtId="0" fontId="12" fillId="2" borderId="2" xfId="0" applyNumberFormat="1" applyFont="1" applyFill="1" applyBorder="1" applyAlignment="1">
      <alignment horizontal="justify" vertical="top" wrapText="1"/>
    </xf>
    <xf numFmtId="0" fontId="9" fillId="3" borderId="2" xfId="0" applyNumberFormat="1" applyFont="1" applyFill="1" applyBorder="1" applyAlignment="1">
      <alignment horizontal="justify" vertical="top" wrapText="1"/>
    </xf>
    <xf numFmtId="0" fontId="9" fillId="4" borderId="2" xfId="0" applyNumberFormat="1" applyFont="1" applyFill="1" applyBorder="1" applyAlignment="1">
      <alignment horizontal="justify" vertical="top" wrapText="1"/>
    </xf>
    <xf numFmtId="0" fontId="9" fillId="2" borderId="1" xfId="2" applyNumberFormat="1" applyFont="1" applyFill="1" applyBorder="1" applyAlignment="1">
      <alignment horizontal="justify" vertical="top" wrapText="1"/>
    </xf>
    <xf numFmtId="0" fontId="9" fillId="2" borderId="2" xfId="2" applyNumberFormat="1" applyFont="1" applyFill="1" applyBorder="1" applyAlignment="1">
      <alignment horizontal="justify" vertical="top" wrapText="1"/>
    </xf>
    <xf numFmtId="165" fontId="0" fillId="0" borderId="0" xfId="0" applyNumberFormat="1" applyAlignment="1">
      <alignment horizontal="center" vertical="center"/>
    </xf>
    <xf numFmtId="0" fontId="18" fillId="0" borderId="0" xfId="0" applyFont="1" applyBorder="1" applyAlignment="1">
      <alignment wrapText="1"/>
    </xf>
    <xf numFmtId="0" fontId="8" fillId="0" borderId="0" xfId="4" applyFont="1"/>
    <xf numFmtId="0" fontId="19" fillId="0" borderId="0" xfId="4" applyFont="1"/>
    <xf numFmtId="0" fontId="20" fillId="0" borderId="0" xfId="4" applyFont="1" applyFill="1" applyBorder="1" applyAlignment="1">
      <alignment horizontal="center" wrapText="1"/>
    </xf>
    <xf numFmtId="0" fontId="20" fillId="0" borderId="0" xfId="4" applyNumberFormat="1" applyFont="1" applyFill="1" applyBorder="1" applyAlignment="1">
      <alignment horizontal="center"/>
    </xf>
    <xf numFmtId="0" fontId="20" fillId="0" borderId="0" xfId="4" applyNumberFormat="1" applyFont="1" applyFill="1" applyBorder="1" applyAlignment="1">
      <alignment horizontal="center" wrapText="1"/>
    </xf>
    <xf numFmtId="0" fontId="21" fillId="0" borderId="0" xfId="4" applyFont="1" applyFill="1" applyBorder="1" applyAlignment="1">
      <alignment horizontal="center" wrapText="1"/>
    </xf>
    <xf numFmtId="0" fontId="21" fillId="0" borderId="0" xfId="4" applyNumberFormat="1" applyFont="1" applyFill="1" applyBorder="1" applyAlignment="1">
      <alignment horizontal="center"/>
    </xf>
    <xf numFmtId="0" fontId="21" fillId="0" borderId="0" xfId="4" applyNumberFormat="1" applyFont="1" applyFill="1" applyBorder="1" applyAlignment="1">
      <alignment horizontal="center" wrapText="1"/>
    </xf>
    <xf numFmtId="0" fontId="0" fillId="0" borderId="0" xfId="0" applyBorder="1"/>
    <xf numFmtId="0" fontId="20" fillId="0" borderId="0" xfId="4" applyFont="1" applyFill="1" applyBorder="1" applyAlignment="1">
      <alignment horizontal="left" wrapText="1"/>
    </xf>
    <xf numFmtId="0" fontId="23" fillId="0" borderId="0" xfId="0" applyFont="1" applyFill="1" applyBorder="1" applyAlignment="1">
      <alignment horizontal="justify" vertical="top" wrapText="1"/>
    </xf>
    <xf numFmtId="165" fontId="23" fillId="0" borderId="0" xfId="0" applyNumberFormat="1" applyFont="1" applyFill="1" applyBorder="1" applyAlignment="1">
      <alignment horizontal="center" vertical="center"/>
    </xf>
    <xf numFmtId="0" fontId="22" fillId="0" borderId="0" xfId="0" applyFont="1" applyBorder="1" applyAlignment="1">
      <alignment vertical="top"/>
    </xf>
    <xf numFmtId="0" fontId="0" fillId="0" borderId="0" xfId="0" applyAlignment="1">
      <alignment vertical="top"/>
    </xf>
    <xf numFmtId="0" fontId="22" fillId="0" borderId="0" xfId="0" applyFont="1" applyAlignment="1">
      <alignment vertical="top"/>
    </xf>
    <xf numFmtId="165" fontId="0" fillId="0" borderId="0" xfId="0" applyNumberFormat="1" applyFill="1" applyAlignment="1">
      <alignment horizontal="center" vertical="center"/>
    </xf>
    <xf numFmtId="165" fontId="22" fillId="0" borderId="0" xfId="0" applyNumberFormat="1" applyFont="1" applyFill="1" applyAlignment="1">
      <alignment horizontal="center" vertical="center"/>
    </xf>
    <xf numFmtId="0" fontId="23" fillId="0" borderId="0" xfId="0" applyFont="1" applyFill="1" applyBorder="1" applyAlignment="1">
      <alignment horizontal="center" vertical="top"/>
    </xf>
    <xf numFmtId="0" fontId="20" fillId="0" borderId="0" xfId="4" applyFont="1" applyFill="1" applyBorder="1" applyAlignment="1">
      <alignment horizontal="center" vertical="top" wrapText="1"/>
    </xf>
    <xf numFmtId="0" fontId="20" fillId="0" borderId="0" xfId="0" applyFont="1" applyFill="1" applyBorder="1" applyAlignment="1">
      <alignment horizontal="center" vertical="top"/>
    </xf>
    <xf numFmtId="0" fontId="22" fillId="0" borderId="0" xfId="0" applyFont="1" applyAlignment="1">
      <alignment horizontal="center" vertical="top"/>
    </xf>
    <xf numFmtId="0" fontId="0" fillId="0" borderId="0" xfId="0" applyAlignment="1">
      <alignment horizontal="justify" vertical="top" wrapText="1"/>
    </xf>
    <xf numFmtId="0" fontId="22" fillId="0" borderId="0" xfId="0" applyFont="1" applyAlignment="1">
      <alignment horizontal="justify" vertical="top"/>
    </xf>
    <xf numFmtId="0" fontId="0" fillId="0" borderId="0" xfId="0" applyAlignment="1">
      <alignment horizontal="justify" vertical="top"/>
    </xf>
    <xf numFmtId="0" fontId="24" fillId="0" borderId="0" xfId="4" applyFont="1" applyFill="1" applyBorder="1" applyAlignment="1">
      <alignment horizontal="center" wrapText="1"/>
    </xf>
    <xf numFmtId="0" fontId="24" fillId="0" borderId="0" xfId="4" applyNumberFormat="1" applyFont="1" applyFill="1" applyBorder="1" applyAlignment="1">
      <alignment horizontal="center"/>
    </xf>
    <xf numFmtId="0" fontId="24" fillId="0" borderId="0" xfId="4" applyNumberFormat="1" applyFont="1" applyFill="1" applyBorder="1" applyAlignment="1">
      <alignment horizontal="center" wrapText="1"/>
    </xf>
    <xf numFmtId="165" fontId="9" fillId="0" borderId="0" xfId="0" applyNumberFormat="1"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vertical="center"/>
    </xf>
    <xf numFmtId="0" fontId="0" fillId="0" borderId="0" xfId="0" applyAlignment="1">
      <alignment vertical="center"/>
    </xf>
    <xf numFmtId="0" fontId="9" fillId="0" borderId="0" xfId="0" applyFont="1" applyAlignment="1">
      <alignment vertical="center" wrapText="1"/>
    </xf>
    <xf numFmtId="0" fontId="9" fillId="0" borderId="0" xfId="0" applyFont="1" applyAlignment="1">
      <alignment horizontal="right" vertical="center"/>
    </xf>
    <xf numFmtId="165" fontId="12" fillId="0" borderId="0" xfId="0" applyNumberFormat="1" applyFont="1" applyAlignment="1">
      <alignment horizontal="center" vertical="center"/>
    </xf>
    <xf numFmtId="0" fontId="25" fillId="0" borderId="0" xfId="4" applyFont="1" applyAlignment="1">
      <alignment horizontal="center"/>
    </xf>
    <xf numFmtId="0" fontId="23" fillId="0" borderId="0" xfId="0" applyFont="1" applyFill="1" applyBorder="1" applyAlignment="1">
      <alignment horizontal="center" vertical="center"/>
    </xf>
    <xf numFmtId="164" fontId="17" fillId="0" borderId="1" xfId="0" applyNumberFormat="1" applyFont="1" applyFill="1" applyBorder="1" applyAlignment="1">
      <alignment horizontal="center" vertical="center" wrapText="1"/>
    </xf>
    <xf numFmtId="0" fontId="9" fillId="2" borderId="0" xfId="2" applyNumberFormat="1" applyFont="1" applyFill="1" applyBorder="1" applyAlignment="1">
      <alignment horizontal="justify" vertical="top" wrapText="1"/>
    </xf>
    <xf numFmtId="0" fontId="9" fillId="3" borderId="0" xfId="0" applyNumberFormat="1" applyFont="1" applyFill="1" applyBorder="1" applyAlignment="1">
      <alignment horizontal="justify" vertical="top" wrapText="1"/>
    </xf>
    <xf numFmtId="0" fontId="9" fillId="4" borderId="0" xfId="0" applyNumberFormat="1" applyFont="1" applyFill="1" applyBorder="1" applyAlignment="1">
      <alignment horizontal="justify" vertical="top" wrapText="1"/>
    </xf>
    <xf numFmtId="0" fontId="26" fillId="0" borderId="0" xfId="0" applyFont="1" applyFill="1" applyBorder="1" applyAlignment="1" applyProtection="1">
      <alignment horizontal="justify" vertical="top" wrapText="1"/>
    </xf>
    <xf numFmtId="0" fontId="27" fillId="0" borderId="0" xfId="0" applyFont="1" applyFill="1" applyAlignment="1">
      <alignment vertical="top"/>
    </xf>
    <xf numFmtId="0" fontId="27" fillId="0" borderId="0" xfId="0" applyFont="1" applyFill="1" applyAlignment="1">
      <alignment vertical="top" wrapText="1"/>
    </xf>
    <xf numFmtId="10" fontId="21" fillId="0" borderId="0" xfId="4" applyNumberFormat="1" applyFont="1" applyFill="1" applyBorder="1" applyAlignment="1">
      <alignment horizontal="center" wrapText="1"/>
    </xf>
    <xf numFmtId="10" fontId="20" fillId="0" borderId="0" xfId="4" applyNumberFormat="1" applyFont="1" applyFill="1" applyBorder="1" applyAlignment="1">
      <alignment horizontal="center" wrapText="1"/>
    </xf>
    <xf numFmtId="10" fontId="23" fillId="0" borderId="0" xfId="2" applyNumberFormat="1" applyFont="1" applyFill="1" applyBorder="1" applyAlignment="1">
      <alignment horizontal="center" vertical="center"/>
    </xf>
    <xf numFmtId="10" fontId="0" fillId="0" borderId="0" xfId="0" applyNumberFormat="1"/>
    <xf numFmtId="2" fontId="24" fillId="0" borderId="0" xfId="4" applyNumberFormat="1" applyFont="1" applyFill="1" applyBorder="1" applyAlignment="1">
      <alignment horizontal="center" wrapText="1"/>
    </xf>
    <xf numFmtId="2" fontId="0" fillId="0" borderId="0" xfId="0" applyNumberFormat="1"/>
    <xf numFmtId="10" fontId="0" fillId="0" borderId="0" xfId="2" applyNumberFormat="1" applyFont="1" applyAlignment="1">
      <alignment horizontal="center" vertical="center"/>
    </xf>
    <xf numFmtId="3" fontId="16" fillId="5" borderId="1" xfId="1" applyNumberFormat="1" applyFont="1" applyFill="1" applyBorder="1" applyAlignment="1">
      <alignment horizontal="center" vertical="center" wrapText="1"/>
    </xf>
    <xf numFmtId="0" fontId="11" fillId="0" borderId="1" xfId="0" applyFont="1" applyFill="1" applyBorder="1" applyAlignment="1">
      <alignment horizontal="justify" vertical="top" wrapText="1"/>
    </xf>
    <xf numFmtId="0" fontId="0" fillId="10" borderId="0" xfId="0" applyFill="1"/>
    <xf numFmtId="0" fontId="9" fillId="0" borderId="1" xfId="0" applyNumberFormat="1" applyFont="1" applyFill="1" applyBorder="1" applyAlignment="1">
      <alignment horizontal="justify" vertical="top" wrapText="1"/>
    </xf>
    <xf numFmtId="0" fontId="12" fillId="11" borderId="1" xfId="0" applyFont="1" applyFill="1" applyBorder="1" applyAlignment="1">
      <alignment horizontal="center" vertical="top"/>
    </xf>
    <xf numFmtId="0" fontId="9" fillId="11" borderId="1" xfId="0" applyFont="1" applyFill="1" applyBorder="1" applyAlignment="1">
      <alignment horizontal="left" vertical="top"/>
    </xf>
    <xf numFmtId="164" fontId="9" fillId="11" borderId="1" xfId="0" applyNumberFormat="1" applyFont="1" applyFill="1" applyBorder="1"/>
    <xf numFmtId="164" fontId="12" fillId="11" borderId="1" xfId="0" applyNumberFormat="1" applyFont="1" applyFill="1" applyBorder="1" applyAlignment="1">
      <alignment horizontal="center" vertical="center"/>
    </xf>
    <xf numFmtId="164" fontId="9" fillId="11" borderId="1" xfId="0" applyNumberFormat="1" applyFont="1" applyFill="1" applyBorder="1" applyAlignment="1">
      <alignment horizontal="center" vertical="top" wrapText="1"/>
    </xf>
    <xf numFmtId="0" fontId="11" fillId="11" borderId="1" xfId="0" applyFont="1" applyFill="1" applyBorder="1" applyAlignment="1">
      <alignment horizontal="justify" vertical="center" wrapText="1"/>
    </xf>
    <xf numFmtId="0" fontId="9" fillId="11" borderId="2" xfId="0" applyNumberFormat="1" applyFont="1" applyFill="1" applyBorder="1" applyAlignment="1">
      <alignment horizontal="justify" vertical="top" wrapText="1"/>
    </xf>
    <xf numFmtId="0" fontId="28" fillId="0" borderId="0" xfId="0" applyFont="1" applyFill="1" applyBorder="1" applyAlignment="1">
      <alignment horizontal="center" vertical="center"/>
    </xf>
    <xf numFmtId="165" fontId="28" fillId="0" borderId="0" xfId="0" applyNumberFormat="1" applyFont="1" applyFill="1" applyBorder="1" applyAlignment="1">
      <alignment horizontal="center" vertical="center"/>
    </xf>
    <xf numFmtId="10" fontId="28" fillId="0" borderId="0" xfId="2" applyNumberFormat="1" applyFont="1" applyFill="1" applyBorder="1" applyAlignment="1">
      <alignment horizontal="center" vertical="center"/>
    </xf>
    <xf numFmtId="9" fontId="12" fillId="0" borderId="1" xfId="0" applyNumberFormat="1" applyFont="1" applyFill="1" applyBorder="1" applyAlignment="1">
      <alignment horizontal="center" vertical="center"/>
    </xf>
    <xf numFmtId="0" fontId="0" fillId="0" borderId="0" xfId="0" applyProtection="1"/>
    <xf numFmtId="0" fontId="22" fillId="0" borderId="0" xfId="0" applyFont="1"/>
    <xf numFmtId="9" fontId="12" fillId="0" borderId="0" xfId="2" applyFont="1" applyFill="1" applyBorder="1" applyAlignment="1">
      <alignment horizontal="center"/>
    </xf>
    <xf numFmtId="165" fontId="11" fillId="2" borderId="1" xfId="0" applyNumberFormat="1" applyFont="1" applyFill="1" applyBorder="1" applyAlignment="1">
      <alignment horizontal="center" vertical="center" wrapText="1"/>
    </xf>
    <xf numFmtId="165" fontId="9" fillId="2" borderId="1" xfId="0" applyNumberFormat="1" applyFont="1" applyFill="1" applyBorder="1" applyAlignment="1">
      <alignment horizontal="center" vertical="center"/>
    </xf>
    <xf numFmtId="165" fontId="12" fillId="2" borderId="1" xfId="0" applyNumberFormat="1" applyFont="1" applyFill="1" applyBorder="1" applyAlignment="1">
      <alignment horizontal="center" vertical="center"/>
    </xf>
    <xf numFmtId="165" fontId="9" fillId="3" borderId="1" xfId="0" applyNumberFormat="1" applyFont="1" applyFill="1" applyBorder="1" applyAlignment="1">
      <alignment horizontal="center" vertical="center" wrapText="1"/>
    </xf>
    <xf numFmtId="165" fontId="9" fillId="3" borderId="1" xfId="0" applyNumberFormat="1" applyFont="1" applyFill="1" applyBorder="1" applyAlignment="1">
      <alignment horizontal="center" vertical="center"/>
    </xf>
    <xf numFmtId="165" fontId="12" fillId="3" borderId="1" xfId="0" applyNumberFormat="1" applyFont="1" applyFill="1" applyBorder="1" applyAlignment="1">
      <alignment horizontal="center" vertical="center"/>
    </xf>
    <xf numFmtId="165" fontId="11" fillId="4" borderId="1" xfId="0" applyNumberFormat="1" applyFont="1" applyFill="1" applyBorder="1" applyAlignment="1">
      <alignment horizontal="center" vertical="center" wrapText="1"/>
    </xf>
    <xf numFmtId="165" fontId="9" fillId="4" borderId="1" xfId="0" applyNumberFormat="1" applyFont="1" applyFill="1" applyBorder="1" applyAlignment="1">
      <alignment horizontal="center" vertical="center"/>
    </xf>
    <xf numFmtId="165" fontId="9" fillId="4" borderId="1" xfId="0" applyNumberFormat="1" applyFont="1" applyFill="1" applyBorder="1" applyAlignment="1">
      <alignment horizontal="center" vertical="center" wrapText="1"/>
    </xf>
    <xf numFmtId="165" fontId="11"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xf>
    <xf numFmtId="165" fontId="11" fillId="0" borderId="1" xfId="0" applyNumberFormat="1" applyFont="1" applyFill="1" applyBorder="1" applyAlignment="1">
      <alignment horizontal="center" vertical="top" wrapText="1"/>
    </xf>
    <xf numFmtId="165" fontId="9" fillId="0" borderId="1" xfId="0" applyNumberFormat="1" applyFont="1" applyFill="1" applyBorder="1" applyAlignment="1">
      <alignment horizontal="center" vertical="top"/>
    </xf>
    <xf numFmtId="165" fontId="9" fillId="0" borderId="1" xfId="0" applyNumberFormat="1" applyFont="1" applyFill="1" applyBorder="1" applyAlignment="1">
      <alignment horizontal="center" vertical="top" wrapText="1"/>
    </xf>
    <xf numFmtId="165" fontId="12" fillId="0" borderId="0" xfId="0" applyNumberFormat="1" applyFont="1" applyFill="1" applyBorder="1"/>
    <xf numFmtId="165" fontId="9" fillId="2" borderId="1" xfId="2" applyNumberFormat="1" applyFont="1" applyFill="1" applyBorder="1" applyAlignment="1">
      <alignment horizontal="center" vertical="center"/>
    </xf>
    <xf numFmtId="165" fontId="9" fillId="3" borderId="1" xfId="2" applyNumberFormat="1" applyFont="1" applyFill="1" applyBorder="1" applyAlignment="1">
      <alignment horizontal="center" vertical="center" wrapText="1"/>
    </xf>
    <xf numFmtId="165" fontId="9" fillId="4" borderId="1" xfId="2" applyNumberFormat="1" applyFont="1" applyFill="1" applyBorder="1" applyAlignment="1">
      <alignment horizontal="center" vertical="center" wrapText="1"/>
    </xf>
    <xf numFmtId="165" fontId="9" fillId="0" borderId="1" xfId="0" quotePrefix="1" applyNumberFormat="1" applyFont="1" applyFill="1" applyBorder="1" applyAlignment="1">
      <alignment horizontal="center" vertical="center" wrapText="1"/>
    </xf>
    <xf numFmtId="165" fontId="13" fillId="0" borderId="1" xfId="0" quotePrefix="1" applyNumberFormat="1" applyFont="1" applyFill="1" applyBorder="1" applyAlignment="1">
      <alignment horizontal="center" vertical="center" wrapText="1"/>
    </xf>
    <xf numFmtId="165" fontId="12" fillId="0" borderId="1" xfId="0" applyNumberFormat="1" applyFont="1" applyFill="1" applyBorder="1" applyAlignment="1">
      <alignment horizontal="center" vertical="center"/>
    </xf>
    <xf numFmtId="165" fontId="9" fillId="0" borderId="1" xfId="2" applyNumberFormat="1" applyFont="1" applyFill="1" applyBorder="1" applyAlignment="1">
      <alignment horizontal="center" vertical="center" wrapText="1"/>
    </xf>
    <xf numFmtId="165" fontId="12" fillId="0" borderId="1" xfId="0" applyNumberFormat="1" applyFont="1" applyFill="1" applyBorder="1" applyAlignment="1">
      <alignment horizontal="center" vertical="top"/>
    </xf>
    <xf numFmtId="165" fontId="12" fillId="0" borderId="1" xfId="2" applyNumberFormat="1" applyFont="1" applyFill="1" applyBorder="1" applyAlignment="1">
      <alignment horizontal="center" vertical="top" wrapText="1"/>
    </xf>
    <xf numFmtId="165" fontId="11" fillId="2" borderId="1" xfId="0" applyNumberFormat="1" applyFont="1" applyFill="1" applyBorder="1" applyAlignment="1">
      <alignment horizontal="center" vertical="center"/>
    </xf>
    <xf numFmtId="165" fontId="11" fillId="4" borderId="1" xfId="0" applyNumberFormat="1" applyFont="1" applyFill="1" applyBorder="1" applyAlignment="1">
      <alignment horizontal="center" vertical="center"/>
    </xf>
    <xf numFmtId="165" fontId="11" fillId="0" borderId="1" xfId="0" applyNumberFormat="1" applyFont="1" applyFill="1" applyBorder="1" applyAlignment="1">
      <alignment horizontal="center" vertical="center"/>
    </xf>
    <xf numFmtId="165" fontId="9" fillId="6" borderId="1" xfId="0" applyNumberFormat="1" applyFont="1" applyFill="1" applyBorder="1" applyAlignment="1">
      <alignment horizontal="center" vertical="center"/>
    </xf>
    <xf numFmtId="165" fontId="9" fillId="0" borderId="0" xfId="0" applyNumberFormat="1" applyFont="1" applyFill="1" applyBorder="1" applyAlignment="1">
      <alignment horizontal="center" vertical="center"/>
    </xf>
    <xf numFmtId="165" fontId="11" fillId="0" borderId="0" xfId="3" applyNumberFormat="1" applyFont="1" applyFill="1" applyBorder="1" applyAlignment="1">
      <alignment horizontal="center" vertical="center" wrapText="1"/>
    </xf>
    <xf numFmtId="165" fontId="9" fillId="0" borderId="0" xfId="0" applyNumberFormat="1" applyFont="1" applyFill="1" applyBorder="1" applyAlignment="1">
      <alignment horizontal="center" vertical="center" wrapText="1"/>
    </xf>
    <xf numFmtId="165" fontId="12" fillId="0" borderId="0" xfId="0" applyNumberFormat="1" applyFont="1" applyFill="1" applyBorder="1" applyAlignment="1">
      <alignment horizontal="center" vertical="center"/>
    </xf>
    <xf numFmtId="166" fontId="11" fillId="2" borderId="1" xfId="1" applyNumberFormat="1" applyFont="1" applyFill="1" applyBorder="1" applyAlignment="1">
      <alignment horizontal="center" vertical="center"/>
    </xf>
    <xf numFmtId="166" fontId="9" fillId="2" borderId="1" xfId="1" applyNumberFormat="1" applyFont="1" applyFill="1" applyBorder="1" applyAlignment="1">
      <alignment horizontal="center" vertical="center"/>
    </xf>
    <xf numFmtId="166" fontId="12" fillId="2" borderId="1" xfId="1" applyNumberFormat="1" applyFont="1" applyFill="1" applyBorder="1" applyAlignment="1">
      <alignment horizontal="center" vertical="center"/>
    </xf>
    <xf numFmtId="166" fontId="9" fillId="3" borderId="1" xfId="1" applyNumberFormat="1" applyFont="1" applyFill="1" applyBorder="1" applyAlignment="1">
      <alignment horizontal="center" vertical="center"/>
    </xf>
    <xf numFmtId="166" fontId="12" fillId="3" borderId="1" xfId="1" applyNumberFormat="1" applyFont="1" applyFill="1" applyBorder="1" applyAlignment="1">
      <alignment horizontal="center" vertical="center"/>
    </xf>
    <xf numFmtId="166" fontId="11" fillId="4" borderId="1" xfId="1" applyNumberFormat="1" applyFont="1" applyFill="1" applyBorder="1" applyAlignment="1">
      <alignment horizontal="center" vertical="center"/>
    </xf>
    <xf numFmtId="166" fontId="9" fillId="4" borderId="1" xfId="1" applyNumberFormat="1" applyFont="1" applyFill="1" applyBorder="1" applyAlignment="1">
      <alignment horizontal="center" vertical="center"/>
    </xf>
    <xf numFmtId="166" fontId="11" fillId="0" borderId="1" xfId="1" applyNumberFormat="1" applyFont="1" applyFill="1" applyBorder="1" applyAlignment="1">
      <alignment horizontal="center" vertical="center"/>
    </xf>
    <xf numFmtId="166" fontId="9" fillId="0" borderId="1" xfId="1" applyNumberFormat="1" applyFont="1" applyFill="1" applyBorder="1" applyAlignment="1">
      <alignment horizontal="center" vertical="center"/>
    </xf>
    <xf numFmtId="166" fontId="9" fillId="6" borderId="1" xfId="1" applyNumberFormat="1" applyFont="1" applyFill="1" applyBorder="1" applyAlignment="1">
      <alignment horizontal="center" vertical="center"/>
    </xf>
    <xf numFmtId="166" fontId="9" fillId="0" borderId="0" xfId="1" applyNumberFormat="1" applyFont="1" applyFill="1" applyBorder="1" applyAlignment="1">
      <alignment horizontal="center" vertical="center"/>
    </xf>
    <xf numFmtId="166" fontId="11" fillId="0" borderId="0" xfId="1" applyNumberFormat="1" applyFont="1" applyFill="1" applyBorder="1" applyAlignment="1">
      <alignment horizontal="center" vertical="center" wrapText="1"/>
    </xf>
    <xf numFmtId="166" fontId="9" fillId="0" borderId="0" xfId="1" applyNumberFormat="1" applyFont="1" applyFill="1" applyBorder="1" applyAlignment="1">
      <alignment horizontal="center" vertical="center" wrapText="1"/>
    </xf>
    <xf numFmtId="166" fontId="9" fillId="9" borderId="1" xfId="1" applyNumberFormat="1" applyFont="1" applyFill="1" applyBorder="1" applyAlignment="1">
      <alignment horizontal="center" vertical="center"/>
    </xf>
    <xf numFmtId="166" fontId="9" fillId="6" borderId="1" xfId="1" applyNumberFormat="1" applyFont="1" applyFill="1" applyBorder="1" applyAlignment="1">
      <alignment horizontal="center" vertical="center" wrapText="1"/>
    </xf>
    <xf numFmtId="166" fontId="12" fillId="0" borderId="0" xfId="1" applyNumberFormat="1" applyFont="1" applyFill="1" applyBorder="1" applyAlignment="1">
      <alignment horizontal="center" vertical="center"/>
    </xf>
    <xf numFmtId="166" fontId="11" fillId="0" borderId="1" xfId="1" applyNumberFormat="1" applyFont="1" applyFill="1" applyBorder="1" applyAlignment="1">
      <alignment horizontal="center" vertical="center" wrapText="1"/>
    </xf>
    <xf numFmtId="166" fontId="9" fillId="0" borderId="1" xfId="1" applyNumberFormat="1" applyFont="1" applyFill="1" applyBorder="1" applyAlignment="1">
      <alignment horizontal="center" vertical="center" wrapText="1"/>
    </xf>
    <xf numFmtId="166" fontId="11" fillId="0" borderId="1" xfId="1" quotePrefix="1" applyNumberFormat="1" applyFont="1" applyFill="1" applyBorder="1" applyAlignment="1">
      <alignment horizontal="center" vertical="center" wrapText="1"/>
    </xf>
    <xf numFmtId="166" fontId="12" fillId="0" borderId="1" xfId="1" applyNumberFormat="1" applyFont="1" applyFill="1" applyBorder="1" applyAlignment="1">
      <alignment horizontal="center" vertical="center"/>
    </xf>
    <xf numFmtId="0" fontId="0" fillId="12" borderId="0" xfId="0" applyFill="1"/>
    <xf numFmtId="0" fontId="32" fillId="12" borderId="0" xfId="0" applyFont="1" applyFill="1"/>
    <xf numFmtId="0" fontId="32" fillId="6" borderId="0" xfId="0" applyFont="1" applyFill="1" applyAlignment="1">
      <alignment vertical="top"/>
    </xf>
    <xf numFmtId="0" fontId="32" fillId="2" borderId="0" xfId="0" applyFont="1" applyFill="1" applyAlignment="1">
      <alignment vertical="top"/>
    </xf>
    <xf numFmtId="0" fontId="32" fillId="6" borderId="0" xfId="0" applyFont="1" applyFill="1" applyAlignment="1">
      <alignment vertical="top" wrapText="1"/>
    </xf>
    <xf numFmtId="0" fontId="32" fillId="2" borderId="0" xfId="0" applyFont="1" applyFill="1" applyAlignment="1">
      <alignment vertical="top" wrapText="1"/>
    </xf>
    <xf numFmtId="164" fontId="9" fillId="2" borderId="4" xfId="0" applyNumberFormat="1" applyFont="1" applyFill="1" applyBorder="1" applyAlignment="1">
      <alignment horizontal="center" vertical="center"/>
    </xf>
    <xf numFmtId="0" fontId="11" fillId="3" borderId="4" xfId="0" applyFont="1" applyFill="1" applyBorder="1" applyAlignment="1">
      <alignment vertical="center"/>
    </xf>
    <xf numFmtId="0" fontId="11" fillId="4" borderId="4" xfId="0" applyFont="1" applyFill="1" applyBorder="1" applyAlignment="1">
      <alignment vertical="center" wrapText="1"/>
    </xf>
    <xf numFmtId="0" fontId="11" fillId="0" borderId="4" xfId="0" applyFont="1" applyFill="1" applyBorder="1" applyAlignment="1">
      <alignment vertical="center"/>
    </xf>
    <xf numFmtId="0" fontId="11" fillId="0" borderId="4" xfId="0" applyFont="1" applyFill="1" applyBorder="1" applyAlignment="1">
      <alignment vertical="center" wrapText="1"/>
    </xf>
    <xf numFmtId="0" fontId="11" fillId="0" borderId="4" xfId="0" applyFont="1" applyFill="1" applyBorder="1" applyAlignment="1">
      <alignment vertical="center" wrapText="1" shrinkToFit="1"/>
    </xf>
    <xf numFmtId="0" fontId="30" fillId="0" borderId="1" xfId="0" applyFont="1" applyBorder="1" applyAlignment="1">
      <alignment vertical="top" wrapText="1"/>
    </xf>
    <xf numFmtId="0" fontId="12" fillId="0" borderId="1" xfId="0" applyFont="1" applyFill="1" applyBorder="1" applyAlignment="1">
      <alignment vertical="top"/>
    </xf>
    <xf numFmtId="0" fontId="0" fillId="0" borderId="1" xfId="0" applyBorder="1" applyAlignment="1">
      <alignment vertical="top"/>
    </xf>
    <xf numFmtId="0" fontId="9" fillId="0" borderId="1" xfId="0" applyFont="1" applyFill="1" applyBorder="1" applyAlignment="1">
      <alignment vertical="top"/>
    </xf>
    <xf numFmtId="0" fontId="0" fillId="0" borderId="1" xfId="0" applyBorder="1" applyAlignment="1">
      <alignment horizontal="center" vertical="top"/>
    </xf>
    <xf numFmtId="0" fontId="0" fillId="0" borderId="1" xfId="0" applyBorder="1" applyAlignment="1">
      <alignment vertical="top" wrapText="1"/>
    </xf>
    <xf numFmtId="0" fontId="30" fillId="0" borderId="1" xfId="0" applyFont="1" applyBorder="1" applyAlignment="1">
      <alignment horizontal="center" vertical="top"/>
    </xf>
    <xf numFmtId="0" fontId="30" fillId="0" borderId="1" xfId="0" applyFont="1" applyBorder="1" applyAlignment="1">
      <alignment vertical="top"/>
    </xf>
    <xf numFmtId="165" fontId="9" fillId="3" borderId="4" xfId="0" applyNumberFormat="1" applyFont="1" applyFill="1" applyBorder="1" applyAlignment="1">
      <alignment horizontal="center" vertical="center" wrapText="1"/>
    </xf>
    <xf numFmtId="165" fontId="11" fillId="4" borderId="4" xfId="0" applyNumberFormat="1" applyFont="1" applyFill="1" applyBorder="1" applyAlignment="1">
      <alignment horizontal="center" vertical="center" wrapText="1"/>
    </xf>
    <xf numFmtId="165" fontId="11" fillId="0" borderId="4" xfId="0" applyNumberFormat="1" applyFont="1" applyFill="1" applyBorder="1" applyAlignment="1">
      <alignment horizontal="center" vertical="center" wrapText="1"/>
    </xf>
    <xf numFmtId="165" fontId="11" fillId="0" borderId="4" xfId="0" applyNumberFormat="1" applyFont="1" applyFill="1"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165" fontId="11" fillId="2" borderId="4" xfId="0" applyNumberFormat="1" applyFont="1" applyFill="1" applyBorder="1" applyAlignment="1">
      <alignment horizontal="center" vertical="center"/>
    </xf>
    <xf numFmtId="165" fontId="9" fillId="3" borderId="4" xfId="0" applyNumberFormat="1" applyFont="1" applyFill="1" applyBorder="1" applyAlignment="1">
      <alignment horizontal="center" vertical="center"/>
    </xf>
    <xf numFmtId="165" fontId="11" fillId="4" borderId="4" xfId="0" applyNumberFormat="1" applyFont="1" applyFill="1" applyBorder="1" applyAlignment="1">
      <alignment horizontal="center" vertical="center"/>
    </xf>
    <xf numFmtId="165" fontId="11" fillId="0" borderId="4" xfId="0" applyNumberFormat="1" applyFont="1" applyFill="1" applyBorder="1" applyAlignment="1">
      <alignment horizontal="center" vertical="center"/>
    </xf>
    <xf numFmtId="0" fontId="0" fillId="0" borderId="1" xfId="0" applyBorder="1"/>
    <xf numFmtId="166" fontId="11" fillId="2" borderId="4" xfId="1" applyNumberFormat="1" applyFont="1" applyFill="1" applyBorder="1" applyAlignment="1">
      <alignment horizontal="center" vertical="center"/>
    </xf>
    <xf numFmtId="166" fontId="9" fillId="3" borderId="4" xfId="1" applyNumberFormat="1" applyFont="1" applyFill="1" applyBorder="1" applyAlignment="1">
      <alignment horizontal="center" vertical="center"/>
    </xf>
    <xf numFmtId="166" fontId="11" fillId="4" borderId="4" xfId="1" applyNumberFormat="1" applyFont="1" applyFill="1" applyBorder="1" applyAlignment="1">
      <alignment horizontal="center" vertical="center"/>
    </xf>
    <xf numFmtId="166" fontId="11" fillId="0" borderId="4" xfId="1" applyNumberFormat="1" applyFont="1" applyFill="1" applyBorder="1" applyAlignment="1">
      <alignment horizontal="center" vertical="center"/>
    </xf>
    <xf numFmtId="0" fontId="9" fillId="0" borderId="1" xfId="0" applyFont="1" applyFill="1" applyBorder="1" applyAlignment="1">
      <alignment horizontal="justify" vertical="top" wrapText="1"/>
    </xf>
    <xf numFmtId="0" fontId="9" fillId="0" borderId="1" xfId="0" quotePrefix="1" applyNumberFormat="1" applyFont="1" applyFill="1" applyBorder="1" applyAlignment="1">
      <alignment horizontal="center" vertical="top" wrapText="1"/>
    </xf>
    <xf numFmtId="0" fontId="11" fillId="0" borderId="1" xfId="3" applyFont="1" applyFill="1" applyBorder="1" applyAlignment="1">
      <alignment horizontal="justify" vertical="top" wrapText="1"/>
    </xf>
    <xf numFmtId="0" fontId="0" fillId="0" borderId="1" xfId="0" applyBorder="1" applyAlignment="1"/>
    <xf numFmtId="0" fontId="9" fillId="0" borderId="0" xfId="0" applyNumberFormat="1" applyFont="1" applyFill="1" applyBorder="1" applyAlignment="1" applyProtection="1">
      <alignment horizontal="justify" vertical="top" wrapText="1"/>
    </xf>
    <xf numFmtId="3" fontId="16" fillId="5" borderId="0" xfId="1" applyNumberFormat="1" applyFont="1" applyFill="1" applyBorder="1" applyAlignment="1">
      <alignment horizontal="center" vertical="center" wrapText="1"/>
    </xf>
    <xf numFmtId="0" fontId="11" fillId="0" borderId="0" xfId="3" applyFont="1" applyFill="1" applyBorder="1" applyAlignment="1" applyProtection="1">
      <alignment horizontal="justify" vertical="top" wrapText="1"/>
    </xf>
    <xf numFmtId="0" fontId="9" fillId="0" borderId="0" xfId="0" applyFont="1" applyBorder="1" applyAlignment="1" applyProtection="1">
      <alignment vertical="top" wrapText="1"/>
    </xf>
    <xf numFmtId="0" fontId="11" fillId="0" borderId="0" xfId="0" applyNumberFormat="1" applyFont="1" applyFill="1" applyBorder="1" applyAlignment="1">
      <alignment horizontal="justify" vertical="top" wrapText="1"/>
    </xf>
    <xf numFmtId="0" fontId="11" fillId="0" borderId="0" xfId="0" applyNumberFormat="1" applyFont="1" applyFill="1" applyBorder="1" applyAlignment="1" applyProtection="1">
      <alignment horizontal="justify" vertical="top" wrapText="1"/>
    </xf>
    <xf numFmtId="0" fontId="34" fillId="0" borderId="0" xfId="5" applyFill="1" applyBorder="1" applyAlignment="1" applyProtection="1">
      <alignment horizontal="justify" vertical="top" wrapText="1"/>
    </xf>
    <xf numFmtId="0" fontId="34" fillId="0" borderId="0" xfId="5" applyNumberFormat="1" applyFill="1" applyBorder="1" applyAlignment="1">
      <alignment horizontal="justify" vertical="top" wrapText="1"/>
    </xf>
    <xf numFmtId="164" fontId="9" fillId="6" borderId="1" xfId="0" applyNumberFormat="1" applyFont="1" applyFill="1" applyBorder="1" applyAlignment="1" applyProtection="1">
      <alignment horizontal="center" vertical="center" wrapText="1"/>
    </xf>
    <xf numFmtId="164" fontId="9" fillId="9" borderId="1" xfId="0" applyNumberFormat="1" applyFont="1" applyFill="1" applyBorder="1" applyAlignment="1" applyProtection="1">
      <alignment horizontal="center" vertical="center"/>
    </xf>
    <xf numFmtId="164" fontId="9" fillId="17" borderId="1" xfId="0" applyNumberFormat="1" applyFont="1" applyFill="1" applyBorder="1" applyAlignment="1" applyProtection="1">
      <alignment horizontal="center" vertical="center" wrapText="1"/>
    </xf>
    <xf numFmtId="0" fontId="9" fillId="4" borderId="1" xfId="0" applyFont="1" applyFill="1" applyBorder="1" applyAlignment="1" applyProtection="1">
      <alignment horizontal="center" vertical="center" wrapText="1"/>
    </xf>
    <xf numFmtId="164" fontId="9" fillId="6" borderId="1" xfId="0" applyNumberFormat="1" applyFont="1" applyFill="1" applyBorder="1" applyAlignment="1" applyProtection="1">
      <alignment horizontal="center" vertical="center"/>
    </xf>
    <xf numFmtId="164" fontId="12" fillId="3" borderId="1" xfId="0" applyNumberFormat="1" applyFont="1" applyFill="1" applyBorder="1" applyAlignment="1" applyProtection="1">
      <alignment horizontal="center" vertical="center"/>
    </xf>
    <xf numFmtId="164" fontId="9" fillId="2" borderId="1" xfId="0" applyNumberFormat="1" applyFont="1" applyFill="1" applyBorder="1" applyAlignment="1" applyProtection="1">
      <alignment horizontal="center" vertical="center" wrapText="1"/>
    </xf>
    <xf numFmtId="164" fontId="11" fillId="6" borderId="1" xfId="0" applyNumberFormat="1" applyFont="1" applyFill="1" applyBorder="1" applyAlignment="1" applyProtection="1">
      <alignment horizontal="center" vertical="center" wrapText="1"/>
    </xf>
    <xf numFmtId="166" fontId="9" fillId="6" borderId="1" xfId="1" applyNumberFormat="1" applyFont="1" applyFill="1" applyBorder="1" applyAlignment="1" applyProtection="1">
      <alignment horizontal="center" vertical="center"/>
    </xf>
    <xf numFmtId="166" fontId="9" fillId="4" borderId="1" xfId="1" applyNumberFormat="1" applyFont="1" applyFill="1" applyBorder="1" applyAlignment="1" applyProtection="1">
      <alignment horizontal="center" vertical="center"/>
    </xf>
    <xf numFmtId="166" fontId="9" fillId="9" borderId="1" xfId="1" applyNumberFormat="1" applyFont="1" applyFill="1" applyBorder="1" applyAlignment="1" applyProtection="1">
      <alignment horizontal="center" vertical="center"/>
    </xf>
    <xf numFmtId="166" fontId="9" fillId="6" borderId="1" xfId="1" applyNumberFormat="1" applyFont="1" applyFill="1" applyBorder="1" applyAlignment="1" applyProtection="1">
      <alignment horizontal="center" vertical="center" wrapText="1"/>
    </xf>
    <xf numFmtId="166" fontId="12" fillId="3" borderId="1" xfId="1" applyNumberFormat="1" applyFont="1" applyFill="1" applyBorder="1" applyAlignment="1" applyProtection="1">
      <alignment horizontal="center" vertical="center"/>
    </xf>
    <xf numFmtId="0" fontId="9" fillId="4" borderId="2" xfId="0" applyNumberFormat="1" applyFont="1" applyFill="1" applyBorder="1" applyAlignment="1" applyProtection="1">
      <alignment horizontal="justify" vertical="top" wrapText="1"/>
    </xf>
    <xf numFmtId="165" fontId="9" fillId="6" borderId="1" xfId="0" applyNumberFormat="1" applyFont="1" applyFill="1" applyBorder="1" applyAlignment="1" applyProtection="1">
      <alignment horizontal="center" vertical="center" wrapText="1"/>
    </xf>
    <xf numFmtId="165" fontId="12" fillId="3" borderId="1" xfId="0" applyNumberFormat="1" applyFont="1" applyFill="1" applyBorder="1" applyAlignment="1" applyProtection="1">
      <alignment horizontal="center" vertical="center"/>
    </xf>
    <xf numFmtId="165" fontId="9" fillId="4" borderId="1" xfId="0" applyNumberFormat="1" applyFont="1" applyFill="1" applyBorder="1" applyAlignment="1" applyProtection="1">
      <alignment horizontal="center" vertical="center" wrapText="1"/>
    </xf>
    <xf numFmtId="165" fontId="9" fillId="8" borderId="1" xfId="0" applyNumberFormat="1" applyFont="1" applyFill="1" applyBorder="1" applyAlignment="1" applyProtection="1">
      <alignment horizontal="center" vertical="center"/>
    </xf>
    <xf numFmtId="165" fontId="9" fillId="6" borderId="1" xfId="0" applyNumberFormat="1" applyFont="1" applyFill="1" applyBorder="1" applyAlignment="1" applyProtection="1">
      <alignment horizontal="center" vertical="top" wrapText="1"/>
    </xf>
    <xf numFmtId="165" fontId="9" fillId="9" borderId="1" xfId="0" applyNumberFormat="1" applyFont="1" applyFill="1" applyBorder="1" applyAlignment="1" applyProtection="1">
      <alignment horizontal="center" vertical="center"/>
    </xf>
    <xf numFmtId="0" fontId="12" fillId="2" borderId="0" xfId="0" applyNumberFormat="1" applyFont="1" applyFill="1" applyBorder="1" applyAlignment="1">
      <alignment horizontal="justify" vertical="top" wrapText="1"/>
    </xf>
    <xf numFmtId="0" fontId="12" fillId="3" borderId="0" xfId="0" applyNumberFormat="1" applyFont="1" applyFill="1" applyBorder="1" applyAlignment="1">
      <alignment horizontal="justify" vertical="top" wrapText="1"/>
    </xf>
    <xf numFmtId="0" fontId="12" fillId="4" borderId="0" xfId="0" applyNumberFormat="1" applyFont="1" applyFill="1" applyBorder="1" applyAlignment="1">
      <alignment horizontal="justify" vertical="top" wrapText="1"/>
    </xf>
    <xf numFmtId="0" fontId="9" fillId="7" borderId="0" xfId="0" applyNumberFormat="1" applyFont="1" applyFill="1" applyBorder="1" applyAlignment="1">
      <alignment horizontal="justify" vertical="top" wrapText="1"/>
    </xf>
    <xf numFmtId="0" fontId="14" fillId="0" borderId="0" xfId="0" applyNumberFormat="1" applyFont="1" applyFill="1" applyBorder="1" applyAlignment="1">
      <alignment horizontal="justify" vertical="top" wrapText="1"/>
    </xf>
    <xf numFmtId="0" fontId="34" fillId="7" borderId="0" xfId="5" applyNumberFormat="1" applyFill="1" applyBorder="1" applyAlignment="1">
      <alignment horizontal="justify" vertical="top" wrapText="1"/>
    </xf>
    <xf numFmtId="164" fontId="9" fillId="0" borderId="0" xfId="0" applyNumberFormat="1" applyFont="1" applyFill="1" applyBorder="1" applyAlignment="1">
      <alignment horizontal="center" vertical="top" wrapText="1"/>
    </xf>
    <xf numFmtId="165" fontId="9" fillId="18" borderId="1" xfId="0" applyNumberFormat="1" applyFont="1" applyFill="1" applyBorder="1" applyAlignment="1">
      <alignment horizontal="center" vertical="center"/>
    </xf>
    <xf numFmtId="165" fontId="9" fillId="8" borderId="1" xfId="0" applyNumberFormat="1" applyFont="1" applyFill="1" applyBorder="1" applyAlignment="1" applyProtection="1">
      <alignment horizontal="center" vertical="top"/>
    </xf>
    <xf numFmtId="165" fontId="9" fillId="4" borderId="1" xfId="0" applyNumberFormat="1" applyFont="1" applyFill="1" applyBorder="1" applyAlignment="1" applyProtection="1">
      <alignment horizontal="center" vertical="center"/>
    </xf>
    <xf numFmtId="165" fontId="9" fillId="6" borderId="1" xfId="0" applyNumberFormat="1" applyFont="1" applyFill="1" applyBorder="1" applyAlignment="1" applyProtection="1">
      <alignment horizontal="center" vertical="center"/>
    </xf>
    <xf numFmtId="0" fontId="14" fillId="0" borderId="1" xfId="0" applyNumberFormat="1" applyFont="1" applyFill="1" applyBorder="1" applyAlignment="1">
      <alignment horizontal="justify" vertical="top" wrapText="1"/>
    </xf>
    <xf numFmtId="164" fontId="14" fillId="0" borderId="1" xfId="0" applyNumberFormat="1" applyFont="1" applyFill="1" applyBorder="1" applyAlignment="1">
      <alignment horizontal="center" vertical="top" wrapText="1"/>
    </xf>
    <xf numFmtId="0" fontId="14" fillId="0" borderId="2" xfId="0" applyNumberFormat="1" applyFont="1" applyFill="1" applyBorder="1" applyAlignment="1">
      <alignment horizontal="justify" vertical="top" wrapText="1"/>
    </xf>
    <xf numFmtId="0" fontId="14" fillId="4" borderId="1" xfId="0" applyNumberFormat="1" applyFont="1" applyFill="1" applyBorder="1" applyAlignment="1" applyProtection="1">
      <alignment horizontal="justify" vertical="top" wrapText="1"/>
    </xf>
    <xf numFmtId="0" fontId="14" fillId="3" borderId="1" xfId="0" applyNumberFormat="1" applyFont="1" applyFill="1" applyBorder="1" applyAlignment="1" applyProtection="1">
      <alignment horizontal="justify" vertical="top" wrapText="1"/>
    </xf>
    <xf numFmtId="0" fontId="14" fillId="0" borderId="8" xfId="0" applyFont="1" applyFill="1" applyBorder="1" applyAlignment="1" applyProtection="1">
      <alignment horizontal="justify" vertical="top" wrapText="1"/>
    </xf>
    <xf numFmtId="0" fontId="14" fillId="4" borderId="1" xfId="0" applyNumberFormat="1" applyFont="1" applyFill="1" applyBorder="1" applyAlignment="1">
      <alignment horizontal="justify" vertical="top" wrapText="1"/>
    </xf>
    <xf numFmtId="0" fontId="36" fillId="0" borderId="0" xfId="0" applyFont="1" applyFill="1" applyBorder="1" applyAlignment="1" applyProtection="1">
      <alignment horizontal="justify" vertical="top" wrapText="1"/>
    </xf>
    <xf numFmtId="0" fontId="14" fillId="3" borderId="1" xfId="0" applyNumberFormat="1" applyFont="1" applyFill="1" applyBorder="1" applyAlignment="1">
      <alignment horizontal="justify" vertical="top" wrapText="1"/>
    </xf>
    <xf numFmtId="0" fontId="14" fillId="0" borderId="0" xfId="0" applyFont="1" applyFill="1" applyBorder="1" applyAlignment="1" applyProtection="1">
      <alignment horizontal="justify" vertical="top" wrapText="1"/>
    </xf>
    <xf numFmtId="0" fontId="14" fillId="0" borderId="9" xfId="0" applyFont="1" applyFill="1" applyBorder="1" applyAlignment="1" applyProtection="1">
      <alignment horizontal="justify" vertical="top" wrapText="1"/>
    </xf>
    <xf numFmtId="0" fontId="14" fillId="4" borderId="0" xfId="0" applyNumberFormat="1" applyFont="1" applyFill="1" applyBorder="1" applyAlignment="1">
      <alignment horizontal="justify" vertical="top" wrapText="1"/>
    </xf>
    <xf numFmtId="0" fontId="14" fillId="3" borderId="0" xfId="0" applyNumberFormat="1" applyFont="1" applyFill="1" applyBorder="1" applyAlignment="1">
      <alignment horizontal="justify" vertical="top" wrapText="1"/>
    </xf>
    <xf numFmtId="164" fontId="9" fillId="18" borderId="1" xfId="0" applyNumberFormat="1" applyFont="1" applyFill="1" applyBorder="1" applyAlignment="1" applyProtection="1">
      <alignment horizontal="center" vertical="center" wrapText="1"/>
    </xf>
    <xf numFmtId="0" fontId="9" fillId="0" borderId="1" xfId="0" applyNumberFormat="1" applyFont="1" applyFill="1" applyBorder="1" applyAlignment="1" applyProtection="1">
      <alignment horizontal="justify" vertical="top" wrapText="1"/>
    </xf>
    <xf numFmtId="0" fontId="9" fillId="0" borderId="8" xfId="0" applyNumberFormat="1" applyFont="1" applyFill="1" applyBorder="1" applyAlignment="1" applyProtection="1">
      <alignment horizontal="justify" vertical="top" wrapText="1"/>
    </xf>
    <xf numFmtId="165" fontId="35" fillId="14" borderId="1" xfId="0" applyNumberFormat="1" applyFont="1" applyFill="1" applyBorder="1" applyAlignment="1">
      <alignment horizontal="center" vertical="center"/>
    </xf>
    <xf numFmtId="165" fontId="35" fillId="14" borderId="1" xfId="0" applyNumberFormat="1" applyFont="1" applyFill="1" applyBorder="1" applyAlignment="1">
      <alignment horizontal="center" vertical="center" wrapText="1"/>
    </xf>
    <xf numFmtId="165" fontId="9" fillId="14" borderId="1" xfId="0" applyNumberFormat="1" applyFont="1" applyFill="1" applyBorder="1" applyAlignment="1">
      <alignment horizontal="center" vertical="center"/>
    </xf>
    <xf numFmtId="165" fontId="11" fillId="14" borderId="1" xfId="0" applyNumberFormat="1" applyFont="1" applyFill="1" applyBorder="1" applyAlignment="1">
      <alignment horizontal="center" vertical="center" wrapText="1"/>
    </xf>
    <xf numFmtId="165" fontId="9" fillId="14" borderId="1" xfId="0" applyNumberFormat="1" applyFont="1" applyFill="1" applyBorder="1" applyAlignment="1">
      <alignment horizontal="center" vertical="center" wrapText="1"/>
    </xf>
    <xf numFmtId="0" fontId="26" fillId="0" borderId="0" xfId="5" applyFont="1" applyFill="1" applyBorder="1" applyAlignment="1" applyProtection="1">
      <alignment horizontal="left" vertical="top" wrapText="1"/>
    </xf>
    <xf numFmtId="164" fontId="11" fillId="0" borderId="1" xfId="0" applyNumberFormat="1" applyFont="1" applyFill="1" applyBorder="1" applyAlignment="1">
      <alignment horizontal="center" vertical="center"/>
    </xf>
    <xf numFmtId="0" fontId="9" fillId="0" borderId="9" xfId="0" applyFont="1" applyFill="1" applyBorder="1" applyAlignment="1" applyProtection="1">
      <alignment horizontal="justify" vertical="top" wrapText="1"/>
    </xf>
    <xf numFmtId="164" fontId="35" fillId="0" borderId="1" xfId="0" applyNumberFormat="1" applyFont="1" applyFill="1" applyBorder="1" applyAlignment="1">
      <alignment horizontal="center" vertical="center" wrapText="1"/>
    </xf>
    <xf numFmtId="0" fontId="30" fillId="0" borderId="14" xfId="0" applyFont="1" applyBorder="1" applyAlignment="1" applyProtection="1">
      <alignment horizontal="left" vertical="top" wrapText="1"/>
    </xf>
    <xf numFmtId="0" fontId="12" fillId="0" borderId="0" xfId="0" applyNumberFormat="1" applyFont="1" applyFill="1" applyBorder="1" applyAlignment="1">
      <alignment horizontal="justify" vertical="top" wrapText="1"/>
    </xf>
    <xf numFmtId="165" fontId="12" fillId="0" borderId="0" xfId="0" applyNumberFormat="1" applyFont="1" applyFill="1" applyBorder="1" applyAlignment="1"/>
    <xf numFmtId="165" fontId="12" fillId="4" borderId="1" xfId="0" applyNumberFormat="1" applyFont="1" applyFill="1" applyBorder="1" applyAlignment="1">
      <alignment horizontal="center" vertical="center"/>
    </xf>
    <xf numFmtId="165" fontId="9" fillId="13" borderId="1" xfId="0" applyNumberFormat="1" applyFont="1" applyFill="1" applyBorder="1" applyAlignment="1">
      <alignment horizontal="center" vertical="center"/>
    </xf>
    <xf numFmtId="165" fontId="9" fillId="0" borderId="0" xfId="0" applyNumberFormat="1" applyFont="1" applyFill="1" applyBorder="1"/>
    <xf numFmtId="165" fontId="22" fillId="0" borderId="0" xfId="0" applyNumberFormat="1" applyFont="1"/>
    <xf numFmtId="165" fontId="9" fillId="10" borderId="0" xfId="0" applyNumberFormat="1" applyFont="1" applyFill="1" applyBorder="1"/>
    <xf numFmtId="0" fontId="11" fillId="20" borderId="0" xfId="0" applyNumberFormat="1" applyFont="1" applyFill="1" applyBorder="1" applyAlignment="1" applyProtection="1">
      <alignment horizontal="justify" vertical="top" wrapText="1"/>
    </xf>
    <xf numFmtId="165" fontId="11" fillId="20" borderId="1" xfId="0" applyNumberFormat="1" applyFont="1" applyFill="1" applyBorder="1" applyAlignment="1" applyProtection="1">
      <alignment horizontal="left" vertical="top" wrapText="1"/>
    </xf>
    <xf numFmtId="0" fontId="6" fillId="0" borderId="0" xfId="0" applyFont="1" applyFill="1" applyBorder="1" applyAlignment="1">
      <alignment horizontal="justify" vertical="top" wrapText="1"/>
    </xf>
    <xf numFmtId="0" fontId="22" fillId="0" borderId="0" xfId="4" applyFont="1" applyFill="1" applyBorder="1" applyAlignment="1">
      <alignment horizontal="left" vertical="top" wrapText="1"/>
    </xf>
    <xf numFmtId="0" fontId="22" fillId="0" borderId="0" xfId="0" applyFont="1" applyFill="1" applyBorder="1" applyAlignment="1">
      <alignment horizontal="justify" vertical="top" wrapText="1"/>
    </xf>
    <xf numFmtId="164" fontId="36" fillId="0" borderId="9" xfId="0" applyNumberFormat="1" applyFont="1" applyFill="1" applyBorder="1" applyAlignment="1" applyProtection="1">
      <alignment vertical="top" wrapText="1"/>
    </xf>
    <xf numFmtId="0" fontId="14" fillId="0" borderId="1" xfId="0" applyFont="1" applyFill="1" applyBorder="1"/>
    <xf numFmtId="165" fontId="14" fillId="4" borderId="1" xfId="0" applyNumberFormat="1" applyFont="1" applyFill="1" applyBorder="1" applyAlignment="1">
      <alignment horizontal="center" vertical="center"/>
    </xf>
    <xf numFmtId="165" fontId="14" fillId="8" borderId="1" xfId="0" applyNumberFormat="1" applyFont="1" applyFill="1" applyBorder="1" applyAlignment="1">
      <alignment horizontal="center" vertical="center"/>
    </xf>
    <xf numFmtId="165" fontId="38" fillId="3" borderId="1" xfId="0" applyNumberFormat="1" applyFont="1" applyFill="1" applyBorder="1" applyAlignment="1">
      <alignment horizontal="center" vertical="center"/>
    </xf>
    <xf numFmtId="165" fontId="14" fillId="0" borderId="1" xfId="0" applyNumberFormat="1" applyFont="1" applyFill="1" applyBorder="1" applyAlignment="1">
      <alignment horizontal="center" vertical="center"/>
    </xf>
    <xf numFmtId="0" fontId="9" fillId="0" borderId="0" xfId="0" applyFont="1" applyAlignment="1" applyProtection="1">
      <alignment horizontal="justify" vertical="top" wrapText="1"/>
    </xf>
    <xf numFmtId="0" fontId="9" fillId="0" borderId="0" xfId="0" applyFont="1" applyFill="1" applyAlignment="1" applyProtection="1">
      <alignment horizontal="justify" vertical="top" wrapText="1"/>
    </xf>
    <xf numFmtId="0" fontId="9" fillId="0" borderId="8" xfId="0" applyFont="1" applyFill="1" applyBorder="1" applyAlignment="1" applyProtection="1">
      <alignment horizontal="justify" vertical="top" wrapText="1"/>
    </xf>
    <xf numFmtId="0" fontId="9" fillId="0" borderId="0" xfId="0" applyFont="1" applyFill="1" applyBorder="1" applyAlignment="1" applyProtection="1">
      <alignment horizontal="justify" vertical="top" wrapText="1"/>
    </xf>
    <xf numFmtId="0" fontId="9" fillId="0" borderId="11" xfId="0" applyFont="1" applyBorder="1" applyAlignment="1" applyProtection="1">
      <alignment horizontal="left" vertical="top" wrapText="1"/>
    </xf>
    <xf numFmtId="165" fontId="9" fillId="6" borderId="1" xfId="0" applyNumberFormat="1" applyFont="1" applyFill="1" applyBorder="1" applyAlignment="1">
      <alignment horizontal="center" vertical="center" wrapText="1"/>
    </xf>
    <xf numFmtId="0" fontId="9" fillId="0" borderId="9" xfId="0" applyNumberFormat="1" applyFont="1" applyFill="1" applyBorder="1" applyAlignment="1" applyProtection="1">
      <alignment horizontal="justify" vertical="top" wrapText="1"/>
    </xf>
    <xf numFmtId="0" fontId="9" fillId="0" borderId="11" xfId="0" applyFont="1" applyFill="1" applyBorder="1" applyAlignment="1" applyProtection="1">
      <alignment horizontal="justify" vertical="top" wrapText="1"/>
    </xf>
    <xf numFmtId="0" fontId="9" fillId="0" borderId="8" xfId="0" applyFont="1" applyFill="1" applyBorder="1" applyAlignment="1" applyProtection="1">
      <alignment vertical="top" wrapText="1"/>
    </xf>
    <xf numFmtId="0" fontId="9" fillId="0" borderId="0" xfId="0" applyFont="1" applyFill="1" applyBorder="1" applyAlignment="1" applyProtection="1">
      <alignment vertical="top" wrapText="1"/>
    </xf>
    <xf numFmtId="0" fontId="27" fillId="0" borderId="9" xfId="0" applyFont="1" applyFill="1" applyBorder="1" applyAlignment="1" applyProtection="1">
      <alignment horizontal="justify" vertical="top" wrapText="1"/>
    </xf>
    <xf numFmtId="0" fontId="27" fillId="0" borderId="0" xfId="0" applyFont="1" applyFill="1" applyBorder="1" applyAlignment="1" applyProtection="1">
      <alignment horizontal="justify" vertical="top" wrapText="1"/>
    </xf>
    <xf numFmtId="0" fontId="27" fillId="0" borderId="9" xfId="0" applyNumberFormat="1" applyFont="1" applyFill="1" applyBorder="1" applyAlignment="1" applyProtection="1">
      <alignment vertical="top" wrapText="1"/>
    </xf>
    <xf numFmtId="164" fontId="9" fillId="0" borderId="10" xfId="0" applyNumberFormat="1" applyFont="1" applyFill="1" applyBorder="1" applyAlignment="1" applyProtection="1">
      <alignment horizontal="left" vertical="top" wrapText="1"/>
    </xf>
    <xf numFmtId="164" fontId="9" fillId="0" borderId="0" xfId="0" applyNumberFormat="1" applyFont="1" applyFill="1" applyBorder="1" applyAlignment="1" applyProtection="1">
      <alignment horizontal="left" vertical="top" wrapText="1"/>
    </xf>
    <xf numFmtId="0" fontId="27" fillId="0" borderId="8" xfId="0" applyFont="1" applyFill="1" applyBorder="1" applyAlignment="1" applyProtection="1">
      <alignment vertical="top" wrapText="1"/>
    </xf>
    <xf numFmtId="0" fontId="27" fillId="0" borderId="0" xfId="0" applyFont="1" applyFill="1" applyBorder="1" applyAlignment="1" applyProtection="1">
      <alignment vertical="top" wrapText="1"/>
    </xf>
    <xf numFmtId="0" fontId="9" fillId="0" borderId="9" xfId="0" applyFont="1" applyFill="1" applyBorder="1" applyAlignment="1" applyProtection="1">
      <alignment vertical="top" wrapText="1"/>
    </xf>
    <xf numFmtId="0" fontId="9" fillId="0" borderId="10" xfId="0" applyFont="1" applyFill="1" applyBorder="1" applyAlignment="1" applyProtection="1">
      <alignment vertical="top" wrapText="1"/>
    </xf>
    <xf numFmtId="164" fontId="9" fillId="0" borderId="8" xfId="0" applyNumberFormat="1" applyFont="1" applyFill="1" applyBorder="1" applyAlignment="1" applyProtection="1">
      <alignment vertical="top" wrapText="1"/>
    </xf>
    <xf numFmtId="165" fontId="9" fillId="9" borderId="1" xfId="0" applyNumberFormat="1" applyFont="1" applyFill="1" applyBorder="1" applyAlignment="1">
      <alignment horizontal="center" vertical="center"/>
    </xf>
    <xf numFmtId="164" fontId="9" fillId="0" borderId="0" xfId="0" applyNumberFormat="1" applyFont="1" applyFill="1" applyBorder="1" applyAlignment="1" applyProtection="1">
      <alignment vertical="top" wrapText="1"/>
    </xf>
    <xf numFmtId="164" fontId="27" fillId="0" borderId="9" xfId="0" applyNumberFormat="1" applyFont="1" applyFill="1" applyBorder="1" applyAlignment="1" applyProtection="1">
      <alignment vertical="top" wrapText="1"/>
    </xf>
    <xf numFmtId="164" fontId="27" fillId="0" borderId="0" xfId="0" applyNumberFormat="1" applyFont="1" applyFill="1" applyBorder="1" applyAlignment="1" applyProtection="1">
      <alignment vertical="top" wrapText="1"/>
    </xf>
    <xf numFmtId="164" fontId="27" fillId="0" borderId="10" xfId="0" applyNumberFormat="1" applyFont="1" applyFill="1" applyBorder="1" applyAlignment="1" applyProtection="1">
      <alignment vertical="top" wrapText="1"/>
    </xf>
    <xf numFmtId="164" fontId="27" fillId="0" borderId="8" xfId="0" applyNumberFormat="1" applyFont="1" applyFill="1" applyBorder="1" applyAlignment="1" applyProtection="1">
      <alignment vertical="top" wrapText="1"/>
    </xf>
    <xf numFmtId="0" fontId="27" fillId="0" borderId="8" xfId="0" applyNumberFormat="1" applyFont="1" applyFill="1" applyBorder="1" applyAlignment="1" applyProtection="1">
      <alignment vertical="top" wrapText="1"/>
    </xf>
    <xf numFmtId="0" fontId="27" fillId="0" borderId="0" xfId="0" applyNumberFormat="1" applyFont="1" applyFill="1" applyBorder="1" applyAlignment="1" applyProtection="1">
      <alignment vertical="top" wrapText="1"/>
    </xf>
    <xf numFmtId="165" fontId="35" fillId="0" borderId="1" xfId="0" applyNumberFormat="1" applyFont="1" applyFill="1" applyBorder="1" applyAlignment="1">
      <alignment horizontal="center" vertical="center"/>
    </xf>
    <xf numFmtId="165" fontId="35" fillId="0" borderId="1" xfId="0" applyNumberFormat="1" applyFont="1" applyFill="1" applyBorder="1" applyAlignment="1">
      <alignment horizontal="center" vertical="center" wrapText="1"/>
    </xf>
    <xf numFmtId="0" fontId="42" fillId="0" borderId="0" xfId="0" applyFont="1" applyFill="1" applyBorder="1" applyAlignment="1" applyProtection="1">
      <alignment horizontal="justify" vertical="top" wrapText="1"/>
    </xf>
    <xf numFmtId="0" fontId="14" fillId="0" borderId="9" xfId="0" applyFont="1" applyBorder="1" applyAlignment="1" applyProtection="1">
      <alignment vertical="top" wrapText="1"/>
    </xf>
    <xf numFmtId="0" fontId="43" fillId="0" borderId="9" xfId="0" applyFont="1" applyBorder="1" applyAlignment="1" applyProtection="1">
      <alignment vertical="top" wrapText="1"/>
    </xf>
    <xf numFmtId="0" fontId="14" fillId="0" borderId="9" xfId="3" applyFont="1" applyFill="1" applyBorder="1" applyAlignment="1" applyProtection="1">
      <alignment vertical="top" wrapText="1"/>
    </xf>
    <xf numFmtId="164" fontId="14" fillId="0" borderId="0" xfId="0" applyNumberFormat="1" applyFont="1" applyFill="1" applyBorder="1" applyAlignment="1">
      <alignment horizontal="left" vertical="top" wrapText="1"/>
    </xf>
    <xf numFmtId="0" fontId="11" fillId="0" borderId="7" xfId="0" applyNumberFormat="1" applyFont="1" applyFill="1" applyBorder="1" applyAlignment="1" applyProtection="1">
      <alignment horizontal="justify" vertical="top" wrapText="1"/>
    </xf>
    <xf numFmtId="0" fontId="11" fillId="0" borderId="9" xfId="0" applyFont="1" applyBorder="1" applyAlignment="1" applyProtection="1">
      <alignment vertical="top" wrapText="1"/>
    </xf>
    <xf numFmtId="0" fontId="9" fillId="0" borderId="9" xfId="3" applyFont="1" applyFill="1" applyBorder="1" applyAlignment="1" applyProtection="1">
      <alignment vertical="top" wrapText="1"/>
    </xf>
    <xf numFmtId="0" fontId="9" fillId="0" borderId="9" xfId="0" applyNumberFormat="1" applyFont="1" applyBorder="1" applyAlignment="1" applyProtection="1">
      <alignment horizontal="justify" vertical="top" wrapText="1"/>
    </xf>
    <xf numFmtId="164" fontId="9" fillId="0" borderId="11" xfId="0" applyNumberFormat="1" applyFont="1" applyFill="1" applyBorder="1" applyAlignment="1" applyProtection="1">
      <alignment horizontal="left" vertical="top" wrapText="1"/>
    </xf>
    <xf numFmtId="0" fontId="9" fillId="0" borderId="9" xfId="3" applyFont="1" applyFill="1" applyBorder="1" applyAlignment="1" applyProtection="1">
      <alignment horizontal="justify" vertical="top" wrapText="1"/>
    </xf>
    <xf numFmtId="0" fontId="9" fillId="0" borderId="8" xfId="3" applyFont="1" applyFill="1" applyBorder="1" applyAlignment="1" applyProtection="1">
      <alignment vertical="top" wrapText="1"/>
    </xf>
    <xf numFmtId="165" fontId="9" fillId="19" borderId="1" xfId="0" applyNumberFormat="1" applyFont="1" applyFill="1" applyBorder="1" applyAlignment="1">
      <alignment horizontal="center" vertical="center" wrapText="1"/>
    </xf>
    <xf numFmtId="0" fontId="9" fillId="0" borderId="8" xfId="3" applyFont="1" applyFill="1" applyBorder="1" applyAlignment="1" applyProtection="1">
      <alignment horizontal="justify" vertical="top" wrapText="1"/>
    </xf>
    <xf numFmtId="0" fontId="9" fillId="0" borderId="10" xfId="3" applyFont="1" applyFill="1" applyBorder="1" applyAlignment="1" applyProtection="1">
      <alignment horizontal="justify" vertical="top" wrapText="1"/>
    </xf>
    <xf numFmtId="0" fontId="11" fillId="0" borderId="10" xfId="0" applyNumberFormat="1" applyFont="1" applyBorder="1" applyAlignment="1" applyProtection="1">
      <alignment horizontal="justify" vertical="top" wrapText="1"/>
    </xf>
    <xf numFmtId="0" fontId="11" fillId="0" borderId="8" xfId="3" applyFont="1" applyFill="1" applyBorder="1" applyAlignment="1" applyProtection="1">
      <alignment vertical="top" wrapText="1"/>
    </xf>
    <xf numFmtId="166" fontId="11" fillId="6" borderId="1" xfId="1" applyNumberFormat="1" applyFont="1" applyFill="1" applyBorder="1" applyAlignment="1">
      <alignment horizontal="center" vertical="center"/>
    </xf>
    <xf numFmtId="166" fontId="11" fillId="0" borderId="0" xfId="1" applyNumberFormat="1" applyFont="1" applyFill="1" applyBorder="1" applyAlignment="1">
      <alignment horizontal="center" vertical="center"/>
    </xf>
    <xf numFmtId="164" fontId="11" fillId="0" borderId="0" xfId="0" applyNumberFormat="1" applyFont="1" applyFill="1" applyBorder="1" applyAlignment="1">
      <alignment horizontal="center" vertical="center" wrapText="1"/>
    </xf>
    <xf numFmtId="0" fontId="11" fillId="0" borderId="8" xfId="3" applyFont="1" applyFill="1" applyBorder="1" applyAlignment="1" applyProtection="1">
      <alignment horizontal="justify" vertical="top" wrapText="1"/>
    </xf>
    <xf numFmtId="0" fontId="36" fillId="0" borderId="1" xfId="0" applyFont="1" applyBorder="1" applyAlignment="1" applyProtection="1">
      <alignment horizontal="justify" vertical="top" wrapText="1"/>
    </xf>
    <xf numFmtId="0" fontId="27" fillId="15" borderId="0" xfId="0" applyFont="1" applyFill="1" applyAlignment="1" applyProtection="1">
      <alignment horizontal="justify" vertical="top" wrapText="1"/>
    </xf>
    <xf numFmtId="164" fontId="27" fillId="0" borderId="0" xfId="0" applyNumberFormat="1" applyFont="1" applyAlignment="1" applyProtection="1">
      <alignment horizontal="left" vertical="top" wrapText="1"/>
    </xf>
    <xf numFmtId="164" fontId="27" fillId="13" borderId="0" xfId="0" applyNumberFormat="1" applyFont="1" applyFill="1" applyAlignment="1" applyProtection="1">
      <alignment horizontal="left" vertical="top" wrapText="1"/>
    </xf>
    <xf numFmtId="164" fontId="27" fillId="7" borderId="0" xfId="0" applyNumberFormat="1" applyFont="1" applyFill="1" applyAlignment="1" applyProtection="1">
      <alignment horizontal="left" vertical="top" wrapText="1"/>
    </xf>
    <xf numFmtId="0" fontId="27" fillId="0" borderId="0" xfId="0" applyFont="1" applyAlignment="1" applyProtection="1">
      <alignment horizontal="left" vertical="top" wrapText="1"/>
    </xf>
    <xf numFmtId="0" fontId="36" fillId="4" borderId="1" xfId="0" applyFont="1" applyFill="1" applyBorder="1" applyAlignment="1" applyProtection="1">
      <alignment horizontal="left" vertical="top" wrapText="1"/>
    </xf>
    <xf numFmtId="0" fontId="27" fillId="4" borderId="0" xfId="0" applyFont="1" applyFill="1" applyAlignment="1" applyProtection="1">
      <alignment horizontal="left" vertical="top" wrapText="1"/>
    </xf>
    <xf numFmtId="0" fontId="36" fillId="0" borderId="1" xfId="0" applyFont="1" applyBorder="1" applyAlignment="1" applyProtection="1">
      <alignment horizontal="left" vertical="top" wrapText="1"/>
    </xf>
    <xf numFmtId="0" fontId="27" fillId="7" borderId="0" xfId="0" applyFont="1" applyFill="1" applyAlignment="1" applyProtection="1">
      <alignment horizontal="left" vertical="top" wrapText="1"/>
    </xf>
    <xf numFmtId="0" fontId="37" fillId="0" borderId="0" xfId="0" applyFont="1" applyAlignment="1" applyProtection="1">
      <alignment horizontal="left" vertical="top" wrapText="1"/>
    </xf>
    <xf numFmtId="0" fontId="27" fillId="0" borderId="0" xfId="0" applyFont="1" applyAlignment="1" applyProtection="1">
      <alignment horizontal="left" vertical="top"/>
    </xf>
    <xf numFmtId="0" fontId="36" fillId="7" borderId="1" xfId="0" applyFont="1" applyFill="1" applyBorder="1" applyAlignment="1" applyProtection="1">
      <alignment horizontal="left" vertical="top" wrapText="1"/>
    </xf>
    <xf numFmtId="0" fontId="36" fillId="3" borderId="1" xfId="0" applyFont="1" applyFill="1" applyBorder="1" applyAlignment="1" applyProtection="1">
      <alignment horizontal="left" vertical="top" wrapText="1"/>
    </xf>
    <xf numFmtId="0" fontId="27" fillId="3" borderId="0" xfId="0" applyFont="1" applyFill="1" applyAlignment="1" applyProtection="1">
      <alignment horizontal="left" vertical="top" wrapText="1"/>
    </xf>
    <xf numFmtId="0" fontId="26" fillId="0" borderId="0" xfId="0" applyFont="1" applyAlignment="1" applyProtection="1">
      <alignment horizontal="left" vertical="top" wrapText="1"/>
    </xf>
    <xf numFmtId="0" fontId="11" fillId="21" borderId="1" xfId="0" applyFont="1" applyFill="1" applyBorder="1" applyAlignment="1">
      <alignment horizontal="justify" vertical="top" wrapText="1"/>
    </xf>
    <xf numFmtId="0" fontId="11" fillId="0" borderId="0" xfId="0" applyFont="1" applyAlignment="1">
      <alignment horizontal="justify" vertical="top" wrapText="1"/>
    </xf>
    <xf numFmtId="0" fontId="9" fillId="21" borderId="1" xfId="0" applyFont="1" applyFill="1" applyBorder="1" applyAlignment="1">
      <alignment horizontal="justify" vertical="top" wrapText="1"/>
    </xf>
    <xf numFmtId="0" fontId="9" fillId="0" borderId="0" xfId="0" applyFont="1" applyAlignment="1">
      <alignment horizontal="justify" vertical="top" wrapText="1"/>
    </xf>
    <xf numFmtId="0" fontId="38" fillId="4" borderId="1" xfId="0" applyFont="1" applyFill="1" applyBorder="1" applyAlignment="1">
      <alignment horizontal="justify" vertical="top" wrapText="1"/>
    </xf>
    <xf numFmtId="0" fontId="12" fillId="4" borderId="0" xfId="0" applyFont="1" applyFill="1" applyAlignment="1">
      <alignment horizontal="justify" vertical="top" wrapText="1"/>
    </xf>
    <xf numFmtId="0" fontId="38" fillId="3" borderId="1" xfId="0" applyFont="1" applyFill="1" applyBorder="1" applyAlignment="1">
      <alignment horizontal="justify" vertical="top" wrapText="1"/>
    </xf>
    <xf numFmtId="0" fontId="12" fillId="3" borderId="0" xfId="0" applyFont="1" applyFill="1" applyAlignment="1">
      <alignment horizontal="justify" vertical="top" wrapText="1"/>
    </xf>
    <xf numFmtId="0" fontId="14" fillId="21" borderId="1" xfId="0" applyFont="1" applyFill="1" applyBorder="1" applyAlignment="1">
      <alignment horizontal="justify" vertical="top" wrapText="1"/>
    </xf>
    <xf numFmtId="0" fontId="14" fillId="0" borderId="1" xfId="0" applyFont="1" applyBorder="1" applyAlignment="1">
      <alignment horizontal="justify" vertical="top" wrapText="1"/>
    </xf>
    <xf numFmtId="164" fontId="9" fillId="9" borderId="1" xfId="0" applyNumberFormat="1" applyFont="1" applyFill="1" applyBorder="1" applyAlignment="1">
      <alignment horizontal="center" vertical="center"/>
    </xf>
    <xf numFmtId="0" fontId="14" fillId="3" borderId="2" xfId="0" applyFont="1" applyFill="1" applyBorder="1" applyAlignment="1" applyProtection="1">
      <alignment horizontal="justify" vertical="top" wrapText="1"/>
    </xf>
    <xf numFmtId="0" fontId="14" fillId="0" borderId="0" xfId="0" applyFont="1" applyAlignment="1" applyProtection="1">
      <alignment horizontal="justify" vertical="top" wrapText="1"/>
    </xf>
    <xf numFmtId="0" fontId="14" fillId="4" borderId="2" xfId="0" applyFont="1" applyFill="1" applyBorder="1" applyAlignment="1" applyProtection="1">
      <alignment horizontal="justify" vertical="top" wrapText="1"/>
    </xf>
    <xf numFmtId="0" fontId="11" fillId="21" borderId="2" xfId="0" applyFont="1" applyFill="1" applyBorder="1" applyAlignment="1" applyProtection="1">
      <alignment horizontal="justify" vertical="top" wrapText="1"/>
    </xf>
    <xf numFmtId="0" fontId="11" fillId="0" borderId="0" xfId="0" applyFont="1" applyAlignment="1" applyProtection="1">
      <alignment horizontal="justify" vertical="top" wrapText="1"/>
    </xf>
    <xf numFmtId="0" fontId="14" fillId="0" borderId="2" xfId="0" applyFont="1" applyBorder="1" applyAlignment="1" applyProtection="1">
      <alignment horizontal="justify" vertical="top" wrapText="1"/>
    </xf>
    <xf numFmtId="165" fontId="9" fillId="4" borderId="1" xfId="0" applyNumberFormat="1" applyFont="1" applyFill="1" applyBorder="1" applyAlignment="1" applyProtection="1">
      <alignment horizontal="center" vertical="top" wrapText="1"/>
    </xf>
    <xf numFmtId="165" fontId="9" fillId="20" borderId="1" xfId="0" applyNumberFormat="1" applyFont="1" applyFill="1" applyBorder="1" applyAlignment="1" applyProtection="1">
      <alignment horizontal="center" vertical="top" wrapText="1"/>
    </xf>
    <xf numFmtId="165" fontId="12" fillId="3" borderId="1" xfId="0" applyNumberFormat="1" applyFont="1" applyFill="1" applyBorder="1" applyAlignment="1" applyProtection="1">
      <alignment horizontal="center" vertical="top"/>
    </xf>
    <xf numFmtId="0" fontId="11" fillId="20" borderId="1" xfId="0" applyFont="1" applyFill="1" applyBorder="1" applyAlignment="1" applyProtection="1">
      <alignment horizontal="justify" vertical="top" wrapText="1"/>
    </xf>
    <xf numFmtId="0" fontId="11" fillId="20" borderId="2" xfId="0" applyFont="1" applyFill="1" applyBorder="1" applyAlignment="1" applyProtection="1">
      <alignment horizontal="justify" vertical="top" wrapText="1"/>
    </xf>
    <xf numFmtId="0" fontId="10" fillId="20" borderId="2" xfId="0" applyFont="1" applyFill="1" applyBorder="1" applyAlignment="1" applyProtection="1">
      <alignment horizontal="justify" vertical="top" wrapText="1"/>
    </xf>
    <xf numFmtId="0" fontId="11" fillId="20" borderId="2" xfId="0" quotePrefix="1" applyFont="1" applyFill="1" applyBorder="1" applyAlignment="1" applyProtection="1">
      <alignment horizontal="justify" vertical="top" wrapText="1"/>
    </xf>
    <xf numFmtId="0" fontId="11" fillId="4" borderId="2" xfId="0" applyFont="1" applyFill="1" applyBorder="1" applyAlignment="1" applyProtection="1">
      <alignment horizontal="justify" vertical="top" wrapText="1"/>
    </xf>
    <xf numFmtId="0" fontId="11" fillId="6" borderId="2" xfId="0" applyFont="1" applyFill="1" applyBorder="1" applyAlignment="1" applyProtection="1">
      <alignment horizontal="justify" vertical="top" wrapText="1"/>
    </xf>
    <xf numFmtId="0" fontId="11" fillId="8" borderId="2" xfId="0" applyFont="1" applyFill="1" applyBorder="1" applyAlignment="1" applyProtection="1">
      <alignment horizontal="justify" vertical="top" wrapText="1"/>
    </xf>
    <xf numFmtId="0" fontId="0" fillId="0" borderId="15" xfId="0" applyBorder="1"/>
    <xf numFmtId="0" fontId="11" fillId="20" borderId="1" xfId="0" applyFont="1" applyFill="1" applyBorder="1" applyAlignment="1" applyProtection="1">
      <alignment horizontal="left" vertical="top" wrapText="1"/>
    </xf>
    <xf numFmtId="0" fontId="11" fillId="6" borderId="1" xfId="0" applyFont="1" applyFill="1" applyBorder="1" applyAlignment="1" applyProtection="1">
      <alignment horizontal="justify" vertical="top" wrapText="1"/>
    </xf>
    <xf numFmtId="0" fontId="14" fillId="4" borderId="1" xfId="0" applyFont="1" applyFill="1" applyBorder="1" applyAlignment="1" applyProtection="1">
      <alignment horizontal="justify" vertical="top" wrapText="1"/>
    </xf>
    <xf numFmtId="0" fontId="11" fillId="6" borderId="1" xfId="0" quotePrefix="1" applyFont="1" applyFill="1" applyBorder="1" applyAlignment="1" applyProtection="1">
      <alignment horizontal="justify" vertical="top" wrapText="1"/>
    </xf>
    <xf numFmtId="0" fontId="14" fillId="7" borderId="1" xfId="0" applyFont="1" applyFill="1" applyBorder="1" applyAlignment="1" applyProtection="1">
      <alignment horizontal="justify" vertical="top" wrapText="1"/>
    </xf>
    <xf numFmtId="0" fontId="14" fillId="3" borderId="1" xfId="0" applyFont="1" applyFill="1" applyBorder="1" applyAlignment="1" applyProtection="1">
      <alignment horizontal="justify" vertical="top" wrapText="1"/>
    </xf>
    <xf numFmtId="0" fontId="11" fillId="18" borderId="1" xfId="0" applyFont="1" applyFill="1" applyBorder="1" applyAlignment="1" applyProtection="1">
      <alignment horizontal="justify" vertical="top" wrapText="1"/>
    </xf>
    <xf numFmtId="0" fontId="14" fillId="0" borderId="1" xfId="0" applyFont="1" applyBorder="1" applyAlignment="1" applyProtection="1">
      <alignment horizontal="justify" vertical="top" wrapText="1"/>
    </xf>
    <xf numFmtId="0" fontId="11" fillId="17" borderId="1" xfId="0" applyFont="1" applyFill="1" applyBorder="1" applyAlignment="1" applyProtection="1">
      <alignment horizontal="justify" vertical="top" wrapText="1"/>
    </xf>
    <xf numFmtId="0" fontId="11" fillId="0" borderId="1" xfId="0" applyFont="1" applyBorder="1" applyAlignment="1" applyProtection="1">
      <alignment horizontal="justify" vertical="top" wrapText="1"/>
    </xf>
    <xf numFmtId="0" fontId="11" fillId="0" borderId="0" xfId="0" applyFont="1" applyFill="1" applyBorder="1" applyAlignment="1" applyProtection="1">
      <alignment horizontal="justify" vertical="top" wrapText="1"/>
    </xf>
    <xf numFmtId="0" fontId="9" fillId="0" borderId="0" xfId="2" applyNumberFormat="1" applyFont="1" applyFill="1" applyBorder="1" applyAlignment="1">
      <alignment horizontal="justify" vertical="top" wrapText="1"/>
    </xf>
    <xf numFmtId="0" fontId="27" fillId="0" borderId="0" xfId="5" applyFont="1" applyFill="1" applyBorder="1" applyAlignment="1" applyProtection="1">
      <alignment horizontal="left" vertical="top" wrapText="1"/>
    </xf>
    <xf numFmtId="0" fontId="36" fillId="0" borderId="13" xfId="0" applyFont="1" applyFill="1" applyBorder="1" applyAlignment="1" applyProtection="1">
      <alignment horizontal="justify" vertical="top" wrapText="1"/>
    </xf>
    <xf numFmtId="164" fontId="27" fillId="0" borderId="0" xfId="0" applyNumberFormat="1" applyFont="1" applyFill="1" applyAlignment="1" applyProtection="1">
      <alignment horizontal="left" vertical="top" wrapText="1"/>
    </xf>
    <xf numFmtId="0" fontId="36" fillId="0" borderId="1" xfId="0" applyFont="1" applyFill="1" applyBorder="1" applyAlignment="1" applyProtection="1">
      <alignment horizontal="justify" vertical="top" wrapText="1"/>
    </xf>
    <xf numFmtId="0" fontId="27" fillId="0" borderId="1" xfId="0" applyFont="1" applyFill="1" applyBorder="1" applyAlignment="1" applyProtection="1">
      <alignment horizontal="justify" vertical="top" wrapText="1"/>
    </xf>
    <xf numFmtId="0" fontId="27" fillId="0" borderId="1" xfId="0" applyFont="1" applyFill="1" applyBorder="1" applyAlignment="1" applyProtection="1">
      <alignment horizontal="justify" vertical="top"/>
    </xf>
    <xf numFmtId="0" fontId="40" fillId="0" borderId="5" xfId="0" applyFont="1" applyFill="1" applyBorder="1" applyAlignment="1" applyProtection="1">
      <alignment horizontal="justify" vertical="top" wrapText="1"/>
    </xf>
    <xf numFmtId="0" fontId="40" fillId="0" borderId="0" xfId="0" applyFont="1" applyFill="1" applyAlignment="1" applyProtection="1">
      <alignment vertical="top" wrapText="1"/>
    </xf>
    <xf numFmtId="0" fontId="36" fillId="0" borderId="6" xfId="0" applyFont="1" applyFill="1" applyBorder="1" applyAlignment="1" applyProtection="1">
      <alignment horizontal="justify" vertical="top" wrapText="1"/>
    </xf>
    <xf numFmtId="0" fontId="9" fillId="13" borderId="0" xfId="0" applyNumberFormat="1" applyFont="1" applyFill="1" applyBorder="1" applyAlignment="1">
      <alignment horizontal="justify" vertical="top" wrapText="1"/>
    </xf>
    <xf numFmtId="0" fontId="9" fillId="0" borderId="8" xfId="0" applyFont="1" applyBorder="1" applyAlignment="1">
      <alignment horizontal="justify" vertical="top" wrapText="1"/>
    </xf>
    <xf numFmtId="0" fontId="11" fillId="13" borderId="0" xfId="0" applyFont="1" applyFill="1" applyAlignment="1">
      <alignment horizontal="justify" vertical="top" wrapText="1"/>
    </xf>
    <xf numFmtId="0" fontId="9" fillId="13" borderId="0" xfId="0" applyFont="1" applyFill="1" applyAlignment="1">
      <alignment horizontal="justify" vertical="top" wrapText="1"/>
    </xf>
    <xf numFmtId="0" fontId="9" fillId="0" borderId="0" xfId="0" applyFont="1" applyFill="1" applyBorder="1" applyAlignment="1">
      <alignment wrapText="1"/>
    </xf>
    <xf numFmtId="0" fontId="9" fillId="22" borderId="0" xfId="0" applyNumberFormat="1" applyFont="1" applyFill="1" applyBorder="1" applyAlignment="1">
      <alignment horizontal="justify" vertical="top" wrapText="1"/>
    </xf>
    <xf numFmtId="164" fontId="9" fillId="0" borderId="1" xfId="0" applyNumberFormat="1" applyFont="1" applyFill="1" applyBorder="1" applyAlignment="1" applyProtection="1">
      <alignment horizontal="center" vertical="center" wrapText="1"/>
    </xf>
    <xf numFmtId="165" fontId="9" fillId="13" borderId="1" xfId="0" applyNumberFormat="1" applyFont="1" applyFill="1" applyBorder="1" applyAlignment="1" applyProtection="1">
      <alignment horizontal="center" vertical="top" wrapText="1"/>
    </xf>
    <xf numFmtId="165" fontId="9" fillId="0" borderId="1" xfId="0" applyNumberFormat="1" applyFont="1" applyFill="1" applyBorder="1" applyAlignment="1" applyProtection="1">
      <alignment horizontal="center" vertical="center" wrapText="1"/>
    </xf>
    <xf numFmtId="165" fontId="9" fillId="0" borderId="1" xfId="0" applyNumberFormat="1" applyFont="1" applyFill="1" applyBorder="1" applyAlignment="1" applyProtection="1">
      <alignment horizontal="center" vertical="top" wrapText="1"/>
    </xf>
    <xf numFmtId="0" fontId="9" fillId="13" borderId="1" xfId="0" applyFont="1" applyFill="1" applyBorder="1" applyAlignment="1">
      <alignment horizontal="center" vertical="top"/>
    </xf>
    <xf numFmtId="0" fontId="37" fillId="0" borderId="0" xfId="0" applyFont="1" applyFill="1" applyAlignment="1" applyProtection="1">
      <alignment horizontal="left" vertical="top" wrapText="1"/>
    </xf>
    <xf numFmtId="0" fontId="27" fillId="0" borderId="6" xfId="0" applyFont="1" applyFill="1" applyBorder="1" applyAlignment="1" applyProtection="1">
      <alignment horizontal="justify" vertical="top" wrapText="1"/>
    </xf>
    <xf numFmtId="166" fontId="9" fillId="0" borderId="1" xfId="1" applyNumberFormat="1" applyFont="1" applyFill="1" applyBorder="1" applyAlignment="1" applyProtection="1">
      <alignment horizontal="center" vertical="center"/>
    </xf>
    <xf numFmtId="0" fontId="11" fillId="0" borderId="0" xfId="4" applyFont="1"/>
    <xf numFmtId="165" fontId="9" fillId="0" borderId="1" xfId="0" applyNumberFormat="1" applyFont="1" applyFill="1" applyBorder="1" applyAlignment="1" applyProtection="1">
      <alignment horizontal="center" vertical="center"/>
    </xf>
    <xf numFmtId="0" fontId="9" fillId="0" borderId="10" xfId="3" applyFont="1" applyFill="1" applyBorder="1" applyAlignment="1" applyProtection="1">
      <alignment vertical="top" wrapText="1"/>
    </xf>
    <xf numFmtId="0" fontId="9" fillId="0" borderId="0" xfId="0" applyFont="1" applyFill="1" applyBorder="1" applyAlignment="1" applyProtection="1">
      <alignment horizontal="left" vertical="top" wrapText="1"/>
    </xf>
    <xf numFmtId="165" fontId="9" fillId="13" borderId="1" xfId="0" applyNumberFormat="1" applyFont="1" applyFill="1" applyBorder="1" applyAlignment="1">
      <alignment horizontal="center" vertical="center" wrapText="1"/>
    </xf>
    <xf numFmtId="164" fontId="9" fillId="13" borderId="1" xfId="0" applyNumberFormat="1" applyFont="1" applyFill="1" applyBorder="1" applyAlignment="1">
      <alignment horizontal="center" vertical="center" wrapText="1"/>
    </xf>
    <xf numFmtId="0" fontId="9" fillId="13" borderId="0" xfId="0" applyNumberFormat="1" applyFont="1" applyFill="1" applyBorder="1" applyAlignment="1" applyProtection="1">
      <alignment horizontal="justify" vertical="top" wrapText="1"/>
    </xf>
    <xf numFmtId="165" fontId="9" fillId="8" borderId="1" xfId="0" applyNumberFormat="1" applyFont="1" applyFill="1" applyBorder="1" applyAlignment="1">
      <alignment horizontal="center" vertical="center"/>
    </xf>
    <xf numFmtId="0" fontId="11" fillId="6" borderId="1" xfId="0" quotePrefix="1" applyFont="1" applyFill="1" applyBorder="1" applyAlignment="1">
      <alignment horizontal="justify" vertical="top" wrapText="1"/>
    </xf>
    <xf numFmtId="0" fontId="11" fillId="6" borderId="1" xfId="0" applyFont="1" applyFill="1" applyBorder="1" applyAlignment="1">
      <alignment horizontal="justify" vertical="top" wrapText="1"/>
    </xf>
    <xf numFmtId="0" fontId="11" fillId="6" borderId="1" xfId="0" applyFont="1" applyFill="1" applyBorder="1" applyAlignment="1">
      <alignment horizontal="left" vertical="top" wrapText="1"/>
    </xf>
    <xf numFmtId="0" fontId="9" fillId="0" borderId="2" xfId="0" applyFont="1" applyFill="1" applyBorder="1" applyAlignment="1" applyProtection="1">
      <alignment horizontal="justify" vertical="top" wrapText="1"/>
    </xf>
    <xf numFmtId="3" fontId="12" fillId="5" borderId="0" xfId="1" applyNumberFormat="1" applyFont="1" applyFill="1" applyBorder="1" applyAlignment="1">
      <alignment horizontal="center" vertical="center" wrapText="1"/>
    </xf>
    <xf numFmtId="0" fontId="9" fillId="4" borderId="0" xfId="0" applyNumberFormat="1" applyFont="1" applyFill="1" applyBorder="1" applyAlignment="1" applyProtection="1">
      <alignment horizontal="justify" vertical="top" wrapText="1"/>
    </xf>
    <xf numFmtId="0" fontId="9" fillId="3" borderId="0" xfId="0" applyNumberFormat="1" applyFont="1" applyFill="1" applyBorder="1" applyAlignment="1" applyProtection="1">
      <alignment horizontal="justify" vertical="top" wrapText="1"/>
    </xf>
    <xf numFmtId="0" fontId="9" fillId="17" borderId="0" xfId="0" applyNumberFormat="1" applyFont="1" applyFill="1" applyBorder="1" applyAlignment="1" applyProtection="1">
      <alignment horizontal="justify" vertical="top" wrapText="1"/>
    </xf>
    <xf numFmtId="0" fontId="9" fillId="6" borderId="0" xfId="0" applyNumberFormat="1" applyFont="1" applyFill="1" applyBorder="1" applyAlignment="1" applyProtection="1">
      <alignment horizontal="justify" vertical="top" wrapText="1"/>
    </xf>
    <xf numFmtId="0" fontId="9" fillId="18" borderId="0" xfId="0" applyNumberFormat="1" applyFont="1" applyFill="1" applyBorder="1" applyAlignment="1" applyProtection="1">
      <alignment horizontal="justify" vertical="top" wrapText="1"/>
    </xf>
    <xf numFmtId="0" fontId="9" fillId="20" borderId="0" xfId="0" applyNumberFormat="1" applyFont="1" applyFill="1" applyBorder="1" applyAlignment="1" applyProtection="1">
      <alignment horizontal="justify" vertical="top" wrapText="1"/>
    </xf>
    <xf numFmtId="165" fontId="9" fillId="0" borderId="0" xfId="0" applyNumberFormat="1" applyFont="1" applyFill="1" applyBorder="1" applyAlignment="1" applyProtection="1">
      <alignment horizontal="left" vertical="center" wrapText="1"/>
    </xf>
    <xf numFmtId="165" fontId="9" fillId="20" borderId="1" xfId="0" applyNumberFormat="1" applyFont="1" applyFill="1" applyBorder="1" applyAlignment="1">
      <alignment horizontal="center" vertical="center"/>
    </xf>
    <xf numFmtId="164" fontId="9" fillId="20" borderId="1" xfId="0" applyNumberFormat="1" applyFont="1" applyFill="1" applyBorder="1" applyAlignment="1">
      <alignment horizontal="center" vertical="center"/>
    </xf>
    <xf numFmtId="0" fontId="9" fillId="20" borderId="1" xfId="0" applyFont="1" applyFill="1" applyBorder="1" applyAlignment="1" applyProtection="1">
      <alignment horizontal="justify" vertical="top" wrapText="1"/>
    </xf>
    <xf numFmtId="0" fontId="12" fillId="20" borderId="2" xfId="0" applyFont="1" applyFill="1" applyBorder="1" applyAlignment="1" applyProtection="1">
      <alignment horizontal="justify" vertical="top" wrapText="1"/>
    </xf>
    <xf numFmtId="165" fontId="9" fillId="20" borderId="1" xfId="0" applyNumberFormat="1" applyFont="1" applyFill="1" applyBorder="1" applyAlignment="1" applyProtection="1">
      <alignment horizontal="center" vertical="center"/>
    </xf>
    <xf numFmtId="165" fontId="9" fillId="20" borderId="0" xfId="0" applyNumberFormat="1" applyFont="1" applyFill="1" applyBorder="1" applyAlignment="1">
      <alignment horizontal="center" vertical="center" wrapText="1"/>
    </xf>
    <xf numFmtId="165" fontId="9" fillId="20" borderId="0" xfId="0" applyNumberFormat="1" applyFont="1" applyFill="1" applyBorder="1" applyAlignment="1">
      <alignment horizontal="center" vertical="center"/>
    </xf>
    <xf numFmtId="164" fontId="9" fillId="20" borderId="0" xfId="0" applyNumberFormat="1" applyFont="1" applyFill="1" applyBorder="1" applyAlignment="1">
      <alignment horizontal="center" vertical="center" wrapText="1"/>
    </xf>
    <xf numFmtId="0" fontId="9" fillId="20" borderId="0" xfId="0" applyNumberFormat="1" applyFont="1" applyFill="1" applyBorder="1" applyAlignment="1">
      <alignment horizontal="justify" vertical="top" wrapText="1"/>
    </xf>
    <xf numFmtId="0" fontId="27" fillId="20" borderId="0" xfId="0" applyFont="1" applyFill="1" applyAlignment="1">
      <alignment vertical="top" wrapText="1"/>
    </xf>
    <xf numFmtId="0" fontId="9" fillId="20" borderId="9" xfId="0" applyNumberFormat="1" applyFont="1" applyFill="1" applyBorder="1" applyAlignment="1" applyProtection="1">
      <alignment horizontal="justify" vertical="top" wrapText="1"/>
    </xf>
    <xf numFmtId="165" fontId="9" fillId="20" borderId="1" xfId="0" applyNumberFormat="1" applyFont="1" applyFill="1" applyBorder="1" applyAlignment="1">
      <alignment horizontal="center" vertical="center" wrapText="1"/>
    </xf>
    <xf numFmtId="164" fontId="9" fillId="20" borderId="1" xfId="0" applyNumberFormat="1" applyFont="1" applyFill="1" applyBorder="1" applyAlignment="1">
      <alignment horizontal="center" vertical="center" wrapText="1"/>
    </xf>
    <xf numFmtId="0" fontId="9" fillId="20" borderId="1" xfId="0" applyNumberFormat="1" applyFont="1" applyFill="1" applyBorder="1" applyAlignment="1">
      <alignment horizontal="justify" vertical="top" wrapText="1"/>
    </xf>
    <xf numFmtId="0" fontId="9" fillId="20" borderId="0" xfId="0" applyFont="1" applyFill="1" applyBorder="1" applyAlignment="1" applyProtection="1">
      <alignment horizontal="justify" vertical="top" wrapText="1"/>
    </xf>
    <xf numFmtId="0" fontId="9" fillId="20" borderId="9" xfId="0" applyFont="1" applyFill="1" applyBorder="1" applyAlignment="1" applyProtection="1">
      <alignment horizontal="justify" vertical="top" wrapText="1"/>
    </xf>
    <xf numFmtId="0" fontId="27" fillId="20" borderId="9" xfId="0" applyFont="1" applyFill="1" applyBorder="1" applyAlignment="1" applyProtection="1">
      <alignment horizontal="justify" vertical="top" wrapText="1"/>
    </xf>
    <xf numFmtId="0" fontId="9" fillId="20" borderId="1" xfId="0" applyNumberFormat="1" applyFont="1" applyFill="1" applyBorder="1" applyAlignment="1" applyProtection="1">
      <alignment horizontal="justify" vertical="top" wrapText="1"/>
    </xf>
    <xf numFmtId="165" fontId="11" fillId="20" borderId="1" xfId="0" applyNumberFormat="1" applyFont="1" applyFill="1" applyBorder="1" applyAlignment="1">
      <alignment horizontal="center" vertical="center" wrapText="1"/>
    </xf>
    <xf numFmtId="0" fontId="27" fillId="20" borderId="0" xfId="0" applyFont="1" applyFill="1" applyBorder="1" applyAlignment="1" applyProtection="1">
      <alignment horizontal="justify" vertical="top" wrapText="1"/>
    </xf>
    <xf numFmtId="0" fontId="26" fillId="20" borderId="0" xfId="0" applyFont="1" applyFill="1" applyBorder="1" applyAlignment="1" applyProtection="1">
      <alignment horizontal="justify" vertical="top" wrapText="1"/>
    </xf>
    <xf numFmtId="165" fontId="11" fillId="20" borderId="1" xfId="0" applyNumberFormat="1" applyFont="1" applyFill="1" applyBorder="1" applyAlignment="1">
      <alignment horizontal="center" vertical="center"/>
    </xf>
    <xf numFmtId="164" fontId="11" fillId="20" borderId="1" xfId="0" applyNumberFormat="1" applyFont="1" applyFill="1" applyBorder="1" applyAlignment="1">
      <alignment horizontal="center" vertical="center" wrapText="1"/>
    </xf>
    <xf numFmtId="10" fontId="12" fillId="22" borderId="0" xfId="2" applyNumberFormat="1" applyFont="1" applyFill="1" applyAlignment="1">
      <alignment horizontal="center" vertical="center"/>
    </xf>
    <xf numFmtId="0" fontId="34" fillId="14" borderId="0" xfId="5" applyFill="1" applyBorder="1" applyAlignment="1" applyProtection="1">
      <alignment horizontal="justify" vertical="top" wrapText="1"/>
    </xf>
    <xf numFmtId="0" fontId="26" fillId="14" borderId="0" xfId="0" applyFont="1" applyFill="1" applyBorder="1" applyAlignment="1" applyProtection="1">
      <alignment horizontal="justify" vertical="top" wrapText="1"/>
    </xf>
    <xf numFmtId="0" fontId="0" fillId="0" borderId="11" xfId="0" applyBorder="1" applyAlignment="1">
      <alignment vertical="center" wrapText="1"/>
    </xf>
    <xf numFmtId="0" fontId="0" fillId="0" borderId="11" xfId="0" quotePrefix="1" applyBorder="1" applyAlignment="1">
      <alignment vertical="center" wrapText="1"/>
    </xf>
    <xf numFmtId="0" fontId="23" fillId="0" borderId="11" xfId="0" applyFont="1" applyBorder="1" applyAlignment="1">
      <alignment horizontal="justify" vertical="top" wrapText="1"/>
    </xf>
    <xf numFmtId="0" fontId="20" fillId="0" borderId="11" xfId="0" applyFont="1" applyBorder="1" applyAlignment="1">
      <alignment horizontal="justify" vertical="top" wrapText="1"/>
    </xf>
    <xf numFmtId="0" fontId="0" fillId="0" borderId="11" xfId="0" applyFill="1" applyBorder="1" applyAlignment="1">
      <alignment vertical="center" wrapText="1"/>
    </xf>
    <xf numFmtId="0" fontId="5" fillId="0" borderId="11" xfId="0" applyFont="1" applyFill="1" applyBorder="1" applyAlignment="1">
      <alignment vertical="center" wrapText="1"/>
    </xf>
    <xf numFmtId="0" fontId="0" fillId="0" borderId="11" xfId="0" applyBorder="1" applyAlignment="1">
      <alignment horizontal="justify" vertical="top" wrapText="1"/>
    </xf>
    <xf numFmtId="0" fontId="23" fillId="0" borderId="11" xfId="0" applyFont="1" applyBorder="1" applyAlignment="1">
      <alignment vertical="top" wrapText="1"/>
    </xf>
    <xf numFmtId="166" fontId="9" fillId="0" borderId="1" xfId="1" applyNumberFormat="1" applyFont="1" applyFill="1" applyBorder="1" applyAlignment="1" applyProtection="1">
      <alignment horizontal="center" vertical="center" wrapText="1"/>
    </xf>
    <xf numFmtId="0" fontId="9" fillId="0" borderId="10" xfId="0" applyFont="1" applyFill="1" applyBorder="1" applyAlignment="1" applyProtection="1">
      <alignment horizontal="justify" vertical="top" wrapText="1"/>
    </xf>
    <xf numFmtId="165" fontId="9" fillId="20" borderId="1" xfId="0" applyNumberFormat="1" applyFont="1" applyFill="1" applyBorder="1" applyAlignment="1" applyProtection="1">
      <alignment horizontal="center" vertical="center" wrapText="1"/>
    </xf>
    <xf numFmtId="0" fontId="9" fillId="20" borderId="0" xfId="0" applyFont="1" applyFill="1" applyAlignment="1" applyProtection="1">
      <alignment horizontal="justify" vertical="top" wrapText="1"/>
    </xf>
    <xf numFmtId="0" fontId="9" fillId="6" borderId="1" xfId="0" applyFont="1" applyFill="1" applyBorder="1" applyAlignment="1" applyProtection="1">
      <alignment horizontal="justify" vertical="top" wrapText="1"/>
    </xf>
    <xf numFmtId="164" fontId="9" fillId="6" borderId="1" xfId="0" applyNumberFormat="1" applyFont="1" applyFill="1" applyBorder="1" applyAlignment="1">
      <alignment horizontal="center" vertical="center"/>
    </xf>
    <xf numFmtId="0" fontId="9" fillId="18" borderId="1" xfId="0" applyFont="1" applyFill="1" applyBorder="1" applyAlignment="1">
      <alignment horizontal="center" vertical="top"/>
    </xf>
    <xf numFmtId="165" fontId="11" fillId="18" borderId="1" xfId="0" applyNumberFormat="1" applyFont="1" applyFill="1" applyBorder="1" applyAlignment="1">
      <alignment horizontal="center" vertical="center" wrapText="1"/>
    </xf>
    <xf numFmtId="165" fontId="9" fillId="18" borderId="1" xfId="0" applyNumberFormat="1" applyFont="1" applyFill="1" applyBorder="1" applyAlignment="1">
      <alignment horizontal="center" vertical="center" wrapText="1"/>
    </xf>
    <xf numFmtId="164" fontId="9" fillId="18" borderId="1" xfId="0" applyNumberFormat="1" applyFont="1" applyFill="1" applyBorder="1" applyAlignment="1">
      <alignment horizontal="center" vertical="center" wrapText="1"/>
    </xf>
    <xf numFmtId="0" fontId="9" fillId="18" borderId="0" xfId="0" applyFont="1" applyFill="1" applyBorder="1" applyAlignment="1" applyProtection="1">
      <alignment horizontal="justify" vertical="top" wrapText="1"/>
    </xf>
    <xf numFmtId="0" fontId="34" fillId="18" borderId="0" xfId="5" applyFill="1" applyBorder="1" applyAlignment="1" applyProtection="1">
      <alignment horizontal="justify" vertical="top" wrapText="1"/>
    </xf>
    <xf numFmtId="164" fontId="11" fillId="0" borderId="11" xfId="0" applyNumberFormat="1" applyFont="1" applyBorder="1" applyAlignment="1" applyProtection="1">
      <alignment horizontal="left" vertical="top" wrapText="1"/>
    </xf>
    <xf numFmtId="165" fontId="9" fillId="7" borderId="1" xfId="0" applyNumberFormat="1" applyFont="1" applyFill="1" applyBorder="1" applyAlignment="1">
      <alignment horizontal="center" vertical="center"/>
    </xf>
    <xf numFmtId="0" fontId="0" fillId="0" borderId="11" xfId="0" applyFill="1" applyBorder="1" applyAlignment="1">
      <alignment vertical="top" wrapText="1"/>
    </xf>
    <xf numFmtId="0" fontId="11" fillId="0" borderId="1" xfId="0" applyFont="1" applyFill="1" applyBorder="1" applyAlignment="1">
      <alignment horizontal="justify" vertical="top" wrapText="1"/>
    </xf>
    <xf numFmtId="3" fontId="16" fillId="5" borderId="1" xfId="1" applyNumberFormat="1" applyFont="1" applyFill="1" applyBorder="1" applyAlignment="1">
      <alignment horizontal="center" vertical="center" wrapText="1"/>
    </xf>
    <xf numFmtId="0" fontId="9" fillId="0" borderId="1" xfId="0" applyFont="1" applyFill="1" applyBorder="1" applyAlignment="1">
      <alignment horizontal="justify" vertical="top" wrapText="1"/>
    </xf>
    <xf numFmtId="0" fontId="9" fillId="0" borderId="1" xfId="0" applyFont="1" applyFill="1" applyBorder="1" applyAlignment="1">
      <alignment horizontal="justify" vertical="top" wrapText="1"/>
    </xf>
    <xf numFmtId="0" fontId="9" fillId="0" borderId="0" xfId="0" applyFont="1" applyFill="1" applyAlignment="1">
      <alignment horizontal="justify" vertical="top" wrapText="1"/>
    </xf>
    <xf numFmtId="0" fontId="0" fillId="0" borderId="0" xfId="5" applyNumberFormat="1" applyFont="1" applyFill="1" applyBorder="1" applyAlignment="1">
      <alignment horizontal="justify" vertical="top" wrapText="1"/>
    </xf>
    <xf numFmtId="0" fontId="30" fillId="0" borderId="11" xfId="0" applyFont="1" applyBorder="1" applyAlignment="1">
      <alignment vertical="center" wrapText="1"/>
    </xf>
    <xf numFmtId="0" fontId="11" fillId="0" borderId="0" xfId="0" applyFont="1" applyFill="1" applyAlignment="1">
      <alignment horizontal="justify" vertical="top" wrapText="1"/>
    </xf>
    <xf numFmtId="0" fontId="30" fillId="0" borderId="11" xfId="0" quotePrefix="1" applyFont="1" applyBorder="1" applyAlignment="1">
      <alignment vertical="center" wrapText="1"/>
    </xf>
    <xf numFmtId="0" fontId="27" fillId="0" borderId="0" xfId="0" applyFont="1" applyFill="1" applyAlignment="1" applyProtection="1">
      <alignment horizontal="justify" vertical="top" wrapText="1"/>
    </xf>
    <xf numFmtId="0" fontId="9" fillId="0" borderId="1" xfId="0" applyFont="1" applyBorder="1" applyAlignment="1" applyProtection="1">
      <alignment horizontal="justify" vertical="top" wrapText="1"/>
    </xf>
    <xf numFmtId="164" fontId="9" fillId="0" borderId="11" xfId="0" applyNumberFormat="1" applyFont="1" applyBorder="1" applyAlignment="1" applyProtection="1">
      <alignment horizontal="left" vertical="top" wrapText="1"/>
    </xf>
    <xf numFmtId="164" fontId="14" fillId="0" borderId="11" xfId="0" applyNumberFormat="1" applyFont="1" applyBorder="1" applyAlignment="1" applyProtection="1">
      <alignment horizontal="left" vertical="top" wrapText="1"/>
    </xf>
    <xf numFmtId="164" fontId="9" fillId="7" borderId="11" xfId="0" applyNumberFormat="1" applyFont="1" applyFill="1" applyBorder="1" applyAlignment="1" applyProtection="1">
      <alignment horizontal="left" vertical="top" wrapText="1"/>
    </xf>
    <xf numFmtId="0" fontId="9" fillId="0" borderId="1" xfId="0" applyFont="1" applyBorder="1" applyAlignment="1" applyProtection="1">
      <alignment horizontal="left" vertical="top" wrapText="1"/>
    </xf>
    <xf numFmtId="0" fontId="14" fillId="0" borderId="1" xfId="0" applyFont="1" applyBorder="1" applyAlignment="1" applyProtection="1">
      <alignment horizontal="left" vertical="top" wrapText="1"/>
    </xf>
    <xf numFmtId="164" fontId="9" fillId="0" borderId="9" xfId="0" applyNumberFormat="1" applyFont="1" applyBorder="1" applyAlignment="1" applyProtection="1">
      <alignment horizontal="left" vertical="top" wrapText="1"/>
    </xf>
    <xf numFmtId="164" fontId="9" fillId="0" borderId="9" xfId="0" applyNumberFormat="1" applyFont="1" applyFill="1" applyBorder="1" applyAlignment="1" applyProtection="1">
      <alignment horizontal="left" vertical="top" wrapText="1"/>
    </xf>
    <xf numFmtId="0" fontId="9" fillId="0" borderId="0" xfId="0" applyFont="1" applyAlignment="1" applyProtection="1">
      <alignment horizontal="left" vertical="top" wrapText="1"/>
    </xf>
    <xf numFmtId="0" fontId="9" fillId="15" borderId="0" xfId="0" applyFont="1" applyFill="1" applyAlignment="1" applyProtection="1">
      <alignment horizontal="left" vertical="top" wrapText="1"/>
    </xf>
    <xf numFmtId="164" fontId="9" fillId="0" borderId="0" xfId="0" applyNumberFormat="1" applyFont="1" applyAlignment="1" applyProtection="1">
      <alignment horizontal="left" vertical="top" wrapText="1"/>
    </xf>
    <xf numFmtId="164" fontId="9" fillId="0" borderId="10" xfId="0" applyNumberFormat="1" applyFont="1" applyBorder="1" applyAlignment="1" applyProtection="1">
      <alignment horizontal="left" vertical="top" wrapText="1"/>
    </xf>
    <xf numFmtId="0" fontId="27" fillId="0" borderId="0" xfId="0" applyFont="1" applyFill="1" applyAlignment="1" applyProtection="1">
      <alignment horizontal="left" vertical="top" wrapText="1"/>
    </xf>
    <xf numFmtId="0" fontId="11" fillId="0" borderId="1" xfId="0" applyFont="1" applyBorder="1" applyAlignment="1" applyProtection="1">
      <alignment horizontal="left" vertical="top" wrapText="1"/>
    </xf>
    <xf numFmtId="0" fontId="14" fillId="0" borderId="12" xfId="0" applyFont="1" applyBorder="1" applyAlignment="1" applyProtection="1">
      <alignment horizontal="left" vertical="top" wrapText="1"/>
    </xf>
    <xf numFmtId="0" fontId="11" fillId="0" borderId="12" xfId="0" applyFont="1" applyBorder="1" applyAlignment="1" applyProtection="1">
      <alignment horizontal="left" vertical="top" wrapText="1"/>
    </xf>
    <xf numFmtId="0" fontId="9" fillId="0" borderId="12" xfId="0" applyFont="1" applyBorder="1" applyAlignment="1" applyProtection="1">
      <alignment horizontal="left" vertical="top" wrapText="1"/>
    </xf>
    <xf numFmtId="0" fontId="9" fillId="7" borderId="12" xfId="0" applyFont="1" applyFill="1" applyBorder="1" applyAlignment="1" applyProtection="1">
      <alignment horizontal="left" vertical="top" wrapText="1"/>
    </xf>
    <xf numFmtId="164" fontId="14" fillId="0" borderId="9" xfId="0" applyNumberFormat="1" applyFont="1" applyBorder="1" applyAlignment="1" applyProtection="1">
      <alignment horizontal="left" vertical="top" wrapText="1"/>
    </xf>
    <xf numFmtId="164" fontId="9" fillId="7" borderId="9" xfId="0" applyNumberFormat="1" applyFont="1" applyFill="1" applyBorder="1" applyAlignment="1" applyProtection="1">
      <alignment horizontal="left" vertical="top" wrapText="1"/>
    </xf>
    <xf numFmtId="165" fontId="9" fillId="16" borderId="1" xfId="0" applyNumberFormat="1" applyFont="1" applyFill="1" applyBorder="1" applyAlignment="1">
      <alignment horizontal="center" vertical="center"/>
    </xf>
    <xf numFmtId="0" fontId="11" fillId="0" borderId="2" xfId="0" applyFont="1" applyFill="1" applyBorder="1" applyAlignment="1" applyProtection="1">
      <alignment horizontal="justify" vertical="top" wrapText="1"/>
    </xf>
    <xf numFmtId="164" fontId="11" fillId="0" borderId="11" xfId="0" applyNumberFormat="1" applyFont="1" applyFill="1" applyBorder="1" applyAlignment="1" applyProtection="1">
      <alignment horizontal="left" vertical="top" wrapText="1"/>
    </xf>
    <xf numFmtId="0" fontId="9" fillId="0" borderId="2" xfId="0" applyFont="1" applyBorder="1" applyAlignment="1" applyProtection="1">
      <alignment horizontal="justify" vertical="top" wrapText="1"/>
    </xf>
    <xf numFmtId="0" fontId="9" fillId="0" borderId="1" xfId="0" applyFont="1" applyBorder="1" applyAlignment="1">
      <alignment vertical="top"/>
    </xf>
    <xf numFmtId="0" fontId="9" fillId="0" borderId="11" xfId="0" applyFont="1" applyBorder="1" applyAlignment="1">
      <alignment vertical="center" wrapText="1"/>
    </xf>
    <xf numFmtId="164" fontId="14" fillId="0" borderId="0" xfId="0" applyNumberFormat="1" applyFont="1" applyAlignment="1" applyProtection="1">
      <alignment horizontal="left" vertical="top" wrapText="1"/>
    </xf>
    <xf numFmtId="164" fontId="11" fillId="0" borderId="0" xfId="0" applyNumberFormat="1" applyFont="1" applyAlignment="1" applyProtection="1">
      <alignment horizontal="left" vertical="top" wrapText="1"/>
    </xf>
    <xf numFmtId="164" fontId="11" fillId="21" borderId="11" xfId="0" applyNumberFormat="1" applyFont="1" applyFill="1" applyBorder="1" applyAlignment="1" applyProtection="1">
      <alignment horizontal="left" vertical="top" wrapText="1"/>
    </xf>
    <xf numFmtId="164" fontId="11" fillId="0" borderId="0" xfId="0" applyNumberFormat="1" applyFont="1" applyFill="1" applyAlignment="1" applyProtection="1">
      <alignment horizontal="left" vertical="top" wrapText="1"/>
    </xf>
    <xf numFmtId="0" fontId="14" fillId="6" borderId="2" xfId="0" applyFont="1" applyFill="1" applyBorder="1" applyAlignment="1" applyProtection="1">
      <alignment horizontal="justify" vertical="top" wrapText="1"/>
    </xf>
    <xf numFmtId="0" fontId="9" fillId="0" borderId="1" xfId="0" applyFont="1" applyBorder="1" applyAlignment="1">
      <alignment vertical="top" wrapText="1"/>
    </xf>
    <xf numFmtId="0" fontId="9" fillId="20" borderId="2" xfId="0" applyFont="1" applyFill="1" applyBorder="1" applyAlignment="1" applyProtection="1">
      <alignment horizontal="justify" vertical="top" wrapText="1"/>
    </xf>
    <xf numFmtId="0" fontId="9" fillId="21" borderId="2" xfId="0" applyFont="1" applyFill="1" applyBorder="1" applyAlignment="1" applyProtection="1">
      <alignment horizontal="justify" vertical="top" wrapText="1"/>
    </xf>
    <xf numFmtId="0" fontId="11" fillId="0" borderId="0" xfId="0" applyFont="1" applyFill="1" applyAlignment="1" applyProtection="1">
      <alignment horizontal="justify" vertical="top" wrapText="1"/>
    </xf>
    <xf numFmtId="0" fontId="11" fillId="0" borderId="2" xfId="0" applyFont="1" applyBorder="1" applyAlignment="1" applyProtection="1">
      <alignment horizontal="justify" vertical="top" wrapText="1"/>
    </xf>
    <xf numFmtId="0" fontId="14" fillId="21" borderId="2" xfId="0" applyFont="1" applyFill="1" applyBorder="1" applyAlignment="1" applyProtection="1">
      <alignment horizontal="justify" vertical="top" wrapText="1"/>
    </xf>
    <xf numFmtId="0" fontId="11" fillId="21" borderId="2" xfId="0" quotePrefix="1" applyFont="1" applyFill="1" applyBorder="1" applyAlignment="1" applyProtection="1">
      <alignment horizontal="justify" vertical="top" wrapText="1"/>
    </xf>
    <xf numFmtId="0" fontId="11" fillId="0" borderId="0" xfId="0" quotePrefix="1" applyFont="1" applyAlignment="1" applyProtection="1">
      <alignment horizontal="justify" vertical="top" wrapText="1"/>
    </xf>
    <xf numFmtId="0" fontId="9" fillId="10" borderId="0" xfId="0" applyFont="1" applyFill="1"/>
    <xf numFmtId="0" fontId="11" fillId="0" borderId="1" xfId="0" applyFont="1" applyFill="1" applyBorder="1" applyAlignment="1" applyProtection="1">
      <alignment horizontal="justify" vertical="top" wrapText="1"/>
    </xf>
    <xf numFmtId="0" fontId="11" fillId="0" borderId="1" xfId="0" applyFont="1" applyFill="1" applyBorder="1" applyAlignment="1" applyProtection="1">
      <alignment horizontal="left" vertical="top" wrapText="1"/>
    </xf>
    <xf numFmtId="165" fontId="11" fillId="16" borderId="1" xfId="0" applyNumberFormat="1" applyFont="1" applyFill="1" applyBorder="1" applyAlignment="1">
      <alignment horizontal="center" vertical="center" wrapText="1"/>
    </xf>
    <xf numFmtId="165" fontId="9" fillId="16" borderId="1" xfId="0" applyNumberFormat="1" applyFont="1" applyFill="1" applyBorder="1" applyAlignment="1">
      <alignment horizontal="center" vertical="center" wrapText="1"/>
    </xf>
    <xf numFmtId="0" fontId="9" fillId="16" borderId="1" xfId="0" applyFont="1" applyFill="1" applyBorder="1" applyAlignment="1">
      <alignment vertical="top"/>
    </xf>
    <xf numFmtId="165" fontId="9" fillId="16" borderId="1" xfId="0" applyNumberFormat="1" applyFont="1" applyFill="1" applyBorder="1" applyAlignment="1" applyProtection="1">
      <alignment horizontal="center" vertical="center" wrapText="1"/>
    </xf>
    <xf numFmtId="0" fontId="9" fillId="16" borderId="11" xfId="0" applyFont="1" applyFill="1" applyBorder="1" applyAlignment="1">
      <alignment vertical="center" wrapText="1"/>
    </xf>
    <xf numFmtId="0" fontId="11" fillId="16" borderId="0" xfId="0" applyFont="1" applyFill="1" applyAlignment="1" applyProtection="1">
      <alignment horizontal="justify" vertical="top" wrapText="1"/>
    </xf>
    <xf numFmtId="0" fontId="9" fillId="0" borderId="1" xfId="0" applyFont="1" applyFill="1" applyBorder="1" applyAlignment="1" applyProtection="1">
      <alignment horizontal="justify" vertical="top" wrapText="1"/>
    </xf>
    <xf numFmtId="0" fontId="11" fillId="0" borderId="11" xfId="0" applyFont="1" applyBorder="1" applyAlignment="1">
      <alignment horizontal="justify" vertical="top" wrapText="1"/>
    </xf>
    <xf numFmtId="0" fontId="9" fillId="7" borderId="0" xfId="0" applyNumberFormat="1" applyFont="1" applyFill="1" applyBorder="1" applyAlignment="1" applyProtection="1">
      <alignment horizontal="justify" vertical="top" wrapText="1"/>
    </xf>
    <xf numFmtId="0" fontId="9" fillId="0" borderId="0" xfId="0" applyFont="1"/>
    <xf numFmtId="0" fontId="9" fillId="0" borderId="1" xfId="0" applyFont="1" applyBorder="1" applyAlignment="1">
      <alignment horizontal="center" vertical="top"/>
    </xf>
    <xf numFmtId="0" fontId="11" fillId="0" borderId="11" xfId="0" quotePrefix="1" applyFont="1" applyBorder="1" applyAlignment="1">
      <alignment horizontal="justify" vertical="top" wrapText="1"/>
    </xf>
    <xf numFmtId="0" fontId="9" fillId="0" borderId="11" xfId="0" applyFont="1" applyFill="1" applyBorder="1" applyAlignment="1">
      <alignment vertical="center" wrapText="1"/>
    </xf>
    <xf numFmtId="0" fontId="11" fillId="0" borderId="1" xfId="0" applyNumberFormat="1" applyFont="1" applyFill="1" applyBorder="1" applyAlignment="1" applyProtection="1">
      <alignment horizontal="justify" vertical="top" wrapText="1"/>
    </xf>
    <xf numFmtId="10" fontId="9" fillId="18" borderId="0" xfId="2" applyNumberFormat="1" applyFont="1" applyFill="1" applyAlignment="1">
      <alignment horizontal="center" vertical="center"/>
    </xf>
    <xf numFmtId="10" fontId="9" fillId="18" borderId="0" xfId="0" applyNumberFormat="1" applyFont="1" applyFill="1" applyAlignment="1">
      <alignment horizontal="center" vertical="center"/>
    </xf>
    <xf numFmtId="0" fontId="9" fillId="18" borderId="0" xfId="0" applyFont="1" applyFill="1" applyBorder="1"/>
    <xf numFmtId="0" fontId="9" fillId="0" borderId="4" xfId="0" applyFont="1" applyFill="1" applyBorder="1" applyAlignment="1">
      <alignment vertical="center" wrapText="1"/>
    </xf>
    <xf numFmtId="164" fontId="9" fillId="0" borderId="1" xfId="0" applyNumberFormat="1" applyFont="1" applyFill="1" applyBorder="1" applyAlignment="1">
      <alignment vertical="center" wrapText="1"/>
    </xf>
    <xf numFmtId="0" fontId="9" fillId="0" borderId="1" xfId="0" applyFont="1" applyFill="1" applyBorder="1" applyAlignment="1" applyProtection="1">
      <alignment horizontal="left" vertical="top" wrapText="1"/>
    </xf>
    <xf numFmtId="0" fontId="9" fillId="0" borderId="0" xfId="0" applyFont="1" applyFill="1" applyAlignment="1" applyProtection="1">
      <alignment horizontal="left" vertical="top" wrapText="1"/>
    </xf>
    <xf numFmtId="164" fontId="9" fillId="0" borderId="0" xfId="0" applyNumberFormat="1" applyFont="1" applyFill="1" applyAlignment="1" applyProtection="1">
      <alignment horizontal="left" vertical="top" wrapText="1"/>
    </xf>
    <xf numFmtId="0" fontId="9" fillId="6" borderId="0" xfId="0" applyFont="1" applyFill="1" applyBorder="1"/>
    <xf numFmtId="0" fontId="9" fillId="6" borderId="0" xfId="0" applyFont="1" applyFill="1" applyBorder="1" applyAlignment="1">
      <alignment wrapText="1"/>
    </xf>
    <xf numFmtId="165" fontId="11" fillId="13" borderId="4" xfId="0" applyNumberFormat="1" applyFont="1" applyFill="1" applyBorder="1" applyAlignment="1">
      <alignment horizontal="center" vertical="center" wrapText="1"/>
    </xf>
    <xf numFmtId="165" fontId="11" fillId="13" borderId="1" xfId="0" applyNumberFormat="1" applyFont="1" applyFill="1" applyBorder="1" applyAlignment="1">
      <alignment horizontal="center" vertical="center" wrapText="1"/>
    </xf>
    <xf numFmtId="164" fontId="9" fillId="13" borderId="1" xfId="0" applyNumberFormat="1" applyFont="1" applyFill="1" applyBorder="1" applyAlignment="1">
      <alignment horizontal="center" vertical="center"/>
    </xf>
    <xf numFmtId="0" fontId="9" fillId="13" borderId="11" xfId="0" applyFont="1" applyFill="1" applyBorder="1" applyAlignment="1">
      <alignment vertical="center" wrapText="1"/>
    </xf>
    <xf numFmtId="0" fontId="34" fillId="0" borderId="0" xfId="5" applyFill="1" applyAlignment="1" applyProtection="1">
      <alignment vertical="top" wrapText="1"/>
    </xf>
    <xf numFmtId="165" fontId="11" fillId="9" borderId="1" xfId="0" applyNumberFormat="1" applyFont="1" applyFill="1" applyBorder="1" applyAlignment="1">
      <alignment horizontal="center" vertical="center"/>
    </xf>
    <xf numFmtId="0" fontId="14" fillId="13" borderId="1" xfId="0" applyNumberFormat="1" applyFont="1" applyFill="1" applyBorder="1" applyAlignment="1" applyProtection="1">
      <alignment horizontal="justify" vertical="top" wrapText="1"/>
    </xf>
    <xf numFmtId="0" fontId="35" fillId="0" borderId="0" xfId="0" applyFont="1" applyFill="1" applyBorder="1" applyAlignment="1" applyProtection="1">
      <alignment horizontal="justify" vertical="top" wrapText="1"/>
    </xf>
    <xf numFmtId="0" fontId="9" fillId="0" borderId="1" xfId="0" applyFont="1" applyFill="1" applyBorder="1" applyAlignment="1">
      <alignment vertical="top" wrapText="1"/>
    </xf>
    <xf numFmtId="0" fontId="4" fillId="0" borderId="11" xfId="0" applyFont="1" applyBorder="1" applyAlignment="1">
      <alignment vertical="center" wrapText="1"/>
    </xf>
    <xf numFmtId="164" fontId="11" fillId="0" borderId="9" xfId="0" applyNumberFormat="1" applyFont="1" applyFill="1" applyBorder="1" applyAlignment="1" applyProtection="1">
      <alignment horizontal="left" vertical="top" wrapText="1"/>
    </xf>
    <xf numFmtId="0" fontId="9" fillId="18" borderId="0" xfId="0" applyFont="1" applyFill="1" applyBorder="1" applyAlignment="1">
      <alignment wrapText="1"/>
    </xf>
    <xf numFmtId="0" fontId="9" fillId="0" borderId="1" xfId="0" applyFont="1" applyFill="1" applyBorder="1" applyAlignment="1" applyProtection="1">
      <alignment vertical="top" wrapText="1"/>
    </xf>
    <xf numFmtId="0" fontId="14" fillId="0" borderId="1" xfId="0" applyFont="1" applyFill="1" applyBorder="1" applyAlignment="1" applyProtection="1">
      <alignment vertical="top" wrapText="1"/>
    </xf>
    <xf numFmtId="0" fontId="11" fillId="0" borderId="1" xfId="0" quotePrefix="1" applyFont="1" applyFill="1" applyBorder="1" applyAlignment="1" applyProtection="1">
      <alignment horizontal="justify" vertical="top" wrapText="1"/>
    </xf>
    <xf numFmtId="165" fontId="9" fillId="0" borderId="4" xfId="0" applyNumberFormat="1" applyFont="1" applyFill="1" applyBorder="1" applyAlignment="1">
      <alignment horizontal="center" vertical="center" wrapText="1"/>
    </xf>
    <xf numFmtId="165" fontId="11" fillId="6" borderId="1" xfId="0" applyNumberFormat="1" applyFont="1" applyFill="1" applyBorder="1" applyAlignment="1">
      <alignment horizontal="center" vertical="center"/>
    </xf>
    <xf numFmtId="0" fontId="9" fillId="7" borderId="0" xfId="0" applyFont="1" applyFill="1" applyBorder="1" applyAlignment="1" applyProtection="1">
      <alignment horizontal="justify" vertical="top" wrapText="1"/>
    </xf>
    <xf numFmtId="0" fontId="26" fillId="13" borderId="0" xfId="0" applyFont="1" applyFill="1" applyBorder="1" applyAlignment="1" applyProtection="1">
      <alignment horizontal="justify" vertical="top" wrapText="1"/>
    </xf>
    <xf numFmtId="0" fontId="10" fillId="0" borderId="0" xfId="0" applyFont="1" applyFill="1" applyBorder="1" applyAlignment="1"/>
    <xf numFmtId="3" fontId="10" fillId="5" borderId="0" xfId="1" applyNumberFormat="1" applyFont="1" applyFill="1" applyBorder="1" applyAlignment="1">
      <alignment horizontal="center" vertical="center" wrapText="1"/>
    </xf>
    <xf numFmtId="0" fontId="11" fillId="2" borderId="0" xfId="2" applyNumberFormat="1" applyFont="1" applyFill="1" applyBorder="1" applyAlignment="1">
      <alignment horizontal="justify" vertical="top" wrapText="1"/>
    </xf>
    <xf numFmtId="0" fontId="11" fillId="3" borderId="0" xfId="0" applyNumberFormat="1" applyFont="1" applyFill="1" applyBorder="1" applyAlignment="1">
      <alignment horizontal="justify" vertical="top" wrapText="1"/>
    </xf>
    <xf numFmtId="0" fontId="11" fillId="4" borderId="0" xfId="0" applyNumberFormat="1" applyFont="1" applyFill="1" applyBorder="1" applyAlignment="1">
      <alignment horizontal="justify" vertical="top" wrapText="1"/>
    </xf>
    <xf numFmtId="0" fontId="26" fillId="18" borderId="0" xfId="0" applyFont="1" applyFill="1" applyBorder="1" applyAlignment="1" applyProtection="1">
      <alignment horizontal="justify" vertical="top" wrapText="1"/>
    </xf>
    <xf numFmtId="0" fontId="26" fillId="0" borderId="0" xfId="0" applyFont="1" applyFill="1" applyAlignment="1" applyProtection="1">
      <alignment vertical="top" wrapText="1"/>
    </xf>
    <xf numFmtId="0" fontId="26" fillId="0" borderId="0" xfId="0" applyFont="1" applyFill="1" applyBorder="1" applyAlignment="1" applyProtection="1">
      <alignment horizontal="justify" vertical="top"/>
    </xf>
    <xf numFmtId="0" fontId="11" fillId="0" borderId="0" xfId="0" applyFont="1" applyFill="1" applyAlignment="1" applyProtection="1">
      <alignment vertical="top" wrapText="1"/>
    </xf>
    <xf numFmtId="0" fontId="14" fillId="0" borderId="1" xfId="0" applyNumberFormat="1" applyFont="1" applyFill="1" applyBorder="1" applyAlignment="1" applyProtection="1">
      <alignment horizontal="justify" vertical="top" wrapText="1"/>
    </xf>
    <xf numFmtId="0" fontId="3" fillId="0" borderId="11" xfId="0" applyFont="1" applyBorder="1" applyAlignment="1">
      <alignment vertical="center" wrapText="1"/>
    </xf>
    <xf numFmtId="165" fontId="9" fillId="18" borderId="1" xfId="0" applyNumberFormat="1" applyFont="1" applyFill="1" applyBorder="1" applyAlignment="1" applyProtection="1">
      <alignment horizontal="center" vertical="top" wrapText="1"/>
    </xf>
    <xf numFmtId="0" fontId="2" fillId="0" borderId="11" xfId="0" applyFont="1" applyFill="1" applyBorder="1" applyAlignment="1">
      <alignment horizontal="justify" vertical="top" wrapText="1"/>
    </xf>
    <xf numFmtId="2" fontId="9" fillId="0" borderId="0" xfId="0" applyNumberFormat="1" applyFont="1" applyAlignment="1">
      <alignment horizontal="center" vertical="center"/>
    </xf>
    <xf numFmtId="2" fontId="12" fillId="0" borderId="0" xfId="0" applyNumberFormat="1" applyFont="1" applyAlignment="1">
      <alignment horizontal="center" vertical="center"/>
    </xf>
    <xf numFmtId="0" fontId="10" fillId="0" borderId="0" xfId="0" applyFont="1" applyBorder="1" applyAlignment="1">
      <alignment horizontal="center" wrapText="1"/>
    </xf>
    <xf numFmtId="0" fontId="10" fillId="0" borderId="0" xfId="4" applyFont="1" applyBorder="1" applyAlignment="1">
      <alignment horizontal="center" wrapText="1"/>
    </xf>
    <xf numFmtId="0" fontId="20" fillId="0" borderId="0" xfId="0" applyFont="1" applyBorder="1" applyAlignment="1">
      <alignment horizontal="center" wrapText="1"/>
    </xf>
    <xf numFmtId="0" fontId="20" fillId="0" borderId="0" xfId="4" applyFont="1" applyBorder="1" applyAlignment="1">
      <alignment horizontal="center" wrapText="1"/>
    </xf>
    <xf numFmtId="0" fontId="11" fillId="0" borderId="1" xfId="0" applyFont="1" applyFill="1" applyBorder="1" applyAlignment="1">
      <alignment horizontal="justify" vertical="top" wrapText="1"/>
    </xf>
    <xf numFmtId="3" fontId="16" fillId="5" borderId="1" xfId="1" applyNumberFormat="1" applyFont="1" applyFill="1" applyBorder="1" applyAlignment="1">
      <alignment horizontal="center" vertical="center" wrapText="1"/>
    </xf>
    <xf numFmtId="165" fontId="16" fillId="5" borderId="1" xfId="1" applyNumberFormat="1" applyFont="1" applyFill="1" applyBorder="1" applyAlignment="1">
      <alignment horizontal="center" vertical="center" wrapText="1"/>
    </xf>
    <xf numFmtId="0" fontId="12" fillId="2" borderId="1" xfId="0" applyFont="1" applyFill="1" applyBorder="1" applyAlignment="1">
      <alignment horizontal="left" vertical="top"/>
    </xf>
    <xf numFmtId="0" fontId="11" fillId="0" borderId="1" xfId="0" applyFont="1" applyFill="1" applyBorder="1" applyAlignment="1">
      <alignment horizontal="justify" vertical="top"/>
    </xf>
    <xf numFmtId="0" fontId="9" fillId="0" borderId="1" xfId="0" applyFont="1" applyFill="1" applyBorder="1" applyAlignment="1">
      <alignment horizontal="justify" vertical="top" wrapText="1"/>
    </xf>
    <xf numFmtId="3" fontId="16" fillId="5" borderId="5" xfId="1" applyNumberFormat="1" applyFont="1" applyFill="1" applyBorder="1" applyAlignment="1">
      <alignment horizontal="center" vertical="center" wrapText="1"/>
    </xf>
    <xf numFmtId="3" fontId="16" fillId="5" borderId="6" xfId="1" applyNumberFormat="1" applyFont="1" applyFill="1" applyBorder="1" applyAlignment="1">
      <alignment horizontal="center" vertical="center" wrapText="1"/>
    </xf>
    <xf numFmtId="0" fontId="10" fillId="2" borderId="2"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2" borderId="4" xfId="0" applyFont="1" applyFill="1" applyBorder="1" applyAlignment="1">
      <alignment horizontal="left" vertical="top" wrapText="1"/>
    </xf>
    <xf numFmtId="0" fontId="10" fillId="11" borderId="2" xfId="0" applyFont="1" applyFill="1" applyBorder="1" applyAlignment="1">
      <alignment horizontal="left" vertical="top" wrapText="1"/>
    </xf>
    <xf numFmtId="0" fontId="10" fillId="11" borderId="3" xfId="0" applyFont="1" applyFill="1" applyBorder="1" applyAlignment="1">
      <alignment horizontal="left" vertical="top" wrapText="1"/>
    </xf>
    <xf numFmtId="0" fontId="10" fillId="11" borderId="4" xfId="0" applyFont="1" applyFill="1" applyBorder="1" applyAlignment="1">
      <alignment horizontal="left" vertical="top" wrapText="1"/>
    </xf>
    <xf numFmtId="0" fontId="10" fillId="2" borderId="1" xfId="0" applyFont="1" applyFill="1" applyBorder="1" applyAlignment="1">
      <alignment horizontal="left" vertical="top" wrapText="1"/>
    </xf>
    <xf numFmtId="0" fontId="11" fillId="22" borderId="1" xfId="0" applyFont="1" applyFill="1" applyBorder="1" applyAlignment="1">
      <alignment horizontal="justify" vertical="top" wrapText="1"/>
    </xf>
    <xf numFmtId="0" fontId="11" fillId="13" borderId="1" xfId="0" applyFont="1" applyFill="1" applyBorder="1" applyAlignment="1">
      <alignment horizontal="justify" vertical="top" wrapText="1"/>
    </xf>
    <xf numFmtId="0" fontId="35" fillId="0" borderId="1" xfId="0" applyFont="1" applyFill="1" applyBorder="1" applyAlignment="1">
      <alignment horizontal="justify" vertical="top" wrapText="1"/>
    </xf>
    <xf numFmtId="0" fontId="11" fillId="18" borderId="1" xfId="0" applyFont="1" applyFill="1" applyBorder="1" applyAlignment="1">
      <alignment horizontal="justify" vertical="top" wrapText="1"/>
    </xf>
    <xf numFmtId="0" fontId="10" fillId="0" borderId="0" xfId="0" applyFont="1" applyFill="1" applyBorder="1" applyAlignment="1">
      <alignment horizontal="center" vertical="center"/>
    </xf>
    <xf numFmtId="0" fontId="31" fillId="3" borderId="0" xfId="0" applyFont="1" applyFill="1" applyAlignment="1">
      <alignment horizontal="center"/>
    </xf>
    <xf numFmtId="0" fontId="12" fillId="0" borderId="0" xfId="0" applyFont="1" applyFill="1" applyBorder="1" applyAlignment="1">
      <alignment horizontal="left" vertical="center" wrapText="1"/>
    </xf>
    <xf numFmtId="0" fontId="11" fillId="7" borderId="1" xfId="0" applyFont="1" applyFill="1" applyBorder="1" applyAlignment="1">
      <alignment horizontal="justify" vertical="top" wrapText="1"/>
    </xf>
    <xf numFmtId="0" fontId="11" fillId="0" borderId="0" xfId="0" applyFont="1" applyFill="1" applyBorder="1" applyAlignment="1">
      <alignment horizontal="center" vertical="center"/>
    </xf>
    <xf numFmtId="0" fontId="12" fillId="7"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xf>
    <xf numFmtId="0" fontId="9" fillId="0" borderId="0" xfId="0" applyFont="1" applyFill="1" applyBorder="1" applyAlignment="1">
      <alignment horizontal="left" vertical="center" wrapText="1"/>
    </xf>
    <xf numFmtId="0" fontId="12" fillId="23" borderId="0" xfId="0" applyFont="1" applyFill="1" applyBorder="1" applyAlignment="1">
      <alignment horizontal="left" vertical="center"/>
    </xf>
    <xf numFmtId="0" fontId="12" fillId="23" borderId="0" xfId="0" applyFont="1" applyFill="1" applyBorder="1" applyAlignment="1">
      <alignment horizontal="left" vertical="center" wrapText="1"/>
    </xf>
    <xf numFmtId="0" fontId="9" fillId="23" borderId="0" xfId="0" applyFont="1" applyFill="1" applyBorder="1" applyAlignment="1">
      <alignment horizontal="left" vertical="center"/>
    </xf>
    <xf numFmtId="0" fontId="9" fillId="23" borderId="0" xfId="0" applyFont="1" applyFill="1" applyBorder="1" applyAlignment="1">
      <alignment horizontal="left" vertical="center"/>
    </xf>
    <xf numFmtId="0" fontId="9" fillId="23" borderId="0" xfId="0" applyFont="1" applyFill="1" applyBorder="1"/>
  </cellXfs>
  <cellStyles count="6">
    <cellStyle name="Comma" xfId="1" builtinId="3"/>
    <cellStyle name="Hyperlink" xfId="5" builtinId="8"/>
    <cellStyle name="Normal" xfId="0" builtinId="0"/>
    <cellStyle name="Normal 7" xfId="4"/>
    <cellStyle name="Normal_Sheet1" xfId="3"/>
    <cellStyle name="Percent" xfId="2" builtinId="5"/>
  </cellStyles>
  <dxfs count="292">
    <dxf>
      <font>
        <b/>
        <i val="0"/>
        <color rgb="FFFFC000"/>
      </font>
    </dxf>
    <dxf>
      <font>
        <b/>
        <i val="0"/>
        <color rgb="FFFF0000"/>
      </font>
    </dxf>
    <dxf>
      <font>
        <color rgb="FF00B050"/>
      </font>
    </dxf>
    <dxf>
      <font>
        <color rgb="FFFF0000"/>
      </font>
    </dxf>
    <dxf>
      <font>
        <b/>
        <i val="0"/>
        <color rgb="FFFFC000"/>
      </font>
    </dxf>
    <dxf>
      <font>
        <b/>
        <i val="0"/>
        <color rgb="FFFF0000"/>
      </font>
    </dxf>
    <dxf>
      <font>
        <color rgb="FF00B050"/>
      </font>
    </dxf>
    <dxf>
      <font>
        <color rgb="FFFF0000"/>
      </font>
    </dxf>
    <dxf>
      <font>
        <b/>
        <i val="0"/>
        <color rgb="FFFFC000"/>
      </font>
    </dxf>
    <dxf>
      <font>
        <b/>
        <i val="0"/>
        <color rgb="FFFF0000"/>
      </font>
    </dxf>
    <dxf>
      <font>
        <color rgb="FF00B050"/>
      </font>
    </dxf>
    <dxf>
      <font>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color rgb="FF00B050"/>
      </font>
    </dxf>
    <dxf>
      <font>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i val="0"/>
        <color rgb="FFFFC000"/>
      </font>
    </dxf>
    <dxf>
      <font>
        <b/>
        <i val="0"/>
        <color rgb="FFFF0000"/>
      </font>
    </dxf>
    <dxf>
      <font>
        <b val="0"/>
        <i val="0"/>
        <strike val="0"/>
        <condense val="0"/>
        <extend val="0"/>
        <outline val="0"/>
        <shadow val="0"/>
        <u val="none"/>
        <vertAlign val="baseline"/>
        <sz val="11"/>
        <color auto="1"/>
        <name val="Calibri"/>
        <scheme val="minor"/>
      </font>
      <numFmt numFmtId="14" formatCode="0.00%"/>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name val="Calibri"/>
        <scheme val="minor"/>
      </font>
      <numFmt numFmtId="165" formatCode="0.000"/>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name val="Calibri"/>
        <scheme val="minor"/>
      </font>
      <numFmt numFmtId="165" formatCode="0.000"/>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justify" vertical="top"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theme="0"/>
        <name val="Calibri"/>
        <scheme val="minor"/>
      </font>
      <fill>
        <patternFill patternType="none">
          <fgColor indexed="64"/>
          <bgColor auto="1"/>
        </patternFill>
      </fill>
    </dxf>
    <dxf>
      <font>
        <b/>
        <i val="0"/>
        <color rgb="FFFFC000"/>
      </font>
    </dxf>
    <dxf>
      <font>
        <b/>
        <i val="0"/>
        <color rgb="FFFF0000"/>
      </font>
    </dxf>
    <dxf>
      <font>
        <b val="0"/>
        <i val="0"/>
        <strike val="0"/>
        <condense val="0"/>
        <extend val="0"/>
        <outline val="0"/>
        <shadow val="0"/>
        <u val="none"/>
        <vertAlign val="baseline"/>
        <sz val="11"/>
        <color theme="1"/>
        <name val="Calibri"/>
        <scheme val="minor"/>
      </font>
    </dxf>
    <dxf>
      <numFmt numFmtId="165" formatCode="0.000"/>
      <fill>
        <patternFill patternType="solid">
          <fgColor indexed="64"/>
          <bgColor theme="3" tint="0.79998168889431442"/>
        </patternFill>
      </fill>
    </dxf>
    <dxf>
      <numFmt numFmtId="165" formatCode="0.000"/>
    </dxf>
    <dxf>
      <alignment horizontal="general" vertical="top" textRotation="0" indent="0" justifyLastLine="0" shrinkToFit="0" readingOrder="0"/>
    </dxf>
    <dxf>
      <alignment horizontal="general" vertical="top" textRotation="0" indent="0" justifyLastLine="0" shrinkToFit="0" readingOrder="0"/>
    </dxf>
    <dxf>
      <border outline="0">
        <top style="thin">
          <color theme="8" tint="-0.499984740745262"/>
        </top>
      </border>
    </dxf>
    <dxf>
      <font>
        <strike val="0"/>
        <outline val="0"/>
        <shadow val="0"/>
        <u val="none"/>
        <vertAlign val="baseline"/>
        <sz val="11"/>
        <color theme="0"/>
        <name val="Calibri"/>
        <scheme val="minor"/>
      </font>
    </dxf>
    <dxf>
      <font>
        <b/>
        <i val="0"/>
        <color rgb="FFFFC000"/>
      </font>
    </dxf>
    <dxf>
      <font>
        <b/>
        <i val="0"/>
        <color rgb="FFFF0000"/>
      </font>
    </dxf>
    <dxf>
      <font>
        <strike val="0"/>
        <outline val="0"/>
        <shadow val="0"/>
        <u val="none"/>
        <vertAlign val="baseline"/>
        <sz val="12"/>
        <name val="Calibri"/>
        <scheme val="minor"/>
      </font>
      <alignment vertical="center" textRotation="0" indent="0" justifyLastLine="0" shrinkToFit="0" readingOrder="0"/>
    </dxf>
    <dxf>
      <font>
        <strike val="0"/>
        <outline val="0"/>
        <shadow val="0"/>
        <u val="none"/>
        <vertAlign val="baseline"/>
        <sz val="12"/>
        <name val="Calibri"/>
        <scheme val="minor"/>
      </font>
      <alignment vertical="center" textRotation="0" indent="0" justifyLastLine="0" shrinkToFit="0" readingOrder="0"/>
    </dxf>
    <dxf>
      <font>
        <strike val="0"/>
        <outline val="0"/>
        <shadow val="0"/>
        <u val="none"/>
        <vertAlign val="baseline"/>
        <sz val="12"/>
        <name val="Calibri"/>
        <scheme val="minor"/>
      </font>
      <numFmt numFmtId="0" formatCode="General"/>
      <alignment vertical="center" textRotation="0" indent="0" justifyLastLine="0" shrinkToFit="0" readingOrder="0"/>
    </dxf>
    <dxf>
      <font>
        <b val="0"/>
        <i val="0"/>
        <strike val="0"/>
        <condense val="0"/>
        <extend val="0"/>
        <outline val="0"/>
        <shadow val="0"/>
        <u val="none"/>
        <vertAlign val="baseline"/>
        <sz val="12"/>
        <color theme="1"/>
        <name val="Calibri"/>
        <scheme val="minor"/>
      </font>
      <numFmt numFmtId="14" formatCode="0.00%"/>
      <alignment horizontal="center" vertical="center" textRotation="0" wrapText="0" indent="0" justifyLastLine="0" shrinkToFit="0" readingOrder="0"/>
    </dxf>
    <dxf>
      <font>
        <strike val="0"/>
        <outline val="0"/>
        <shadow val="0"/>
        <u val="none"/>
        <vertAlign val="baseline"/>
        <sz val="12"/>
        <name val="Calibri"/>
        <scheme val="minor"/>
      </font>
      <numFmt numFmtId="2" formatCode="0.00"/>
      <alignment horizontal="center" vertical="center" textRotation="0" wrapText="0" indent="0" justifyLastLine="0" shrinkToFit="0" readingOrder="0"/>
    </dxf>
    <dxf>
      <font>
        <strike val="0"/>
        <outline val="0"/>
        <shadow val="0"/>
        <u val="none"/>
        <vertAlign val="baseline"/>
        <sz val="12"/>
        <name val="Calibri"/>
        <scheme val="minor"/>
      </font>
      <numFmt numFmtId="165" formatCode="0.000"/>
      <alignment horizontal="center" vertical="center" textRotation="0" wrapText="0" indent="0" justifyLastLine="0" shrinkToFit="0" readingOrder="0"/>
    </dxf>
    <dxf>
      <font>
        <strike val="0"/>
        <outline val="0"/>
        <shadow val="0"/>
        <u val="none"/>
        <vertAlign val="baseline"/>
        <sz val="12"/>
        <name val="Calibri"/>
        <scheme val="minor"/>
      </font>
      <alignment vertical="center" textRotation="0" indent="0" justifyLastLine="0" shrinkToFit="0" readingOrder="0"/>
    </dxf>
    <dxf>
      <font>
        <strike val="0"/>
        <outline val="0"/>
        <shadow val="0"/>
        <u val="none"/>
        <vertAlign val="baseline"/>
        <sz val="12"/>
        <name val="Calibri"/>
        <scheme val="minor"/>
      </font>
      <alignment horizontal="right" vertical="center" textRotation="0" wrapText="0" indent="0" justifyLastLine="0" shrinkToFit="0" readingOrder="0"/>
    </dxf>
    <dxf>
      <font>
        <strike val="0"/>
        <outline val="0"/>
        <shadow val="0"/>
        <u val="none"/>
        <vertAlign val="baseline"/>
        <sz val="12"/>
        <name val="Calibri"/>
        <scheme val="minor"/>
      </font>
      <alignment vertical="center" textRotation="0" indent="0" justifyLastLine="0" shrinkToFit="0" readingOrder="0"/>
    </dxf>
    <dxf>
      <font>
        <strike val="0"/>
        <outline val="0"/>
        <shadow val="0"/>
        <u val="none"/>
        <vertAlign val="baseline"/>
        <sz val="12"/>
        <name val="Calibri"/>
        <scheme val="minor"/>
      </font>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4</xdr:row>
      <xdr:rowOff>47625</xdr:rowOff>
    </xdr:from>
    <xdr:to>
      <xdr:col>16</xdr:col>
      <xdr:colOff>361950</xdr:colOff>
      <xdr:row>11</xdr:row>
      <xdr:rowOff>114301</xdr:rowOff>
    </xdr:to>
    <xdr:pic>
      <xdr:nvPicPr>
        <xdr:cNvPr id="3" name="Gambar 2">
          <a:extLst>
            <a:ext uri="{FF2B5EF4-FFF2-40B4-BE49-F238E27FC236}">
              <a16:creationId xmlns:a16="http://schemas.microsoft.com/office/drawing/2014/main" id="{1BB44E7D-8918-446D-A6D6-76D2CE2DAD9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57" t="2532" r="3977" b="23039"/>
        <a:stretch/>
      </xdr:blipFill>
      <xdr:spPr>
        <a:xfrm>
          <a:off x="533400" y="809625"/>
          <a:ext cx="9582150" cy="140017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ables/table1.xml><?xml version="1.0" encoding="utf-8"?>
<table xmlns="http://schemas.openxmlformats.org/spreadsheetml/2006/main" id="3" name="Tabel3" displayName="Tabel3" ref="A5:H16" totalsRowShown="0" headerRowDxfId="291" dataDxfId="290">
  <tableColumns count="8">
    <tableColumn id="1" name="No." dataDxfId="289"/>
    <tableColumn id="2" name="URAIAN" dataDxfId="288"/>
    <tableColumn id="3" name="BOBOT" dataDxfId="287"/>
    <tableColumn id="4" name="SKOR" dataDxfId="286"/>
    <tableColumn id="5" name="% CAPAIAN" dataDxfId="285">
      <calculatedColumnFormula>Tabel3[[#This Row],[SKOR]]/Tabel3[[#This Row],[BOBOT]]</calculatedColumnFormula>
    </tableColumn>
    <tableColumn id="6" name="PREDIKAT" dataDxfId="284">
      <calculatedColumnFormula>IF(E6&gt;0.9,"Sangat Baik",IF(E6&gt;0.75,"Baik",IF(E6&gt;0.6,"Cukup Baik",IF(E6&gt;0.5,"Kurang Baik","Tidak Baik"))))</calculatedColumnFormula>
    </tableColumn>
    <tableColumn id="7" name="Input Kuesioner" dataDxfId="283"/>
    <tableColumn id="8" name="skoring" dataDxfId="282"/>
  </tableColumns>
  <tableStyleInfo name="TableStyleMedium7" showFirstColumn="0" showLastColumn="0" showRowStripes="1" showColumnStripes="0"/>
</table>
</file>

<file path=xl/tables/table2.xml><?xml version="1.0" encoding="utf-8"?>
<table xmlns="http://schemas.openxmlformats.org/spreadsheetml/2006/main" id="1" name="Tabel1" displayName="Tabel1" ref="A5:E61" totalsRowShown="0" headerRowDxfId="279" tableBorderDxfId="278">
  <tableColumns count="5">
    <tableColumn id="1" name="No." dataDxfId="277"/>
    <tableColumn id="2" name="URAIAN" dataDxfId="276"/>
    <tableColumn id="3" name="BOBOT" dataDxfId="275"/>
    <tableColumn id="4" name="SKOR" dataDxfId="274"/>
    <tableColumn id="5" name="% CAPAIAN" dataDxfId="273">
      <calculatedColumnFormula>D6/C6</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2" name="Tabel2" displayName="Tabel2" ref="A5:E164" totalsRowShown="0" headerRowDxfId="270" dataDxfId="269">
  <tableColumns count="5">
    <tableColumn id="1" name="No." dataDxfId="268"/>
    <tableColumn id="2" name="URAIAN" dataDxfId="267"/>
    <tableColumn id="3" name="BOBOT" dataDxfId="266"/>
    <tableColumn id="4" name="SKOR" dataDxfId="265">
      <calculatedColumnFormula>LOOKUP(A6,Pengungkapan!C$6:C$52,Pengungkapan!M$6:M$52)</calculatedColumnFormula>
    </tableColumn>
    <tableColumn id="5" name="% CAPAIAN" dataDxfId="264">
      <calculatedColumnFormula>D6/C6</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Office">
  <a:themeElements>
    <a:clrScheme name="Hijau Biru">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B1" workbookViewId="0">
      <selection activeCell="T32" sqref="T32"/>
    </sheetView>
  </sheetViews>
  <sheetFormatPr defaultRowHeight="1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W386"/>
  <sheetViews>
    <sheetView zoomScale="50" zoomScaleNormal="50" workbookViewId="0">
      <pane xSplit="6" ySplit="4" topLeftCell="K50" activePane="bottomRight" state="frozen"/>
      <selection pane="topRight" activeCell="G1" sqref="G1"/>
      <selection pane="bottomLeft" activeCell="A5" sqref="A5"/>
      <selection pane="bottomRight" activeCell="Q52" sqref="Q52"/>
    </sheetView>
  </sheetViews>
  <sheetFormatPr defaultColWidth="9.140625" defaultRowHeight="15.75"/>
  <cols>
    <col min="1" max="1" width="3.42578125" style="1" customWidth="1"/>
    <col min="2" max="2" width="3.5703125" style="1" customWidth="1"/>
    <col min="3" max="3" width="5.5703125" style="1" customWidth="1"/>
    <col min="4" max="4" width="6" style="2" customWidth="1"/>
    <col min="5" max="5" width="3.28515625" style="1" customWidth="1"/>
    <col min="6" max="6" width="26.28515625" style="1" customWidth="1"/>
    <col min="7" max="9" width="9.140625" style="1" hidden="1" customWidth="1"/>
    <col min="10" max="10" width="12" style="1" hidden="1" customWidth="1"/>
    <col min="11" max="11" width="9.5703125" style="1" customWidth="1"/>
    <col min="12" max="12" width="10.7109375" style="1" hidden="1" customWidth="1"/>
    <col min="13" max="13" width="10.140625" style="1" hidden="1" customWidth="1"/>
    <col min="14" max="14" width="9.28515625" style="1" hidden="1" customWidth="1"/>
    <col min="15" max="15" width="9.42578125" style="1" hidden="1" customWidth="1"/>
    <col min="16" max="16" width="8.140625" style="1" hidden="1" customWidth="1"/>
    <col min="17" max="17" width="78.140625" style="1" customWidth="1"/>
    <col min="18" max="18" width="11.42578125" style="1" customWidth="1"/>
    <col min="19" max="19" width="10.5703125" style="10" customWidth="1"/>
    <col min="20" max="20" width="2.28515625" style="1" customWidth="1"/>
    <col min="21" max="21" width="3.28515625" style="1" customWidth="1"/>
    <col min="22" max="22" width="1.5703125" style="1" customWidth="1"/>
    <col min="23" max="23" width="24.5703125" style="1" customWidth="1"/>
    <col min="24" max="16384" width="9.140625" style="1"/>
  </cols>
  <sheetData>
    <row r="1" spans="1:23">
      <c r="A1" s="6" t="s">
        <v>513</v>
      </c>
      <c r="B1" s="6"/>
      <c r="C1" s="6"/>
      <c r="D1" s="6"/>
      <c r="E1" s="6"/>
      <c r="F1" s="6"/>
      <c r="G1" s="6"/>
      <c r="H1" s="6"/>
      <c r="I1" s="6"/>
      <c r="J1" s="6"/>
      <c r="K1" s="6"/>
      <c r="L1" s="6"/>
      <c r="M1" s="6"/>
      <c r="N1" s="6"/>
      <c r="O1" s="6"/>
      <c r="P1" s="6"/>
      <c r="Q1" s="6"/>
      <c r="R1" s="6"/>
      <c r="S1" s="644"/>
      <c r="T1" s="6"/>
      <c r="U1" s="6"/>
    </row>
    <row r="2" spans="1:23" s="3" customFormat="1" ht="15.75" customHeight="1">
      <c r="A2" s="664" t="s">
        <v>514</v>
      </c>
      <c r="B2" s="664"/>
      <c r="C2" s="664"/>
      <c r="D2" s="664"/>
      <c r="E2" s="664"/>
      <c r="F2" s="664"/>
      <c r="G2" s="664" t="s">
        <v>517</v>
      </c>
      <c r="H2" s="664"/>
      <c r="I2" s="664"/>
      <c r="J2" s="664"/>
      <c r="K2" s="664" t="s">
        <v>515</v>
      </c>
      <c r="L2" s="664" t="s">
        <v>516</v>
      </c>
      <c r="M2" s="664"/>
      <c r="N2" s="664"/>
      <c r="O2" s="664"/>
      <c r="P2" s="664" t="s">
        <v>522</v>
      </c>
      <c r="Q2" s="664" t="s">
        <v>0</v>
      </c>
      <c r="R2" s="492"/>
      <c r="S2" s="645"/>
      <c r="T2" s="268"/>
      <c r="U2" s="268"/>
      <c r="V2" s="76"/>
    </row>
    <row r="3" spans="1:23" s="3" customFormat="1" ht="15.75" customHeight="1">
      <c r="A3" s="664"/>
      <c r="B3" s="664"/>
      <c r="C3" s="664"/>
      <c r="D3" s="664"/>
      <c r="E3" s="664"/>
      <c r="F3" s="664"/>
      <c r="G3" s="70" t="s">
        <v>518</v>
      </c>
      <c r="H3" s="70" t="s">
        <v>519</v>
      </c>
      <c r="I3" s="70" t="s">
        <v>520</v>
      </c>
      <c r="J3" s="70" t="s">
        <v>521</v>
      </c>
      <c r="K3" s="664"/>
      <c r="L3" s="70" t="s">
        <v>521</v>
      </c>
      <c r="M3" s="70" t="s">
        <v>520</v>
      </c>
      <c r="N3" s="70" t="s">
        <v>519</v>
      </c>
      <c r="O3" s="70" t="s">
        <v>518</v>
      </c>
      <c r="P3" s="664"/>
      <c r="Q3" s="664"/>
      <c r="R3" s="492"/>
      <c r="S3" s="645"/>
      <c r="T3" s="268"/>
      <c r="U3" s="268"/>
      <c r="V3" s="76"/>
    </row>
    <row r="4" spans="1:23" ht="15.75" customHeight="1">
      <c r="A4" s="62" t="s">
        <v>285</v>
      </c>
      <c r="B4" s="677" t="s">
        <v>286</v>
      </c>
      <c r="C4" s="677"/>
      <c r="D4" s="677"/>
      <c r="E4" s="677"/>
      <c r="F4" s="677"/>
      <c r="G4" s="200">
        <v>14</v>
      </c>
      <c r="H4" s="177"/>
      <c r="I4" s="178"/>
      <c r="J4" s="177"/>
      <c r="K4" s="177"/>
      <c r="L4" s="177"/>
      <c r="M4" s="178"/>
      <c r="N4" s="177"/>
      <c r="O4" s="177">
        <f>SUM(N4:N188)</f>
        <v>12.975789984217172</v>
      </c>
      <c r="P4" s="20">
        <f>O4/G4</f>
        <v>0.92684214172979806</v>
      </c>
      <c r="Q4" s="103"/>
      <c r="R4" s="145"/>
      <c r="S4" s="646"/>
      <c r="T4" s="145"/>
      <c r="U4" s="145"/>
      <c r="V4" s="72"/>
    </row>
    <row r="5" spans="1:23" ht="15.75" customHeight="1">
      <c r="A5" s="242"/>
      <c r="B5" s="247">
        <v>32</v>
      </c>
      <c r="C5" s="667" t="s">
        <v>287</v>
      </c>
      <c r="D5" s="667"/>
      <c r="E5" s="667"/>
      <c r="F5" s="667"/>
      <c r="G5" s="180"/>
      <c r="H5" s="180">
        <v>1.75</v>
      </c>
      <c r="I5" s="180"/>
      <c r="J5" s="181"/>
      <c r="K5" s="181"/>
      <c r="L5" s="181"/>
      <c r="M5" s="180"/>
      <c r="N5" s="180">
        <f>SUM(L7:L15)</f>
        <v>1.5069444444444446</v>
      </c>
      <c r="O5" s="180"/>
      <c r="P5" s="23">
        <f>N5/H5</f>
        <v>0.86111111111111127</v>
      </c>
      <c r="Q5" s="97"/>
      <c r="R5" s="146"/>
      <c r="S5" s="647"/>
      <c r="T5" s="146"/>
      <c r="U5" s="146"/>
      <c r="V5" s="72"/>
      <c r="W5" s="2"/>
    </row>
    <row r="6" spans="1:23" ht="42" customHeight="1">
      <c r="A6" s="242"/>
      <c r="B6" s="247"/>
      <c r="C6" s="21">
        <v>87</v>
      </c>
      <c r="D6" s="663" t="s">
        <v>189</v>
      </c>
      <c r="E6" s="663"/>
      <c r="F6" s="663"/>
      <c r="G6" s="201"/>
      <c r="H6" s="183"/>
      <c r="I6" s="201">
        <v>0.58333333333333337</v>
      </c>
      <c r="J6" s="183"/>
      <c r="K6" s="346"/>
      <c r="L6" s="183"/>
      <c r="M6" s="183">
        <f>SUM(L7:L8)</f>
        <v>0.58333333333333337</v>
      </c>
      <c r="N6" s="183"/>
      <c r="O6" s="183"/>
      <c r="P6" s="40">
        <f>M6/I6</f>
        <v>1</v>
      </c>
      <c r="Q6" s="98"/>
      <c r="R6" s="147"/>
      <c r="S6" s="648"/>
      <c r="T6" s="147"/>
      <c r="U6" s="147"/>
      <c r="V6" s="74"/>
      <c r="W6" s="2"/>
    </row>
    <row r="7" spans="1:23" ht="122.45" customHeight="1">
      <c r="A7" s="242"/>
      <c r="B7" s="247"/>
      <c r="C7" s="21"/>
      <c r="D7" s="21">
        <v>180</v>
      </c>
      <c r="E7" s="663" t="s">
        <v>288</v>
      </c>
      <c r="F7" s="663"/>
      <c r="G7" s="202"/>
      <c r="H7" s="186"/>
      <c r="I7" s="202"/>
      <c r="J7" s="186">
        <v>0.29166666666666669</v>
      </c>
      <c r="K7" s="203">
        <v>1</v>
      </c>
      <c r="L7" s="186">
        <f>IF(ISBLANK(K7),"?",J7*K7)</f>
        <v>0.29166666666666669</v>
      </c>
      <c r="M7" s="186"/>
      <c r="N7" s="186"/>
      <c r="O7" s="186"/>
      <c r="P7" s="26"/>
      <c r="Q7" s="352" t="s">
        <v>1274</v>
      </c>
      <c r="R7" s="353" t="s">
        <v>912</v>
      </c>
      <c r="S7" s="148"/>
      <c r="T7" s="273"/>
      <c r="U7" s="273"/>
      <c r="V7" s="80"/>
      <c r="W7" s="2"/>
    </row>
    <row r="8" spans="1:23" ht="379.5" customHeight="1">
      <c r="A8" s="242"/>
      <c r="B8" s="247"/>
      <c r="C8" s="242"/>
      <c r="D8" s="21">
        <v>181</v>
      </c>
      <c r="E8" s="663" t="s">
        <v>289</v>
      </c>
      <c r="F8" s="663"/>
      <c r="G8" s="186"/>
      <c r="H8" s="186"/>
      <c r="I8" s="185"/>
      <c r="J8" s="67">
        <v>0.29166666666666669</v>
      </c>
      <c r="K8" s="203">
        <v>1</v>
      </c>
      <c r="L8" s="186">
        <f>IF(ISBLANK(K8),"?",J8*K8)</f>
        <v>0.29166666666666669</v>
      </c>
      <c r="M8" s="67"/>
      <c r="N8" s="186"/>
      <c r="O8" s="186"/>
      <c r="P8" s="52"/>
      <c r="Q8" s="352" t="s">
        <v>1275</v>
      </c>
      <c r="R8" s="353" t="s">
        <v>912</v>
      </c>
      <c r="S8" s="148"/>
      <c r="T8" s="148"/>
      <c r="U8" s="148"/>
      <c r="V8" s="80"/>
      <c r="W8" s="13"/>
    </row>
    <row r="9" spans="1:23" ht="30.75" customHeight="1">
      <c r="A9" s="242"/>
      <c r="B9" s="247"/>
      <c r="C9" s="21">
        <v>88</v>
      </c>
      <c r="D9" s="663" t="s">
        <v>290</v>
      </c>
      <c r="E9" s="663"/>
      <c r="F9" s="663"/>
      <c r="G9" s="201"/>
      <c r="H9" s="183"/>
      <c r="I9" s="201">
        <v>0.58333333333333337</v>
      </c>
      <c r="J9" s="183"/>
      <c r="K9" s="346"/>
      <c r="L9" s="183"/>
      <c r="M9" s="183">
        <f>SUM(L10)</f>
        <v>0.58333333333333337</v>
      </c>
      <c r="N9" s="183"/>
      <c r="O9" s="183"/>
      <c r="P9" s="40">
        <f>M9/I9</f>
        <v>1</v>
      </c>
      <c r="Q9" s="312"/>
      <c r="R9" s="12"/>
      <c r="S9" s="271"/>
      <c r="T9" s="147"/>
      <c r="U9" s="147"/>
      <c r="V9" s="80"/>
      <c r="W9" s="13"/>
    </row>
    <row r="10" spans="1:23" ht="114.95" customHeight="1">
      <c r="A10" s="242"/>
      <c r="B10" s="247"/>
      <c r="C10" s="21"/>
      <c r="D10" s="21">
        <v>182</v>
      </c>
      <c r="E10" s="663" t="s">
        <v>291</v>
      </c>
      <c r="F10" s="663"/>
      <c r="G10" s="186"/>
      <c r="H10" s="186"/>
      <c r="I10" s="185"/>
      <c r="J10" s="67">
        <v>0.58333333333333337</v>
      </c>
      <c r="K10" s="203">
        <v>1</v>
      </c>
      <c r="L10" s="186">
        <f>IF(ISBLANK(K10),"?",J10*K10)</f>
        <v>0.58333333333333337</v>
      </c>
      <c r="M10" s="67"/>
      <c r="N10" s="186"/>
      <c r="O10" s="186"/>
      <c r="P10" s="52"/>
      <c r="Q10" s="354" t="s">
        <v>1276</v>
      </c>
      <c r="R10" s="483" t="s">
        <v>912</v>
      </c>
      <c r="S10" s="148"/>
      <c r="T10" s="273"/>
      <c r="U10" s="148"/>
      <c r="V10" s="81"/>
      <c r="W10" s="13"/>
    </row>
    <row r="11" spans="1:23" ht="51" customHeight="1">
      <c r="A11" s="242"/>
      <c r="B11" s="247"/>
      <c r="C11" s="21">
        <v>89</v>
      </c>
      <c r="D11" s="663" t="s">
        <v>292</v>
      </c>
      <c r="E11" s="663"/>
      <c r="F11" s="663"/>
      <c r="G11" s="201"/>
      <c r="H11" s="183"/>
      <c r="I11" s="201">
        <v>0.58333333333333337</v>
      </c>
      <c r="J11" s="183"/>
      <c r="K11" s="346"/>
      <c r="L11" s="183"/>
      <c r="M11" s="183">
        <f>SUM(L12)</f>
        <v>0.34027777777777785</v>
      </c>
      <c r="N11" s="183"/>
      <c r="O11" s="183"/>
      <c r="P11" s="40">
        <f>M11/I11</f>
        <v>0.58333333333333337</v>
      </c>
      <c r="Q11" s="312"/>
      <c r="R11" s="12"/>
      <c r="S11" s="271"/>
      <c r="T11" s="147"/>
      <c r="U11" s="147"/>
      <c r="V11" s="81"/>
      <c r="W11" s="2"/>
    </row>
    <row r="12" spans="1:23" ht="45.75" customHeight="1">
      <c r="A12" s="242"/>
      <c r="B12" s="247"/>
      <c r="C12" s="21"/>
      <c r="D12" s="21">
        <v>183</v>
      </c>
      <c r="E12" s="663" t="s">
        <v>293</v>
      </c>
      <c r="F12" s="663"/>
      <c r="G12" s="186"/>
      <c r="H12" s="186"/>
      <c r="I12" s="185"/>
      <c r="J12" s="67">
        <v>0.58333333333333337</v>
      </c>
      <c r="K12" s="347">
        <f>AVERAGE(K13:K15)</f>
        <v>0.58333333333333337</v>
      </c>
      <c r="L12" s="186">
        <f>IF(ISERR(K12),"?",J12*K12)</f>
        <v>0.34027777777777785</v>
      </c>
      <c r="M12" s="67"/>
      <c r="N12" s="186"/>
      <c r="O12" s="186"/>
      <c r="P12" s="52"/>
      <c r="Q12" s="306"/>
      <c r="R12" s="12"/>
      <c r="S12" s="271"/>
      <c r="T12" s="271"/>
      <c r="U12" s="271"/>
      <c r="V12" s="72"/>
      <c r="W12" s="2"/>
    </row>
    <row r="13" spans="1:23" ht="145.5" customHeight="1">
      <c r="A13" s="242"/>
      <c r="B13" s="247"/>
      <c r="C13" s="242"/>
      <c r="D13" s="242"/>
      <c r="E13" s="242" t="s">
        <v>32</v>
      </c>
      <c r="F13" s="242" t="s">
        <v>294</v>
      </c>
      <c r="G13" s="186"/>
      <c r="H13" s="186"/>
      <c r="I13" s="185"/>
      <c r="J13" s="67"/>
      <c r="K13" s="355">
        <v>1</v>
      </c>
      <c r="L13" s="186" t="str">
        <f>IF(ISBLANK(K13),"?","Ok")</f>
        <v>Ok</v>
      </c>
      <c r="M13" s="67"/>
      <c r="N13" s="186"/>
      <c r="O13" s="186"/>
      <c r="P13" s="52"/>
      <c r="Q13" s="352" t="s">
        <v>1277</v>
      </c>
      <c r="R13" s="353" t="s">
        <v>912</v>
      </c>
      <c r="S13" s="148"/>
      <c r="T13" s="273"/>
      <c r="U13" s="273"/>
      <c r="V13" s="82"/>
      <c r="W13" s="15"/>
    </row>
    <row r="14" spans="1:23" ht="252" customHeight="1">
      <c r="A14" s="242"/>
      <c r="B14" s="247"/>
      <c r="C14" s="242"/>
      <c r="D14" s="242"/>
      <c r="E14" s="242" t="s">
        <v>34</v>
      </c>
      <c r="F14" s="242" t="s">
        <v>295</v>
      </c>
      <c r="G14" s="186"/>
      <c r="H14" s="186"/>
      <c r="I14" s="185"/>
      <c r="J14" s="67"/>
      <c r="K14" s="379">
        <v>0.25</v>
      </c>
      <c r="L14" s="378" t="str">
        <f>IF(ISBLANK(K14),"?","Ok")</f>
        <v>Ok</v>
      </c>
      <c r="M14" s="379"/>
      <c r="N14" s="378"/>
      <c r="O14" s="378"/>
      <c r="P14" s="330"/>
      <c r="Q14" s="380" t="s">
        <v>1213</v>
      </c>
      <c r="R14" s="361" t="s">
        <v>912</v>
      </c>
      <c r="S14" s="148"/>
      <c r="T14" s="273"/>
      <c r="U14" s="148"/>
      <c r="V14" s="82"/>
      <c r="W14" s="15" t="s">
        <v>1211</v>
      </c>
    </row>
    <row r="15" spans="1:23" ht="129.6" customHeight="1">
      <c r="A15" s="242"/>
      <c r="B15" s="247"/>
      <c r="C15" s="242"/>
      <c r="D15" s="242"/>
      <c r="E15" s="242" t="s">
        <v>36</v>
      </c>
      <c r="F15" s="245" t="s">
        <v>296</v>
      </c>
      <c r="G15" s="186"/>
      <c r="H15" s="186"/>
      <c r="I15" s="185"/>
      <c r="J15" s="67"/>
      <c r="K15" s="355">
        <v>0.5</v>
      </c>
      <c r="L15" s="186" t="str">
        <f>IF(ISBLANK(K15),"?","Ok")</f>
        <v>Ok</v>
      </c>
      <c r="M15" s="67"/>
      <c r="N15" s="186"/>
      <c r="O15" s="186"/>
      <c r="P15" s="52"/>
      <c r="Q15" s="363" t="s">
        <v>1212</v>
      </c>
      <c r="R15" s="364" t="s">
        <v>970</v>
      </c>
      <c r="S15" s="148"/>
      <c r="T15" s="273"/>
      <c r="U15" s="273"/>
      <c r="V15" s="82"/>
      <c r="W15" s="15"/>
    </row>
    <row r="16" spans="1:23" ht="33.75" customHeight="1">
      <c r="A16" s="242"/>
      <c r="B16" s="247">
        <v>33</v>
      </c>
      <c r="C16" s="667" t="s">
        <v>297</v>
      </c>
      <c r="D16" s="667"/>
      <c r="E16" s="667"/>
      <c r="F16" s="667"/>
      <c r="G16" s="180"/>
      <c r="H16" s="180">
        <v>1.75</v>
      </c>
      <c r="I16" s="180"/>
      <c r="J16" s="181"/>
      <c r="K16" s="348"/>
      <c r="L16" s="181"/>
      <c r="M16" s="180"/>
      <c r="N16" s="180">
        <f>SUM(L18:L25)</f>
        <v>1.7122291666666669</v>
      </c>
      <c r="O16" s="180"/>
      <c r="P16" s="23">
        <f>N16/H16</f>
        <v>0.97841666666666682</v>
      </c>
      <c r="Q16" s="314"/>
      <c r="R16" s="12"/>
      <c r="S16" s="271"/>
      <c r="T16" s="146"/>
      <c r="U16" s="146"/>
      <c r="V16" s="82"/>
      <c r="W16" s="2"/>
    </row>
    <row r="17" spans="1:23" ht="35.25" customHeight="1">
      <c r="A17" s="242"/>
      <c r="B17" s="247"/>
      <c r="C17" s="21">
        <v>90</v>
      </c>
      <c r="D17" s="663" t="s">
        <v>298</v>
      </c>
      <c r="E17" s="663"/>
      <c r="F17" s="663"/>
      <c r="G17" s="201"/>
      <c r="H17" s="183"/>
      <c r="I17" s="201">
        <v>0.58333333333333337</v>
      </c>
      <c r="J17" s="183"/>
      <c r="K17" s="346"/>
      <c r="L17" s="183"/>
      <c r="M17" s="183">
        <f>SUM(L18:L19)</f>
        <v>0.54629166666666662</v>
      </c>
      <c r="N17" s="183"/>
      <c r="O17" s="183"/>
      <c r="P17" s="40">
        <f>M17/I17</f>
        <v>0.93649999999999989</v>
      </c>
      <c r="Q17" s="312"/>
      <c r="R17" s="12"/>
      <c r="S17" s="271"/>
      <c r="T17" s="147"/>
      <c r="U17" s="147"/>
      <c r="V17" s="82"/>
      <c r="W17" s="15"/>
    </row>
    <row r="18" spans="1:23" ht="78.75">
      <c r="A18" s="242"/>
      <c r="B18" s="247"/>
      <c r="C18" s="21"/>
      <c r="D18" s="21">
        <v>184</v>
      </c>
      <c r="E18" s="663" t="s">
        <v>299</v>
      </c>
      <c r="F18" s="663"/>
      <c r="G18" s="186"/>
      <c r="H18" s="186"/>
      <c r="I18" s="185"/>
      <c r="J18" s="67">
        <v>0.29166666666666669</v>
      </c>
      <c r="K18" s="203">
        <v>1</v>
      </c>
      <c r="L18" s="186">
        <f>IF(ISBLANK(K18),"?",J18*K18)</f>
        <v>0.29166666666666669</v>
      </c>
      <c r="M18" s="67"/>
      <c r="N18" s="186"/>
      <c r="O18" s="186"/>
      <c r="P18" s="52"/>
      <c r="Q18" s="321" t="s">
        <v>986</v>
      </c>
      <c r="R18" s="267" t="s">
        <v>987</v>
      </c>
      <c r="S18" s="148"/>
      <c r="T18" s="273"/>
      <c r="U18" s="148"/>
      <c r="V18" s="83"/>
      <c r="W18" s="15"/>
    </row>
    <row r="19" spans="1:23" ht="37.5" customHeight="1">
      <c r="A19" s="242"/>
      <c r="B19" s="247"/>
      <c r="C19" s="242"/>
      <c r="D19" s="21">
        <v>185</v>
      </c>
      <c r="E19" s="663" t="s">
        <v>300</v>
      </c>
      <c r="F19" s="663"/>
      <c r="G19" s="186"/>
      <c r="H19" s="186"/>
      <c r="I19" s="185"/>
      <c r="J19" s="67">
        <v>0.29166666666666669</v>
      </c>
      <c r="K19" s="500">
        <v>0.873</v>
      </c>
      <c r="L19" s="500">
        <f>IF(ISBLANK(K19),"?",J19*K19)</f>
        <v>0.25462499999999999</v>
      </c>
      <c r="M19" s="511"/>
      <c r="N19" s="500"/>
      <c r="O19" s="500"/>
      <c r="P19" s="512"/>
      <c r="Q19" s="513" t="s">
        <v>1036</v>
      </c>
      <c r="R19" s="508" t="s">
        <v>912</v>
      </c>
      <c r="S19" s="271"/>
      <c r="T19" s="271"/>
      <c r="U19" s="271"/>
      <c r="V19" s="82"/>
      <c r="W19" s="15"/>
    </row>
    <row r="20" spans="1:23" ht="54" customHeight="1">
      <c r="A20" s="242"/>
      <c r="B20" s="247"/>
      <c r="C20" s="21">
        <v>91</v>
      </c>
      <c r="D20" s="663" t="s">
        <v>301</v>
      </c>
      <c r="E20" s="663"/>
      <c r="F20" s="663"/>
      <c r="G20" s="201"/>
      <c r="H20" s="183"/>
      <c r="I20" s="201">
        <v>0.58333333333333337</v>
      </c>
      <c r="J20" s="183"/>
      <c r="K20" s="346"/>
      <c r="L20" s="183"/>
      <c r="M20" s="183">
        <f>SUM(L21:L22)</f>
        <v>0.58333333333333337</v>
      </c>
      <c r="N20" s="183"/>
      <c r="O20" s="183"/>
      <c r="P20" s="40">
        <f>M20/I20</f>
        <v>1</v>
      </c>
      <c r="Q20" s="312"/>
      <c r="R20" s="12"/>
      <c r="S20" s="271"/>
      <c r="T20" s="147"/>
      <c r="U20" s="147"/>
      <c r="V20" s="82"/>
      <c r="W20" s="2"/>
    </row>
    <row r="21" spans="1:23" ht="110.25">
      <c r="A21" s="242"/>
      <c r="B21" s="247"/>
      <c r="C21" s="21"/>
      <c r="D21" s="21">
        <v>186</v>
      </c>
      <c r="E21" s="663" t="s">
        <v>302</v>
      </c>
      <c r="F21" s="663"/>
      <c r="G21" s="186"/>
      <c r="H21" s="186"/>
      <c r="I21" s="185"/>
      <c r="J21" s="67">
        <v>0.29166666666666669</v>
      </c>
      <c r="K21" s="186">
        <v>1</v>
      </c>
      <c r="L21" s="186">
        <f>IF(ISBLANK(K21),"?",J21*K21)</f>
        <v>0.29166666666666669</v>
      </c>
      <c r="M21" s="67"/>
      <c r="N21" s="186"/>
      <c r="O21" s="186"/>
      <c r="P21" s="52"/>
      <c r="Q21" s="356" t="s">
        <v>1210</v>
      </c>
      <c r="R21" s="267" t="s">
        <v>912</v>
      </c>
      <c r="S21" s="148"/>
      <c r="T21" s="273"/>
      <c r="U21" s="148"/>
      <c r="V21" s="83"/>
      <c r="W21" s="2"/>
    </row>
    <row r="22" spans="1:23" ht="63">
      <c r="A22" s="242"/>
      <c r="B22" s="247"/>
      <c r="C22" s="242"/>
      <c r="D22" s="21">
        <v>187</v>
      </c>
      <c r="E22" s="663" t="s">
        <v>303</v>
      </c>
      <c r="F22" s="663"/>
      <c r="G22" s="186"/>
      <c r="H22" s="186"/>
      <c r="I22" s="185"/>
      <c r="J22" s="67">
        <v>0.29166666666666669</v>
      </c>
      <c r="K22" s="186">
        <v>1</v>
      </c>
      <c r="L22" s="186">
        <f>IF(ISBLANK(K22),"?",J22*K22)</f>
        <v>0.29166666666666669</v>
      </c>
      <c r="M22" s="67"/>
      <c r="N22" s="186"/>
      <c r="O22" s="186"/>
      <c r="P22" s="52"/>
      <c r="Q22" s="356" t="s">
        <v>1095</v>
      </c>
      <c r="R22" s="267" t="s">
        <v>912</v>
      </c>
      <c r="S22" s="272"/>
      <c r="T22" s="148"/>
      <c r="U22" s="148"/>
      <c r="V22" s="83"/>
      <c r="W22" s="2"/>
    </row>
    <row r="23" spans="1:23" ht="67.5" customHeight="1">
      <c r="A23" s="242"/>
      <c r="B23" s="247"/>
      <c r="C23" s="21">
        <v>92</v>
      </c>
      <c r="D23" s="663" t="s">
        <v>304</v>
      </c>
      <c r="E23" s="663"/>
      <c r="F23" s="663"/>
      <c r="G23" s="201"/>
      <c r="H23" s="183"/>
      <c r="I23" s="201">
        <v>0.58333333333333337</v>
      </c>
      <c r="J23" s="183"/>
      <c r="K23" s="346"/>
      <c r="L23" s="183"/>
      <c r="M23" s="183">
        <f>SUM(L24:L25)</f>
        <v>0.5826041666666667</v>
      </c>
      <c r="N23" s="183"/>
      <c r="O23" s="183"/>
      <c r="P23" s="40">
        <f>M23/I23</f>
        <v>0.99875000000000003</v>
      </c>
      <c r="Q23" s="312"/>
      <c r="R23" s="12"/>
      <c r="S23" s="271"/>
      <c r="T23" s="147"/>
      <c r="U23" s="147"/>
      <c r="V23" s="83"/>
      <c r="W23" s="2"/>
    </row>
    <row r="24" spans="1:23" ht="63">
      <c r="A24" s="242"/>
      <c r="B24" s="247"/>
      <c r="C24" s="21"/>
      <c r="D24" s="21">
        <v>188</v>
      </c>
      <c r="E24" s="663" t="s">
        <v>305</v>
      </c>
      <c r="F24" s="663"/>
      <c r="G24" s="186"/>
      <c r="H24" s="186"/>
      <c r="I24" s="185"/>
      <c r="J24" s="67">
        <v>0.29166666666666669</v>
      </c>
      <c r="K24" s="186">
        <v>1</v>
      </c>
      <c r="L24" s="186">
        <f>IF(ISBLANK(K24),"?",J24*K24)</f>
        <v>0.29166666666666669</v>
      </c>
      <c r="M24" s="67"/>
      <c r="N24" s="186"/>
      <c r="O24" s="186"/>
      <c r="P24" s="52"/>
      <c r="Q24" s="356" t="s">
        <v>1095</v>
      </c>
      <c r="R24" s="267" t="s">
        <v>912</v>
      </c>
      <c r="S24" s="148"/>
      <c r="T24" s="148"/>
      <c r="U24" s="148"/>
      <c r="V24" s="84"/>
      <c r="W24" s="2"/>
    </row>
    <row r="25" spans="1:23" ht="279.60000000000002" customHeight="1">
      <c r="A25" s="242"/>
      <c r="B25" s="247"/>
      <c r="C25" s="242"/>
      <c r="D25" s="540">
        <v>189</v>
      </c>
      <c r="E25" s="681" t="s">
        <v>306</v>
      </c>
      <c r="F25" s="681"/>
      <c r="G25" s="302"/>
      <c r="H25" s="302"/>
      <c r="I25" s="541"/>
      <c r="J25" s="542">
        <v>0.29166666666666669</v>
      </c>
      <c r="K25" s="302">
        <v>0.99750000000000005</v>
      </c>
      <c r="L25" s="302">
        <f>IF(ISBLANK(K25),"?",J25*K25)</f>
        <v>0.29093750000000002</v>
      </c>
      <c r="M25" s="542"/>
      <c r="N25" s="302"/>
      <c r="O25" s="302"/>
      <c r="P25" s="543"/>
      <c r="Q25" s="544" t="s">
        <v>1097</v>
      </c>
      <c r="R25" s="544" t="s">
        <v>970</v>
      </c>
      <c r="S25" s="649"/>
      <c r="T25" s="545"/>
      <c r="U25" s="545"/>
      <c r="V25" s="84"/>
      <c r="W25" s="2"/>
    </row>
    <row r="26" spans="1:23" ht="15.75" customHeight="1">
      <c r="A26" s="242"/>
      <c r="B26" s="247">
        <v>34</v>
      </c>
      <c r="C26" s="667" t="s">
        <v>307</v>
      </c>
      <c r="D26" s="667"/>
      <c r="E26" s="667"/>
      <c r="F26" s="667"/>
      <c r="G26" s="180"/>
      <c r="H26" s="180">
        <v>1.75</v>
      </c>
      <c r="I26" s="180"/>
      <c r="J26" s="181"/>
      <c r="K26" s="348"/>
      <c r="L26" s="181"/>
      <c r="M26" s="180"/>
      <c r="N26" s="180">
        <f>SUM(L28:L44)</f>
        <v>1.5921354166666668</v>
      </c>
      <c r="O26" s="180"/>
      <c r="P26" s="23">
        <f>N26/H26</f>
        <v>0.90979166666666678</v>
      </c>
      <c r="Q26" s="314"/>
      <c r="R26" s="12"/>
      <c r="S26" s="271"/>
      <c r="T26" s="146"/>
      <c r="U26" s="146"/>
      <c r="V26" s="84"/>
      <c r="W26" s="2"/>
    </row>
    <row r="27" spans="1:23" ht="51.75" customHeight="1">
      <c r="A27" s="242"/>
      <c r="B27" s="247"/>
      <c r="C27" s="21">
        <v>93</v>
      </c>
      <c r="D27" s="663" t="s">
        <v>567</v>
      </c>
      <c r="E27" s="663"/>
      <c r="F27" s="663"/>
      <c r="G27" s="201"/>
      <c r="H27" s="183"/>
      <c r="I27" s="201">
        <v>0.58333333333333337</v>
      </c>
      <c r="J27" s="183"/>
      <c r="K27" s="346"/>
      <c r="L27" s="183"/>
      <c r="M27" s="183">
        <f>SUM(L28:L35)</f>
        <v>0.49838541666666669</v>
      </c>
      <c r="N27" s="183"/>
      <c r="O27" s="183"/>
      <c r="P27" s="40">
        <f>M27/I27</f>
        <v>0.854375</v>
      </c>
      <c r="Q27" s="312"/>
      <c r="R27" s="12"/>
      <c r="S27" s="271"/>
      <c r="T27" s="147"/>
      <c r="U27" s="147"/>
      <c r="V27" s="84"/>
      <c r="W27" s="2"/>
    </row>
    <row r="28" spans="1:23" ht="69.75" customHeight="1">
      <c r="A28" s="242"/>
      <c r="B28" s="247"/>
      <c r="C28" s="21"/>
      <c r="D28" s="21">
        <v>190</v>
      </c>
      <c r="E28" s="663" t="s">
        <v>308</v>
      </c>
      <c r="F28" s="663"/>
      <c r="G28" s="186"/>
      <c r="H28" s="186"/>
      <c r="I28" s="185"/>
      <c r="J28" s="67">
        <v>0.14583333333333334</v>
      </c>
      <c r="K28" s="203">
        <v>1</v>
      </c>
      <c r="L28" s="186">
        <f>IF(ISBLANK(K28),"?",J28*K28)</f>
        <v>0.14583333333333334</v>
      </c>
      <c r="M28" s="67"/>
      <c r="N28" s="186"/>
      <c r="O28" s="186"/>
      <c r="P28" s="52"/>
      <c r="Q28" s="357" t="s">
        <v>988</v>
      </c>
      <c r="R28" s="353" t="s">
        <v>912</v>
      </c>
      <c r="S28" s="272"/>
      <c r="T28" s="273"/>
      <c r="U28" s="273"/>
      <c r="V28" s="80"/>
      <c r="W28" s="2" t="s">
        <v>1096</v>
      </c>
    </row>
    <row r="29" spans="1:23" ht="68.099999999999994" customHeight="1">
      <c r="A29" s="242"/>
      <c r="B29" s="247"/>
      <c r="C29" s="242"/>
      <c r="D29" s="21">
        <v>191</v>
      </c>
      <c r="E29" s="663" t="s">
        <v>672</v>
      </c>
      <c r="F29" s="663"/>
      <c r="G29" s="186"/>
      <c r="H29" s="186"/>
      <c r="I29" s="185"/>
      <c r="J29" s="67">
        <v>0.14583333333333334</v>
      </c>
      <c r="K29" s="641">
        <v>0.5</v>
      </c>
      <c r="L29" s="202">
        <f>IF(ISBLANK(K29),"?",J29*K29)</f>
        <v>7.2916666666666671E-2</v>
      </c>
      <c r="M29" s="185"/>
      <c r="N29" s="202"/>
      <c r="O29" s="202"/>
      <c r="P29" s="33"/>
      <c r="Q29" s="455" t="s">
        <v>882</v>
      </c>
      <c r="R29" s="642" t="s">
        <v>912</v>
      </c>
      <c r="S29" s="148"/>
      <c r="T29" s="148"/>
      <c r="U29" s="148"/>
      <c r="V29" s="80"/>
      <c r="W29" s="2"/>
    </row>
    <row r="30" spans="1:23" ht="163.5" customHeight="1">
      <c r="A30" s="242"/>
      <c r="B30" s="247"/>
      <c r="C30" s="242"/>
      <c r="D30" s="21">
        <v>192</v>
      </c>
      <c r="E30" s="663" t="s">
        <v>673</v>
      </c>
      <c r="F30" s="663"/>
      <c r="G30" s="186"/>
      <c r="H30" s="186"/>
      <c r="I30" s="185"/>
      <c r="J30" s="67">
        <v>0.14583333333333334</v>
      </c>
      <c r="K30" s="203">
        <v>1</v>
      </c>
      <c r="L30" s="186">
        <f>IF(ISBLANK(K30),"?",J30*K30)</f>
        <v>0.14583333333333334</v>
      </c>
      <c r="M30" s="67"/>
      <c r="N30" s="186"/>
      <c r="O30" s="186"/>
      <c r="P30" s="52"/>
      <c r="Q30" s="320" t="s">
        <v>867</v>
      </c>
      <c r="R30" s="267" t="s">
        <v>912</v>
      </c>
      <c r="S30" s="148"/>
      <c r="T30" s="273"/>
      <c r="U30" s="148"/>
      <c r="V30" s="80"/>
      <c r="W30" s="2"/>
    </row>
    <row r="31" spans="1:23" ht="322.5" customHeight="1">
      <c r="A31" s="242"/>
      <c r="B31" s="247"/>
      <c r="C31" s="242"/>
      <c r="D31" s="21">
        <v>193</v>
      </c>
      <c r="E31" s="663" t="s">
        <v>674</v>
      </c>
      <c r="F31" s="663"/>
      <c r="G31" s="186"/>
      <c r="H31" s="186"/>
      <c r="I31" s="185"/>
      <c r="J31" s="67">
        <v>0.14583333333333334</v>
      </c>
      <c r="K31" s="292">
        <f>AVERAGE(K32:K35)</f>
        <v>0.91749999999999998</v>
      </c>
      <c r="L31" s="186">
        <f>IF(ISERR(K31),"?",J31*K31)</f>
        <v>0.13380208333333335</v>
      </c>
      <c r="M31" s="67"/>
      <c r="N31" s="186"/>
      <c r="O31" s="186"/>
      <c r="P31" s="52"/>
      <c r="Q31" s="358" t="s">
        <v>874</v>
      </c>
      <c r="R31" s="359" t="s">
        <v>912</v>
      </c>
      <c r="S31" s="148"/>
      <c r="T31" s="148"/>
      <c r="U31" s="148"/>
      <c r="V31" s="85"/>
      <c r="W31" s="2"/>
    </row>
    <row r="32" spans="1:23" ht="45">
      <c r="A32" s="242"/>
      <c r="B32" s="247"/>
      <c r="C32" s="242"/>
      <c r="D32" s="242"/>
      <c r="E32" s="242" t="s">
        <v>32</v>
      </c>
      <c r="F32" s="245" t="s">
        <v>309</v>
      </c>
      <c r="G32" s="186"/>
      <c r="H32" s="186"/>
      <c r="I32" s="185"/>
      <c r="J32" s="67"/>
      <c r="K32" s="355">
        <v>1</v>
      </c>
      <c r="L32" s="186" t="str">
        <f>IF(ISBLANK(K32),"?","Ok")</f>
        <v>Ok</v>
      </c>
      <c r="M32" s="67"/>
      <c r="N32" s="186"/>
      <c r="O32" s="186"/>
      <c r="P32" s="52"/>
      <c r="Q32" s="367" t="s">
        <v>864</v>
      </c>
      <c r="R32" s="359" t="s">
        <v>912</v>
      </c>
      <c r="S32" s="148"/>
      <c r="T32" s="148"/>
      <c r="U32" s="148"/>
      <c r="V32" s="85"/>
      <c r="W32" s="2"/>
    </row>
    <row r="33" spans="1:23" ht="90">
      <c r="A33" s="242"/>
      <c r="B33" s="247"/>
      <c r="C33" s="242"/>
      <c r="D33" s="242"/>
      <c r="E33" s="242" t="s">
        <v>34</v>
      </c>
      <c r="F33" s="245" t="s">
        <v>310</v>
      </c>
      <c r="G33" s="186"/>
      <c r="H33" s="186"/>
      <c r="I33" s="185"/>
      <c r="J33" s="67"/>
      <c r="K33" s="355">
        <v>1</v>
      </c>
      <c r="L33" s="186" t="str">
        <f>IF(ISBLANK(K33),"?","Ok")</f>
        <v>Ok</v>
      </c>
      <c r="M33" s="67"/>
      <c r="N33" s="186"/>
      <c r="O33" s="186"/>
      <c r="P33" s="52"/>
      <c r="Q33" s="367" t="s">
        <v>865</v>
      </c>
      <c r="R33" s="359" t="s">
        <v>912</v>
      </c>
      <c r="S33" s="148"/>
      <c r="T33" s="148"/>
      <c r="U33" s="148"/>
      <c r="V33" s="85"/>
      <c r="W33" s="2"/>
    </row>
    <row r="34" spans="1:23" ht="45">
      <c r="A34" s="242"/>
      <c r="B34" s="247"/>
      <c r="C34" s="242"/>
      <c r="D34" s="242"/>
      <c r="E34" s="242" t="s">
        <v>36</v>
      </c>
      <c r="F34" s="245" t="s">
        <v>311</v>
      </c>
      <c r="G34" s="186"/>
      <c r="H34" s="186"/>
      <c r="I34" s="185"/>
      <c r="J34" s="67"/>
      <c r="K34" s="355">
        <v>1</v>
      </c>
      <c r="L34" s="186" t="str">
        <f>IF(ISBLANK(K34),"?","Ok")</f>
        <v>Ok</v>
      </c>
      <c r="M34" s="67"/>
      <c r="N34" s="186"/>
      <c r="O34" s="186"/>
      <c r="P34" s="52"/>
      <c r="Q34" s="361" t="s">
        <v>866</v>
      </c>
      <c r="R34" s="361" t="s">
        <v>912</v>
      </c>
      <c r="S34" s="148"/>
      <c r="T34" s="148"/>
      <c r="U34" s="148"/>
      <c r="V34" s="85"/>
      <c r="W34" s="2"/>
    </row>
    <row r="35" spans="1:23" ht="89.25" customHeight="1">
      <c r="A35" s="242"/>
      <c r="B35" s="247"/>
      <c r="C35" s="242"/>
      <c r="D35" s="242"/>
      <c r="E35" s="242" t="s">
        <v>38</v>
      </c>
      <c r="F35" s="245" t="s">
        <v>312</v>
      </c>
      <c r="G35" s="186"/>
      <c r="H35" s="186"/>
      <c r="I35" s="185"/>
      <c r="J35" s="67"/>
      <c r="K35" s="542">
        <v>0.67</v>
      </c>
      <c r="L35" s="186" t="str">
        <f>IF(ISBLANK(K35),"?","Ok")</f>
        <v>Ok</v>
      </c>
      <c r="M35" s="67"/>
      <c r="N35" s="186"/>
      <c r="O35" s="186"/>
      <c r="P35" s="52"/>
      <c r="Q35" s="368" t="s">
        <v>989</v>
      </c>
      <c r="R35" s="359" t="s">
        <v>1214</v>
      </c>
      <c r="S35" s="148"/>
      <c r="T35" s="273"/>
      <c r="U35" s="148"/>
      <c r="V35" s="85"/>
      <c r="W35" s="15"/>
    </row>
    <row r="36" spans="1:23" ht="47.25" customHeight="1">
      <c r="A36" s="242"/>
      <c r="B36" s="247"/>
      <c r="C36" s="21">
        <v>94</v>
      </c>
      <c r="D36" s="663" t="s">
        <v>313</v>
      </c>
      <c r="E36" s="663"/>
      <c r="F36" s="663"/>
      <c r="G36" s="201"/>
      <c r="H36" s="183"/>
      <c r="I36" s="201">
        <v>0.58333333333333337</v>
      </c>
      <c r="J36" s="183"/>
      <c r="K36" s="346"/>
      <c r="L36" s="183"/>
      <c r="M36" s="183">
        <f>SUM(L37:L42)</f>
        <v>0.51041666666666674</v>
      </c>
      <c r="N36" s="183"/>
      <c r="O36" s="183"/>
      <c r="P36" s="40">
        <f>M36/I36</f>
        <v>0.87500000000000011</v>
      </c>
      <c r="Q36" s="312"/>
      <c r="R36" s="12"/>
      <c r="S36" s="271"/>
      <c r="T36" s="147"/>
      <c r="U36" s="147"/>
      <c r="V36" s="85"/>
      <c r="W36" s="15"/>
    </row>
    <row r="37" spans="1:23" ht="141.75" customHeight="1">
      <c r="A37" s="242"/>
      <c r="B37" s="247"/>
      <c r="C37" s="21"/>
      <c r="D37" s="21">
        <v>194</v>
      </c>
      <c r="E37" s="663" t="s">
        <v>314</v>
      </c>
      <c r="F37" s="663"/>
      <c r="G37" s="186"/>
      <c r="H37" s="186"/>
      <c r="I37" s="185"/>
      <c r="J37" s="67">
        <v>0.29166666666666669</v>
      </c>
      <c r="K37" s="186">
        <v>1</v>
      </c>
      <c r="L37" s="186">
        <f>IF(ISBLANK(K37),"?",J37*K37)</f>
        <v>0.29166666666666669</v>
      </c>
      <c r="M37" s="67"/>
      <c r="N37" s="186"/>
      <c r="O37" s="186"/>
      <c r="P37" s="52"/>
      <c r="Q37" s="315" t="s">
        <v>1320</v>
      </c>
      <c r="R37" s="353" t="s">
        <v>912</v>
      </c>
      <c r="S37" s="148"/>
      <c r="T37" s="273"/>
      <c r="U37" s="273"/>
      <c r="V37" s="80"/>
      <c r="W37" s="2"/>
    </row>
    <row r="38" spans="1:23" ht="46.5" customHeight="1">
      <c r="A38" s="242"/>
      <c r="B38" s="247"/>
      <c r="C38" s="242"/>
      <c r="D38" s="21">
        <v>195</v>
      </c>
      <c r="E38" s="663" t="s">
        <v>675</v>
      </c>
      <c r="F38" s="663"/>
      <c r="G38" s="186"/>
      <c r="H38" s="186"/>
      <c r="I38" s="185"/>
      <c r="J38" s="67">
        <v>0.29166666666666669</v>
      </c>
      <c r="K38" s="186">
        <f>AVERAGE(K39:K42)</f>
        <v>0.75</v>
      </c>
      <c r="L38" s="186">
        <f>IF(ISERR(K38),"?",J38*K38)</f>
        <v>0.21875</v>
      </c>
      <c r="M38" s="67"/>
      <c r="N38" s="186"/>
      <c r="O38" s="186"/>
      <c r="P38" s="52"/>
      <c r="R38" s="353"/>
      <c r="S38" s="148"/>
      <c r="T38" s="524"/>
      <c r="U38" s="525"/>
      <c r="V38" s="85"/>
      <c r="W38" s="2"/>
    </row>
    <row r="39" spans="1:23" ht="108" customHeight="1">
      <c r="A39" s="242"/>
      <c r="B39" s="247"/>
      <c r="C39" s="242"/>
      <c r="D39" s="242"/>
      <c r="E39" s="242" t="s">
        <v>32</v>
      </c>
      <c r="F39" s="245" t="s">
        <v>315</v>
      </c>
      <c r="G39" s="186"/>
      <c r="H39" s="186"/>
      <c r="I39" s="185"/>
      <c r="J39" s="67"/>
      <c r="K39" s="67">
        <v>0.75</v>
      </c>
      <c r="L39" s="186" t="str">
        <f>IF(ISBLANK(K39),"?","Ok")</f>
        <v>Ok</v>
      </c>
      <c r="M39" s="67"/>
      <c r="N39" s="186"/>
      <c r="O39" s="186"/>
      <c r="P39" s="52"/>
      <c r="Q39" s="353" t="s">
        <v>1215</v>
      </c>
      <c r="R39" s="353" t="s">
        <v>912</v>
      </c>
      <c r="S39" s="148"/>
      <c r="T39" s="148"/>
      <c r="U39" s="148"/>
      <c r="V39" s="85"/>
      <c r="W39" s="353" t="s">
        <v>1098</v>
      </c>
    </row>
    <row r="40" spans="1:23" ht="63">
      <c r="A40" s="242"/>
      <c r="B40" s="247"/>
      <c r="C40" s="242"/>
      <c r="D40" s="242"/>
      <c r="E40" s="242" t="s">
        <v>34</v>
      </c>
      <c r="F40" s="245" t="s">
        <v>316</v>
      </c>
      <c r="G40" s="186"/>
      <c r="H40" s="186"/>
      <c r="I40" s="185"/>
      <c r="J40" s="67"/>
      <c r="K40" s="67">
        <v>0.75</v>
      </c>
      <c r="L40" s="186" t="str">
        <f>IF(ISBLANK(K40),"?","Ok")</f>
        <v>Ok</v>
      </c>
      <c r="M40" s="67"/>
      <c r="N40" s="186"/>
      <c r="O40" s="186"/>
      <c r="P40" s="52"/>
      <c r="Q40" s="353" t="s">
        <v>1217</v>
      </c>
      <c r="R40" s="353" t="s">
        <v>912</v>
      </c>
      <c r="S40" s="148"/>
      <c r="T40" s="148"/>
      <c r="U40" s="148"/>
      <c r="V40" s="85"/>
      <c r="W40" s="2"/>
    </row>
    <row r="41" spans="1:23" ht="30">
      <c r="A41" s="242"/>
      <c r="B41" s="247"/>
      <c r="C41" s="242"/>
      <c r="D41" s="242"/>
      <c r="E41" s="242" t="s">
        <v>36</v>
      </c>
      <c r="F41" s="245" t="s">
        <v>317</v>
      </c>
      <c r="G41" s="186"/>
      <c r="H41" s="186"/>
      <c r="I41" s="185"/>
      <c r="J41" s="67"/>
      <c r="K41" s="67">
        <v>0.5</v>
      </c>
      <c r="L41" s="186" t="str">
        <f>IF(ISBLANK(K41),"?","Ok")</f>
        <v>Ok</v>
      </c>
      <c r="M41" s="67"/>
      <c r="N41" s="186"/>
      <c r="O41" s="186"/>
      <c r="P41" s="52"/>
      <c r="Q41" s="361" t="s">
        <v>1099</v>
      </c>
      <c r="R41" s="361" t="s">
        <v>912</v>
      </c>
      <c r="S41" s="148"/>
      <c r="T41" s="148"/>
      <c r="U41" s="148"/>
      <c r="V41" s="85"/>
      <c r="W41" s="2"/>
    </row>
    <row r="42" spans="1:23" ht="45">
      <c r="A42" s="242"/>
      <c r="B42" s="247"/>
      <c r="C42" s="242"/>
      <c r="D42" s="242"/>
      <c r="E42" s="242" t="s">
        <v>38</v>
      </c>
      <c r="F42" s="245" t="s">
        <v>318</v>
      </c>
      <c r="G42" s="186"/>
      <c r="H42" s="186"/>
      <c r="I42" s="185"/>
      <c r="J42" s="67"/>
      <c r="K42" s="67">
        <v>1</v>
      </c>
      <c r="L42" s="186" t="str">
        <f>IF(ISBLANK(K42),"?","Ok")</f>
        <v>Ok</v>
      </c>
      <c r="M42" s="67"/>
      <c r="N42" s="186"/>
      <c r="O42" s="186"/>
      <c r="P42" s="52"/>
      <c r="Q42" s="361" t="s">
        <v>841</v>
      </c>
      <c r="R42" s="361" t="s">
        <v>912</v>
      </c>
      <c r="S42" s="148"/>
      <c r="T42" s="148"/>
      <c r="U42" s="148"/>
      <c r="V42" s="85"/>
      <c r="W42" s="2"/>
    </row>
    <row r="43" spans="1:23" ht="66.75" customHeight="1">
      <c r="A43" s="242"/>
      <c r="B43" s="247"/>
      <c r="C43" s="21">
        <v>95</v>
      </c>
      <c r="D43" s="663" t="s">
        <v>319</v>
      </c>
      <c r="E43" s="663"/>
      <c r="F43" s="663"/>
      <c r="G43" s="201"/>
      <c r="H43" s="183"/>
      <c r="I43" s="201">
        <v>0.58333333333333337</v>
      </c>
      <c r="J43" s="183"/>
      <c r="K43" s="346"/>
      <c r="L43" s="183"/>
      <c r="M43" s="183">
        <f>SUM(L44)</f>
        <v>0.58333333333333337</v>
      </c>
      <c r="N43" s="183"/>
      <c r="O43" s="183"/>
      <c r="P43" s="40">
        <f>M43/I43</f>
        <v>1</v>
      </c>
      <c r="Q43" s="312"/>
      <c r="R43" s="12"/>
      <c r="S43" s="271"/>
      <c r="T43" s="147"/>
      <c r="U43" s="147"/>
      <c r="V43" s="85"/>
      <c r="W43" s="2"/>
    </row>
    <row r="44" spans="1:23" ht="191.25" customHeight="1">
      <c r="A44" s="242"/>
      <c r="B44" s="247"/>
      <c r="C44" s="21"/>
      <c r="D44" s="21">
        <v>196</v>
      </c>
      <c r="E44" s="663" t="s">
        <v>320</v>
      </c>
      <c r="F44" s="663"/>
      <c r="G44" s="186"/>
      <c r="H44" s="186"/>
      <c r="I44" s="185"/>
      <c r="J44" s="67">
        <v>0.58333333333333337</v>
      </c>
      <c r="K44" s="186">
        <v>1</v>
      </c>
      <c r="L44" s="186">
        <f>IF(ISBLANK(K44),"?",J44*K44)</f>
        <v>0.58333333333333337</v>
      </c>
      <c r="M44" s="67"/>
      <c r="N44" s="186"/>
      <c r="O44" s="186"/>
      <c r="P44" s="52"/>
      <c r="Q44" s="353" t="s">
        <v>1321</v>
      </c>
      <c r="R44" s="353" t="s">
        <v>912</v>
      </c>
      <c r="S44" s="148"/>
      <c r="T44" s="148"/>
      <c r="U44" s="148"/>
      <c r="V44" s="80"/>
      <c r="W44" s="2"/>
    </row>
    <row r="45" spans="1:23" ht="15.75" customHeight="1">
      <c r="A45" s="242"/>
      <c r="B45" s="247">
        <v>35</v>
      </c>
      <c r="C45" s="667" t="s">
        <v>321</v>
      </c>
      <c r="D45" s="667"/>
      <c r="E45" s="667"/>
      <c r="F45" s="667"/>
      <c r="G45" s="180"/>
      <c r="H45" s="180">
        <v>2.625</v>
      </c>
      <c r="I45" s="180"/>
      <c r="J45" s="181"/>
      <c r="K45" s="348"/>
      <c r="L45" s="181"/>
      <c r="M45" s="180"/>
      <c r="N45" s="180">
        <f>SUM(L47:L98)</f>
        <v>2.4687796874999992</v>
      </c>
      <c r="O45" s="180"/>
      <c r="P45" s="23">
        <f>N45/H45</f>
        <v>0.9404874999999997</v>
      </c>
      <c r="Q45" s="314"/>
      <c r="R45" s="12"/>
      <c r="S45" s="271"/>
      <c r="T45" s="146"/>
      <c r="U45" s="146"/>
      <c r="V45" s="80"/>
      <c r="W45" s="2"/>
    </row>
    <row r="46" spans="1:23" ht="115.5" customHeight="1">
      <c r="A46" s="242"/>
      <c r="B46" s="247"/>
      <c r="C46" s="21">
        <v>96</v>
      </c>
      <c r="D46" s="663" t="s">
        <v>322</v>
      </c>
      <c r="E46" s="663"/>
      <c r="F46" s="663"/>
      <c r="G46" s="201"/>
      <c r="H46" s="183"/>
      <c r="I46" s="201">
        <v>0.21875</v>
      </c>
      <c r="J46" s="183"/>
      <c r="K46" s="346"/>
      <c r="L46" s="183"/>
      <c r="M46" s="183">
        <f>SUM(L47:L49)</f>
        <v>0.21875</v>
      </c>
      <c r="N46" s="183"/>
      <c r="O46" s="183"/>
      <c r="P46" s="40">
        <f>M46/I46</f>
        <v>1</v>
      </c>
      <c r="Q46" s="312"/>
      <c r="R46" s="12"/>
      <c r="S46" s="271"/>
      <c r="T46" s="147"/>
      <c r="U46" s="147"/>
      <c r="V46" s="80"/>
      <c r="W46" s="15"/>
    </row>
    <row r="47" spans="1:23" ht="147.6" customHeight="1">
      <c r="A47" s="242"/>
      <c r="B47" s="247"/>
      <c r="C47" s="21"/>
      <c r="D47" s="21">
        <v>197</v>
      </c>
      <c r="E47" s="663" t="s">
        <v>323</v>
      </c>
      <c r="F47" s="663"/>
      <c r="G47" s="186"/>
      <c r="H47" s="186"/>
      <c r="I47" s="185"/>
      <c r="J47" s="67">
        <v>7.2916666666666671E-2</v>
      </c>
      <c r="K47" s="202">
        <v>1</v>
      </c>
      <c r="L47" s="186">
        <f>IF(ISBLANK(K47),"?",J47*K47)</f>
        <v>7.2916666666666671E-2</v>
      </c>
      <c r="M47" s="67"/>
      <c r="N47" s="186"/>
      <c r="O47" s="186"/>
      <c r="P47" s="52"/>
      <c r="Q47" s="357" t="s">
        <v>997</v>
      </c>
      <c r="R47" s="353" t="s">
        <v>912</v>
      </c>
      <c r="S47" s="148"/>
      <c r="T47" s="273"/>
      <c r="U47" s="148"/>
      <c r="V47" s="80"/>
      <c r="W47" s="15"/>
    </row>
    <row r="48" spans="1:23" ht="94.5">
      <c r="A48" s="242"/>
      <c r="B48" s="247"/>
      <c r="C48" s="242"/>
      <c r="D48" s="21">
        <v>198</v>
      </c>
      <c r="E48" s="663" t="s">
        <v>324</v>
      </c>
      <c r="F48" s="663"/>
      <c r="G48" s="186"/>
      <c r="H48" s="186"/>
      <c r="I48" s="185"/>
      <c r="J48" s="67">
        <v>7.2916666666666671E-2</v>
      </c>
      <c r="K48" s="202">
        <v>1</v>
      </c>
      <c r="L48" s="186">
        <f>IF(ISBLANK(K48),"?",J48*K48)</f>
        <v>7.2916666666666671E-2</v>
      </c>
      <c r="M48" s="67"/>
      <c r="N48" s="186"/>
      <c r="O48" s="186"/>
      <c r="P48" s="52"/>
      <c r="Q48" s="350" t="s">
        <v>1050</v>
      </c>
      <c r="R48" s="351" t="s">
        <v>912</v>
      </c>
      <c r="S48" s="272"/>
      <c r="T48" s="148"/>
      <c r="U48" s="148"/>
      <c r="V48" s="80"/>
      <c r="W48" s="15"/>
    </row>
    <row r="49" spans="1:23" ht="240.6" customHeight="1">
      <c r="A49" s="242"/>
      <c r="B49" s="247"/>
      <c r="C49" s="242"/>
      <c r="D49" s="21">
        <v>199</v>
      </c>
      <c r="E49" s="663" t="s">
        <v>325</v>
      </c>
      <c r="F49" s="663"/>
      <c r="G49" s="186"/>
      <c r="H49" s="186"/>
      <c r="I49" s="185"/>
      <c r="J49" s="67">
        <v>7.2916666666666671E-2</v>
      </c>
      <c r="K49" s="186">
        <v>1</v>
      </c>
      <c r="L49" s="186">
        <f>IF(ISBLANK(K49),"?",J49*K49)</f>
        <v>7.2916666666666671E-2</v>
      </c>
      <c r="M49" s="67"/>
      <c r="N49" s="186"/>
      <c r="O49" s="186"/>
      <c r="P49" s="52"/>
      <c r="Q49" s="353" t="s">
        <v>1278</v>
      </c>
      <c r="R49" s="353" t="s">
        <v>912</v>
      </c>
      <c r="S49" s="455"/>
      <c r="T49" s="148"/>
      <c r="U49" s="148"/>
      <c r="V49" s="80"/>
      <c r="W49" s="2"/>
    </row>
    <row r="50" spans="1:23" ht="59.25" customHeight="1">
      <c r="A50" s="242"/>
      <c r="B50" s="247"/>
      <c r="C50" s="21">
        <v>97</v>
      </c>
      <c r="D50" s="663" t="s">
        <v>326</v>
      </c>
      <c r="E50" s="663"/>
      <c r="F50" s="663"/>
      <c r="G50" s="201"/>
      <c r="H50" s="183"/>
      <c r="I50" s="201">
        <v>0.21875</v>
      </c>
      <c r="J50" s="183"/>
      <c r="K50" s="346"/>
      <c r="L50" s="183"/>
      <c r="M50" s="183">
        <f>SUM(L51:L52)</f>
        <v>0.20524218750000001</v>
      </c>
      <c r="N50" s="183"/>
      <c r="O50" s="183"/>
      <c r="P50" s="40">
        <f>M50/I50</f>
        <v>0.93825000000000003</v>
      </c>
      <c r="Q50" s="312"/>
      <c r="R50" s="12"/>
      <c r="S50" s="271"/>
      <c r="T50" s="147"/>
      <c r="U50" s="147"/>
      <c r="V50" s="80"/>
      <c r="W50" s="15"/>
    </row>
    <row r="51" spans="1:23" ht="110.25">
      <c r="A51" s="242"/>
      <c r="B51" s="247"/>
      <c r="C51" s="21"/>
      <c r="D51" s="21">
        <v>200</v>
      </c>
      <c r="E51" s="663" t="s">
        <v>990</v>
      </c>
      <c r="F51" s="663"/>
      <c r="G51" s="186"/>
      <c r="H51" s="186"/>
      <c r="I51" s="185"/>
      <c r="J51" s="67">
        <v>0.109375</v>
      </c>
      <c r="K51" s="500">
        <v>0.93400000000000005</v>
      </c>
      <c r="L51" s="500">
        <f>IF(ISBLANK(K51),"?",J51*K51)</f>
        <v>0.10215625</v>
      </c>
      <c r="M51" s="511"/>
      <c r="N51" s="500"/>
      <c r="O51" s="500"/>
      <c r="P51" s="512"/>
      <c r="Q51" s="515" t="s">
        <v>1218</v>
      </c>
      <c r="R51" s="353" t="s">
        <v>912</v>
      </c>
      <c r="S51" s="148"/>
      <c r="T51" s="148"/>
      <c r="U51" s="148"/>
      <c r="V51" s="80"/>
      <c r="W51" s="15"/>
    </row>
    <row r="52" spans="1:23" ht="379.5" customHeight="1">
      <c r="A52" s="242"/>
      <c r="B52" s="247"/>
      <c r="C52" s="242"/>
      <c r="D52" s="21">
        <v>201</v>
      </c>
      <c r="E52" s="663" t="s">
        <v>327</v>
      </c>
      <c r="F52" s="663"/>
      <c r="G52" s="186"/>
      <c r="H52" s="186"/>
      <c r="I52" s="185"/>
      <c r="J52" s="67">
        <v>0.109375</v>
      </c>
      <c r="K52" s="186">
        <v>0.9425</v>
      </c>
      <c r="L52" s="186">
        <f>IF(ISBLANK(K52),"?",J52*K52)</f>
        <v>0.1030859375</v>
      </c>
      <c r="M52" s="67"/>
      <c r="N52" s="186"/>
      <c r="O52" s="186"/>
      <c r="P52" s="52"/>
      <c r="Q52" s="353" t="s">
        <v>1219</v>
      </c>
      <c r="R52" s="353" t="s">
        <v>912</v>
      </c>
      <c r="S52" s="148"/>
      <c r="T52" s="148"/>
      <c r="U52" s="148"/>
      <c r="V52" s="80"/>
      <c r="W52" s="15"/>
    </row>
    <row r="53" spans="1:23" ht="111.75" customHeight="1">
      <c r="A53" s="242"/>
      <c r="B53" s="247"/>
      <c r="C53" s="21">
        <v>98</v>
      </c>
      <c r="D53" s="663" t="s">
        <v>328</v>
      </c>
      <c r="E53" s="663"/>
      <c r="F53" s="663"/>
      <c r="G53" s="201"/>
      <c r="H53" s="183"/>
      <c r="I53" s="201">
        <v>0.21875</v>
      </c>
      <c r="J53" s="183"/>
      <c r="K53" s="346"/>
      <c r="L53" s="183"/>
      <c r="M53" s="183">
        <f>SUM(L54:L57)</f>
        <v>0.20294531249999997</v>
      </c>
      <c r="N53" s="183"/>
      <c r="O53" s="183"/>
      <c r="P53" s="40">
        <f>M53/I53</f>
        <v>0.92774999999999985</v>
      </c>
      <c r="Q53" s="312"/>
      <c r="R53" s="12"/>
      <c r="S53" s="271"/>
      <c r="T53" s="147"/>
      <c r="U53" s="147"/>
      <c r="V53" s="80"/>
      <c r="W53" s="2"/>
    </row>
    <row r="54" spans="1:23" ht="80.25" customHeight="1">
      <c r="A54" s="242"/>
      <c r="B54" s="247"/>
      <c r="C54" s="21"/>
      <c r="D54" s="21">
        <v>202</v>
      </c>
      <c r="E54" s="663" t="s">
        <v>329</v>
      </c>
      <c r="F54" s="663"/>
      <c r="G54" s="186"/>
      <c r="H54" s="186"/>
      <c r="I54" s="185"/>
      <c r="J54" s="67">
        <v>0.109375</v>
      </c>
      <c r="K54" s="487">
        <f>AVERAGE(K55:K56)</f>
        <v>0.85749999999999993</v>
      </c>
      <c r="L54" s="186">
        <f>IF(ISERR(K54),"?",J54*K54)</f>
        <v>9.3789062499999992E-2</v>
      </c>
      <c r="M54" s="67"/>
      <c r="N54" s="186"/>
      <c r="O54" s="186"/>
      <c r="P54" s="52"/>
      <c r="Q54" s="313"/>
      <c r="R54" s="361"/>
      <c r="S54" s="148"/>
      <c r="T54" s="148"/>
      <c r="U54" s="148"/>
      <c r="V54" s="80"/>
      <c r="W54" s="2"/>
    </row>
    <row r="55" spans="1:23" ht="30">
      <c r="A55" s="242"/>
      <c r="B55" s="247"/>
      <c r="C55" s="242"/>
      <c r="D55" s="242"/>
      <c r="E55" s="242" t="s">
        <v>32</v>
      </c>
      <c r="F55" s="245" t="s">
        <v>330</v>
      </c>
      <c r="G55" s="186"/>
      <c r="H55" s="186"/>
      <c r="I55" s="185"/>
      <c r="J55" s="67"/>
      <c r="K55" s="511">
        <v>0.89249999999999996</v>
      </c>
      <c r="L55" s="500" t="str">
        <f>IF(ISBLANK(K55),"?","Ok")</f>
        <v>Ok</v>
      </c>
      <c r="M55" s="511"/>
      <c r="N55" s="500"/>
      <c r="O55" s="500"/>
      <c r="P55" s="512"/>
      <c r="Q55" s="513" t="s">
        <v>1037</v>
      </c>
      <c r="R55" s="508" t="s">
        <v>912</v>
      </c>
      <c r="S55" s="272"/>
      <c r="T55" s="271"/>
      <c r="U55" s="271"/>
      <c r="V55" s="80"/>
      <c r="W55" s="2"/>
    </row>
    <row r="56" spans="1:23" ht="30">
      <c r="A56" s="242"/>
      <c r="B56" s="247"/>
      <c r="C56" s="242"/>
      <c r="D56" s="242"/>
      <c r="E56" s="242" t="s">
        <v>34</v>
      </c>
      <c r="F56" s="245" t="s">
        <v>331</v>
      </c>
      <c r="G56" s="186"/>
      <c r="H56" s="186"/>
      <c r="I56" s="185"/>
      <c r="J56" s="67"/>
      <c r="K56" s="511">
        <v>0.82250000000000001</v>
      </c>
      <c r="L56" s="500" t="str">
        <f>IF(ISBLANK(K56),"?","Ok")</f>
        <v>Ok</v>
      </c>
      <c r="M56" s="511"/>
      <c r="N56" s="500"/>
      <c r="O56" s="500"/>
      <c r="P56" s="512"/>
      <c r="Q56" s="513" t="s">
        <v>1038</v>
      </c>
      <c r="R56" s="498" t="s">
        <v>912</v>
      </c>
      <c r="S56" s="272"/>
      <c r="T56" s="271"/>
      <c r="U56" s="271"/>
      <c r="V56" s="82"/>
      <c r="W56" s="2"/>
    </row>
    <row r="57" spans="1:23" ht="191.25" customHeight="1">
      <c r="A57" s="242"/>
      <c r="B57" s="247"/>
      <c r="C57" s="242"/>
      <c r="D57" s="21">
        <v>203</v>
      </c>
      <c r="E57" s="663" t="s">
        <v>332</v>
      </c>
      <c r="F57" s="663"/>
      <c r="G57" s="186"/>
      <c r="H57" s="186"/>
      <c r="I57" s="185"/>
      <c r="J57" s="67">
        <v>0.109375</v>
      </c>
      <c r="K57" s="487">
        <v>0.998</v>
      </c>
      <c r="L57" s="186">
        <f>IF(ISBLANK(K57),"?",J57*K57)</f>
        <v>0.10915625</v>
      </c>
      <c r="M57" s="67"/>
      <c r="N57" s="186"/>
      <c r="O57" s="186"/>
      <c r="P57" s="52"/>
      <c r="Q57" s="161" t="s">
        <v>1039</v>
      </c>
      <c r="R57" s="12" t="s">
        <v>912</v>
      </c>
      <c r="S57" s="271"/>
      <c r="T57" s="271"/>
      <c r="U57" s="271"/>
      <c r="V57" s="82"/>
      <c r="W57" s="15"/>
    </row>
    <row r="58" spans="1:23" ht="36.75" customHeight="1">
      <c r="A58" s="242"/>
      <c r="B58" s="247"/>
      <c r="C58" s="21">
        <v>99</v>
      </c>
      <c r="D58" s="663" t="s">
        <v>333</v>
      </c>
      <c r="E58" s="663"/>
      <c r="F58" s="663"/>
      <c r="G58" s="201"/>
      <c r="H58" s="183"/>
      <c r="I58" s="201">
        <v>0.21875</v>
      </c>
      <c r="J58" s="183"/>
      <c r="K58" s="346"/>
      <c r="L58" s="183"/>
      <c r="M58" s="183">
        <f>SUM(L59:L60)</f>
        <v>0.19140625</v>
      </c>
      <c r="N58" s="183"/>
      <c r="O58" s="183"/>
      <c r="P58" s="40">
        <f>M58/I58</f>
        <v>0.875</v>
      </c>
      <c r="Q58" s="312"/>
      <c r="R58" s="12"/>
      <c r="S58" s="271"/>
      <c r="T58" s="147"/>
      <c r="U58" s="147"/>
      <c r="V58" s="82"/>
      <c r="W58" s="15"/>
    </row>
    <row r="59" spans="1:23" ht="238.5" customHeight="1">
      <c r="A59" s="242"/>
      <c r="B59" s="247"/>
      <c r="C59" s="21"/>
      <c r="D59" s="21">
        <v>204</v>
      </c>
      <c r="E59" s="663" t="s">
        <v>334</v>
      </c>
      <c r="F59" s="663"/>
      <c r="G59" s="186"/>
      <c r="H59" s="186"/>
      <c r="I59" s="185"/>
      <c r="J59" s="67">
        <v>0.109375</v>
      </c>
      <c r="K59" s="203">
        <v>1</v>
      </c>
      <c r="L59" s="186">
        <f>IF(ISBLANK(K59),"?",J59*K59)</f>
        <v>0.109375</v>
      </c>
      <c r="M59" s="67"/>
      <c r="N59" s="186"/>
      <c r="O59" s="186"/>
      <c r="P59" s="52"/>
      <c r="Q59" s="352" t="s">
        <v>991</v>
      </c>
      <c r="R59" s="353" t="s">
        <v>912</v>
      </c>
      <c r="S59" s="148"/>
      <c r="T59" s="148"/>
      <c r="U59" s="148"/>
      <c r="V59" s="80"/>
      <c r="W59" s="15"/>
    </row>
    <row r="60" spans="1:23" ht="157.5">
      <c r="A60" s="242"/>
      <c r="B60" s="247"/>
      <c r="C60" s="242"/>
      <c r="D60" s="21">
        <v>205</v>
      </c>
      <c r="E60" s="663" t="s">
        <v>335</v>
      </c>
      <c r="F60" s="663"/>
      <c r="G60" s="186"/>
      <c r="H60" s="186"/>
      <c r="I60" s="185"/>
      <c r="J60" s="67">
        <v>0.109375</v>
      </c>
      <c r="K60" s="186">
        <v>0.75</v>
      </c>
      <c r="L60" s="186">
        <f>IF(ISBLANK(K60),"?",J60*K60)</f>
        <v>8.203125E-2</v>
      </c>
      <c r="M60" s="67"/>
      <c r="N60" s="186"/>
      <c r="O60" s="186"/>
      <c r="P60" s="52"/>
      <c r="Q60" s="311" t="s">
        <v>1220</v>
      </c>
      <c r="R60" s="353" t="s">
        <v>912</v>
      </c>
      <c r="S60" s="148"/>
      <c r="T60" s="273"/>
      <c r="U60" s="273"/>
      <c r="V60" s="80"/>
      <c r="W60" s="2"/>
    </row>
    <row r="61" spans="1:23" ht="37.5" customHeight="1">
      <c r="A61" s="242"/>
      <c r="B61" s="247"/>
      <c r="C61" s="21">
        <v>100</v>
      </c>
      <c r="D61" s="663" t="s">
        <v>568</v>
      </c>
      <c r="E61" s="663"/>
      <c r="F61" s="663"/>
      <c r="G61" s="201"/>
      <c r="H61" s="183"/>
      <c r="I61" s="201">
        <v>0.21875</v>
      </c>
      <c r="J61" s="183"/>
      <c r="K61" s="346"/>
      <c r="L61" s="183"/>
      <c r="M61" s="183">
        <f>SUM(L62:L69)</f>
        <v>0.21638749999999995</v>
      </c>
      <c r="N61" s="183"/>
      <c r="O61" s="183"/>
      <c r="P61" s="40">
        <f>M61/I61</f>
        <v>0.98919999999999975</v>
      </c>
      <c r="Q61" s="312"/>
      <c r="R61" s="12"/>
      <c r="S61" s="271"/>
      <c r="T61" s="147"/>
      <c r="U61" s="147"/>
      <c r="V61" s="80"/>
      <c r="W61" s="2"/>
    </row>
    <row r="62" spans="1:23" ht="149.25" customHeight="1">
      <c r="A62" s="242"/>
      <c r="B62" s="247"/>
      <c r="C62" s="21"/>
      <c r="D62" s="21">
        <v>206</v>
      </c>
      <c r="E62" s="663" t="s">
        <v>336</v>
      </c>
      <c r="F62" s="663"/>
      <c r="G62" s="186"/>
      <c r="H62" s="186"/>
      <c r="I62" s="185"/>
      <c r="J62" s="67">
        <v>4.3749999999999997E-2</v>
      </c>
      <c r="K62" s="203">
        <v>1</v>
      </c>
      <c r="L62" s="186">
        <f>IF(ISBLANK(K62),"?",J62*K62)</f>
        <v>4.3749999999999997E-2</v>
      </c>
      <c r="M62" s="67"/>
      <c r="N62" s="186"/>
      <c r="O62" s="186"/>
      <c r="P62" s="52"/>
      <c r="Q62" s="329" t="s">
        <v>860</v>
      </c>
      <c r="R62" s="353" t="s">
        <v>912</v>
      </c>
      <c r="S62" s="148"/>
      <c r="T62" s="148"/>
      <c r="U62" s="148"/>
      <c r="V62" s="80"/>
      <c r="W62" s="2"/>
    </row>
    <row r="63" spans="1:23" ht="44.1" customHeight="1">
      <c r="A63" s="242"/>
      <c r="B63" s="247"/>
      <c r="C63" s="242"/>
      <c r="D63" s="21">
        <v>207</v>
      </c>
      <c r="E63" s="663" t="s">
        <v>337</v>
      </c>
      <c r="F63" s="663"/>
      <c r="G63" s="186"/>
      <c r="H63" s="186"/>
      <c r="I63" s="185"/>
      <c r="J63" s="67">
        <v>4.3749999999999997E-2</v>
      </c>
      <c r="K63" s="370">
        <f>AVERAGE(K64:K66)</f>
        <v>1</v>
      </c>
      <c r="L63" s="186">
        <f>IF(ISERR(K63),"?",J63*K63)</f>
        <v>4.3749999999999997E-2</v>
      </c>
      <c r="M63" s="67"/>
      <c r="N63" s="186"/>
      <c r="O63" s="186"/>
      <c r="P63" s="52"/>
      <c r="Q63" s="306"/>
      <c r="R63" s="12"/>
      <c r="S63" s="271"/>
      <c r="T63" s="271"/>
      <c r="U63" s="271"/>
      <c r="V63" s="85"/>
      <c r="W63" s="2"/>
    </row>
    <row r="64" spans="1:23" ht="378">
      <c r="A64" s="242"/>
      <c r="B64" s="247"/>
      <c r="C64" s="242"/>
      <c r="D64" s="242"/>
      <c r="E64" s="242" t="s">
        <v>32</v>
      </c>
      <c r="F64" s="252" t="s">
        <v>338</v>
      </c>
      <c r="G64" s="186"/>
      <c r="H64" s="186"/>
      <c r="I64" s="185"/>
      <c r="J64" s="67"/>
      <c r="K64" s="67">
        <v>1</v>
      </c>
      <c r="L64" s="186" t="str">
        <f>IF(ISBLANK(K64),"?","Ok")</f>
        <v>Ok</v>
      </c>
      <c r="M64" s="67"/>
      <c r="N64" s="186"/>
      <c r="O64" s="186"/>
      <c r="P64" s="52"/>
      <c r="Q64" s="306" t="s">
        <v>1322</v>
      </c>
      <c r="R64" s="12" t="s">
        <v>912</v>
      </c>
      <c r="S64" s="148"/>
      <c r="T64" s="271"/>
      <c r="U64" s="271"/>
      <c r="V64" s="85"/>
      <c r="W64" s="2"/>
    </row>
    <row r="65" spans="1:23" ht="174.75" customHeight="1">
      <c r="A65" s="242"/>
      <c r="B65" s="247"/>
      <c r="C65" s="242"/>
      <c r="D65" s="242"/>
      <c r="E65" s="242" t="s">
        <v>34</v>
      </c>
      <c r="F65" s="252" t="s">
        <v>339</v>
      </c>
      <c r="G65" s="186"/>
      <c r="H65" s="186"/>
      <c r="I65" s="185"/>
      <c r="J65" s="67"/>
      <c r="K65" s="392">
        <v>1</v>
      </c>
      <c r="L65" s="186" t="str">
        <f>IF(ISBLANK(K65),"?","Ok")</f>
        <v>Ok</v>
      </c>
      <c r="M65" s="67"/>
      <c r="N65" s="186"/>
      <c r="O65" s="186"/>
      <c r="P65" s="52"/>
      <c r="Q65" s="161" t="s">
        <v>881</v>
      </c>
      <c r="R65" s="12" t="s">
        <v>912</v>
      </c>
      <c r="S65" s="271"/>
      <c r="T65" s="271"/>
      <c r="U65" s="271"/>
      <c r="V65" s="85"/>
      <c r="W65" s="2"/>
    </row>
    <row r="66" spans="1:23" ht="195">
      <c r="A66" s="242"/>
      <c r="B66" s="247"/>
      <c r="C66" s="242"/>
      <c r="D66" s="242"/>
      <c r="E66" s="242" t="s">
        <v>36</v>
      </c>
      <c r="F66" s="252" t="s">
        <v>340</v>
      </c>
      <c r="G66" s="186"/>
      <c r="H66" s="186"/>
      <c r="I66" s="185"/>
      <c r="J66" s="67"/>
      <c r="K66" s="355">
        <v>1</v>
      </c>
      <c r="L66" s="186" t="str">
        <f>IF(ISBLANK(K66),"?","Ok")</f>
        <v>Ok</v>
      </c>
      <c r="M66" s="67"/>
      <c r="N66" s="186"/>
      <c r="O66" s="186"/>
      <c r="P66" s="52"/>
      <c r="Q66" s="320" t="s">
        <v>863</v>
      </c>
      <c r="R66" s="267" t="s">
        <v>912</v>
      </c>
      <c r="S66" s="271"/>
      <c r="T66" s="271"/>
      <c r="U66" s="271"/>
      <c r="V66" s="85"/>
      <c r="W66" s="2"/>
    </row>
    <row r="67" spans="1:23" ht="147" customHeight="1">
      <c r="A67" s="242"/>
      <c r="B67" s="247"/>
      <c r="C67" s="242"/>
      <c r="D67" s="21">
        <v>208</v>
      </c>
      <c r="E67" s="663" t="s">
        <v>341</v>
      </c>
      <c r="F67" s="663"/>
      <c r="G67" s="186"/>
      <c r="H67" s="186"/>
      <c r="I67" s="185"/>
      <c r="J67" s="67">
        <v>4.3749999999999997E-2</v>
      </c>
      <c r="K67" s="203">
        <v>1</v>
      </c>
      <c r="L67" s="186">
        <f>IF(ISBLANK(K67),"?",J67*K67)</f>
        <v>4.3749999999999997E-2</v>
      </c>
      <c r="M67" s="67"/>
      <c r="N67" s="186"/>
      <c r="O67" s="186"/>
      <c r="P67" s="52"/>
      <c r="Q67" s="320" t="s">
        <v>861</v>
      </c>
      <c r="R67" s="267" t="s">
        <v>912</v>
      </c>
      <c r="S67" s="271"/>
      <c r="T67" s="271"/>
      <c r="U67" s="271"/>
      <c r="V67" s="86"/>
      <c r="W67" s="15"/>
    </row>
    <row r="68" spans="1:23" ht="94.5" customHeight="1">
      <c r="A68" s="242"/>
      <c r="B68" s="247"/>
      <c r="C68" s="242"/>
      <c r="D68" s="21">
        <v>209</v>
      </c>
      <c r="E68" s="663" t="s">
        <v>609</v>
      </c>
      <c r="F68" s="663"/>
      <c r="G68" s="186"/>
      <c r="H68" s="186"/>
      <c r="I68" s="185"/>
      <c r="J68" s="67">
        <v>4.3749999999999997E-2</v>
      </c>
      <c r="K68" s="186">
        <v>0.94599999999999995</v>
      </c>
      <c r="L68" s="186">
        <f>IF(ISBLANK(K68),"?",J68*K68)</f>
        <v>4.1387499999999994E-2</v>
      </c>
      <c r="M68" s="67"/>
      <c r="N68" s="186"/>
      <c r="O68" s="186"/>
      <c r="P68" s="52"/>
      <c r="Q68" s="530" t="s">
        <v>1221</v>
      </c>
      <c r="R68" s="353" t="s">
        <v>912</v>
      </c>
      <c r="S68" s="148"/>
      <c r="T68" s="148"/>
      <c r="U68" s="148"/>
      <c r="V68" s="86"/>
      <c r="W68" s="15"/>
    </row>
    <row r="69" spans="1:23" s="10" customFormat="1" ht="90" customHeight="1">
      <c r="A69" s="242"/>
      <c r="B69" s="247"/>
      <c r="C69" s="242"/>
      <c r="D69" s="21">
        <v>210</v>
      </c>
      <c r="E69" s="663" t="s">
        <v>342</v>
      </c>
      <c r="F69" s="663"/>
      <c r="G69" s="202"/>
      <c r="H69" s="186"/>
      <c r="I69" s="185"/>
      <c r="J69" s="67">
        <v>4.3749999999999997E-2</v>
      </c>
      <c r="K69" s="186">
        <v>1</v>
      </c>
      <c r="L69" s="186">
        <f>IF(ISBLANK(K69),"?",J69*K69)</f>
        <v>4.3749999999999997E-2</v>
      </c>
      <c r="M69" s="67"/>
      <c r="N69" s="186"/>
      <c r="O69" s="186"/>
      <c r="P69" s="52"/>
      <c r="Q69" s="530" t="s">
        <v>1222</v>
      </c>
      <c r="R69" s="353" t="s">
        <v>912</v>
      </c>
      <c r="S69" s="271"/>
      <c r="T69" s="271"/>
      <c r="U69" s="271"/>
      <c r="V69" s="87"/>
      <c r="W69" s="17"/>
    </row>
    <row r="70" spans="1:23" s="10" customFormat="1" ht="19.5" customHeight="1">
      <c r="A70" s="242"/>
      <c r="B70" s="247"/>
      <c r="C70" s="21">
        <v>101</v>
      </c>
      <c r="D70" s="663" t="s">
        <v>343</v>
      </c>
      <c r="E70" s="663"/>
      <c r="F70" s="663"/>
      <c r="G70" s="201"/>
      <c r="H70" s="183"/>
      <c r="I70" s="201">
        <v>0.21875</v>
      </c>
      <c r="J70" s="183"/>
      <c r="K70" s="346"/>
      <c r="L70" s="183"/>
      <c r="M70" s="183">
        <f>SUM(L71:L75)</f>
        <v>0.21441874999999999</v>
      </c>
      <c r="N70" s="183"/>
      <c r="O70" s="183"/>
      <c r="P70" s="40">
        <f>M70/I70</f>
        <v>0.98019999999999996</v>
      </c>
      <c r="Q70" s="312"/>
      <c r="R70" s="12"/>
      <c r="S70" s="271"/>
      <c r="T70" s="147"/>
      <c r="U70" s="147"/>
      <c r="V70" s="87"/>
      <c r="W70" s="17"/>
    </row>
    <row r="71" spans="1:23" s="10" customFormat="1" ht="96" customHeight="1">
      <c r="A71" s="242"/>
      <c r="B71" s="247"/>
      <c r="C71" s="21"/>
      <c r="D71" s="21">
        <v>211</v>
      </c>
      <c r="E71" s="663" t="s">
        <v>344</v>
      </c>
      <c r="F71" s="663"/>
      <c r="G71" s="202"/>
      <c r="H71" s="186"/>
      <c r="I71" s="185"/>
      <c r="J71" s="67">
        <v>4.3749999999999997E-2</v>
      </c>
      <c r="K71" s="203">
        <v>1</v>
      </c>
      <c r="L71" s="186">
        <f t="shared" ref="L71:L92" si="0">IF(ISBLANK(K71),"?",J71*K71)</f>
        <v>4.3749999999999997E-2</v>
      </c>
      <c r="M71" s="67"/>
      <c r="N71" s="186"/>
      <c r="O71" s="186"/>
      <c r="P71" s="52"/>
      <c r="Q71" s="358" t="s">
        <v>992</v>
      </c>
      <c r="R71" s="359" t="s">
        <v>912</v>
      </c>
      <c r="S71" s="148"/>
      <c r="T71" s="148"/>
      <c r="U71" s="148"/>
      <c r="V71" s="86"/>
      <c r="W71" s="17"/>
    </row>
    <row r="72" spans="1:23" s="10" customFormat="1" ht="409.5">
      <c r="A72" s="242"/>
      <c r="B72" s="247"/>
      <c r="C72" s="242"/>
      <c r="D72" s="21">
        <v>212</v>
      </c>
      <c r="E72" s="663" t="s">
        <v>345</v>
      </c>
      <c r="F72" s="663"/>
      <c r="G72" s="202"/>
      <c r="H72" s="186"/>
      <c r="I72" s="185"/>
      <c r="J72" s="67">
        <v>4.3749999999999997E-2</v>
      </c>
      <c r="K72" s="203">
        <v>1</v>
      </c>
      <c r="L72" s="186">
        <f t="shared" si="0"/>
        <v>4.3749999999999997E-2</v>
      </c>
      <c r="M72" s="67"/>
      <c r="N72" s="186"/>
      <c r="O72" s="186"/>
      <c r="P72" s="52"/>
      <c r="Q72" s="320" t="s">
        <v>993</v>
      </c>
      <c r="R72" s="267" t="s">
        <v>912</v>
      </c>
      <c r="S72" s="271"/>
      <c r="T72" s="271"/>
      <c r="U72" s="271"/>
      <c r="V72" s="86"/>
      <c r="W72" s="17"/>
    </row>
    <row r="73" spans="1:23" s="10" customFormat="1" ht="141" customHeight="1">
      <c r="A73" s="242"/>
      <c r="B73" s="247"/>
      <c r="C73" s="242"/>
      <c r="D73" s="21">
        <v>213</v>
      </c>
      <c r="E73" s="663" t="s">
        <v>346</v>
      </c>
      <c r="F73" s="663"/>
      <c r="G73" s="202"/>
      <c r="H73" s="186"/>
      <c r="I73" s="185"/>
      <c r="J73" s="67">
        <v>4.3749999999999997E-2</v>
      </c>
      <c r="K73" s="186">
        <v>1</v>
      </c>
      <c r="L73" s="186">
        <f t="shared" si="0"/>
        <v>4.3749999999999997E-2</v>
      </c>
      <c r="M73" s="67"/>
      <c r="N73" s="186"/>
      <c r="O73" s="186"/>
      <c r="P73" s="52"/>
      <c r="Q73" s="530" t="s">
        <v>1223</v>
      </c>
      <c r="R73" s="353" t="s">
        <v>912</v>
      </c>
      <c r="S73" s="148"/>
      <c r="T73" s="148"/>
      <c r="U73" s="148"/>
      <c r="V73" s="86"/>
      <c r="W73" s="17"/>
    </row>
    <row r="74" spans="1:23" s="10" customFormat="1" ht="54.75" customHeight="1">
      <c r="A74" s="242"/>
      <c r="B74" s="247"/>
      <c r="C74" s="242"/>
      <c r="D74" s="21">
        <v>214</v>
      </c>
      <c r="E74" s="663" t="s">
        <v>347</v>
      </c>
      <c r="F74" s="663"/>
      <c r="G74" s="202"/>
      <c r="H74" s="186"/>
      <c r="I74" s="185"/>
      <c r="J74" s="67">
        <v>4.3749999999999997E-2</v>
      </c>
      <c r="K74" s="500">
        <v>0.90100000000000002</v>
      </c>
      <c r="L74" s="500">
        <f t="shared" si="0"/>
        <v>3.9418749999999995E-2</v>
      </c>
      <c r="M74" s="511"/>
      <c r="N74" s="500"/>
      <c r="O74" s="500"/>
      <c r="P74" s="512"/>
      <c r="Q74" s="514" t="s">
        <v>1040</v>
      </c>
      <c r="R74" s="514" t="s">
        <v>912</v>
      </c>
      <c r="S74" s="148"/>
      <c r="T74" s="148"/>
      <c r="U74" s="148"/>
      <c r="V74" s="86"/>
      <c r="W74" s="17"/>
    </row>
    <row r="75" spans="1:23" ht="126">
      <c r="A75" s="242"/>
      <c r="B75" s="247"/>
      <c r="C75" s="242"/>
      <c r="D75" s="21">
        <v>215</v>
      </c>
      <c r="E75" s="663" t="s">
        <v>348</v>
      </c>
      <c r="F75" s="663"/>
      <c r="G75" s="186"/>
      <c r="H75" s="186"/>
      <c r="I75" s="185"/>
      <c r="J75" s="67">
        <v>4.3749999999999997E-2</v>
      </c>
      <c r="K75" s="203">
        <v>1</v>
      </c>
      <c r="L75" s="186">
        <f t="shared" si="0"/>
        <v>4.3749999999999997E-2</v>
      </c>
      <c r="M75" s="67"/>
      <c r="N75" s="186"/>
      <c r="O75" s="186"/>
      <c r="P75" s="52"/>
      <c r="Q75" s="358" t="s">
        <v>994</v>
      </c>
      <c r="R75" s="359" t="s">
        <v>912</v>
      </c>
      <c r="S75" s="148"/>
      <c r="T75" s="148"/>
      <c r="U75" s="148"/>
      <c r="V75" s="86"/>
      <c r="W75" s="2"/>
    </row>
    <row r="76" spans="1:23" ht="35.25" customHeight="1">
      <c r="A76" s="242"/>
      <c r="B76" s="247"/>
      <c r="C76" s="21">
        <v>102</v>
      </c>
      <c r="D76" s="663" t="s">
        <v>349</v>
      </c>
      <c r="E76" s="663"/>
      <c r="F76" s="663"/>
      <c r="G76" s="201"/>
      <c r="H76" s="183"/>
      <c r="I76" s="201">
        <v>0.21875</v>
      </c>
      <c r="J76" s="183"/>
      <c r="K76" s="346"/>
      <c r="L76" s="183"/>
      <c r="M76" s="183">
        <f>SUM(L77:L78)</f>
        <v>0.20103124999999999</v>
      </c>
      <c r="N76" s="183"/>
      <c r="O76" s="183"/>
      <c r="P76" s="40">
        <f>M76/I76</f>
        <v>0.91899999999999993</v>
      </c>
      <c r="Q76" s="312"/>
      <c r="R76" s="12"/>
      <c r="S76" s="271"/>
      <c r="T76" s="147"/>
      <c r="U76" s="147"/>
      <c r="V76" s="86"/>
      <c r="W76" s="2"/>
    </row>
    <row r="77" spans="1:23" ht="186" customHeight="1">
      <c r="A77" s="242"/>
      <c r="B77" s="247"/>
      <c r="C77" s="21"/>
      <c r="D77" s="21">
        <v>216</v>
      </c>
      <c r="E77" s="663" t="s">
        <v>350</v>
      </c>
      <c r="F77" s="663"/>
      <c r="G77" s="186"/>
      <c r="H77" s="186"/>
      <c r="I77" s="185"/>
      <c r="J77" s="67">
        <v>0.109375</v>
      </c>
      <c r="K77" s="500">
        <v>0.83799999999999997</v>
      </c>
      <c r="L77" s="500">
        <f t="shared" si="0"/>
        <v>9.1656249999999995E-2</v>
      </c>
      <c r="M77" s="511"/>
      <c r="N77" s="500"/>
      <c r="O77" s="500"/>
      <c r="P77" s="512"/>
      <c r="Q77" s="516" t="s">
        <v>1041</v>
      </c>
      <c r="R77" s="361" t="s">
        <v>912</v>
      </c>
      <c r="S77" s="148"/>
      <c r="T77" s="273"/>
      <c r="U77" s="148"/>
      <c r="V77" s="86"/>
      <c r="W77" s="2"/>
    </row>
    <row r="78" spans="1:23" s="10" customFormat="1" ht="150">
      <c r="A78" s="242"/>
      <c r="B78" s="247"/>
      <c r="C78" s="242"/>
      <c r="D78" s="21">
        <v>217</v>
      </c>
      <c r="E78" s="663" t="s">
        <v>351</v>
      </c>
      <c r="F78" s="663"/>
      <c r="G78" s="202"/>
      <c r="H78" s="186"/>
      <c r="I78" s="185"/>
      <c r="J78" s="67">
        <v>0.109375</v>
      </c>
      <c r="K78" s="186">
        <v>1</v>
      </c>
      <c r="L78" s="186">
        <f t="shared" si="0"/>
        <v>0.109375</v>
      </c>
      <c r="M78" s="67"/>
      <c r="N78" s="186"/>
      <c r="O78" s="186"/>
      <c r="P78" s="52"/>
      <c r="Q78" s="365" t="s">
        <v>1100</v>
      </c>
      <c r="R78" s="366" t="s">
        <v>912</v>
      </c>
      <c r="S78" s="148"/>
      <c r="T78" s="273"/>
      <c r="U78" s="273"/>
      <c r="V78" s="86"/>
      <c r="W78" s="17"/>
    </row>
    <row r="79" spans="1:23" s="10" customFormat="1" ht="18" customHeight="1">
      <c r="A79" s="242"/>
      <c r="B79" s="247"/>
      <c r="C79" s="21">
        <v>103</v>
      </c>
      <c r="D79" s="663" t="s">
        <v>352</v>
      </c>
      <c r="E79" s="663"/>
      <c r="F79" s="663"/>
      <c r="G79" s="201"/>
      <c r="H79" s="183"/>
      <c r="I79" s="201">
        <v>0.21875</v>
      </c>
      <c r="J79" s="183"/>
      <c r="K79" s="346"/>
      <c r="L79" s="183"/>
      <c r="M79" s="183">
        <f>SUM(L80:L84)</f>
        <v>0.20973749999999997</v>
      </c>
      <c r="N79" s="183"/>
      <c r="O79" s="183"/>
      <c r="P79" s="40">
        <f>M79/I79</f>
        <v>0.95879999999999987</v>
      </c>
      <c r="Q79" s="312"/>
      <c r="R79" s="12"/>
      <c r="S79" s="271"/>
      <c r="T79" s="147"/>
      <c r="U79" s="147"/>
      <c r="V79" s="86"/>
      <c r="W79" s="17"/>
    </row>
    <row r="80" spans="1:23" s="10" customFormat="1" ht="165">
      <c r="A80" s="242"/>
      <c r="B80" s="247"/>
      <c r="C80" s="21"/>
      <c r="D80" s="21">
        <v>218</v>
      </c>
      <c r="E80" s="663" t="s">
        <v>353</v>
      </c>
      <c r="F80" s="663"/>
      <c r="G80" s="202"/>
      <c r="H80" s="186"/>
      <c r="I80" s="185"/>
      <c r="J80" s="67">
        <v>4.3749999999999997E-2</v>
      </c>
      <c r="K80" s="203">
        <v>1</v>
      </c>
      <c r="L80" s="186">
        <f t="shared" si="0"/>
        <v>4.3749999999999997E-2</v>
      </c>
      <c r="M80" s="67"/>
      <c r="N80" s="186"/>
      <c r="O80" s="186"/>
      <c r="P80" s="52"/>
      <c r="Q80" s="360" t="s">
        <v>862</v>
      </c>
      <c r="R80" s="361" t="s">
        <v>912</v>
      </c>
      <c r="S80" s="148"/>
      <c r="T80" s="273"/>
      <c r="U80" s="148"/>
      <c r="V80" s="80"/>
      <c r="W80" s="17"/>
    </row>
    <row r="81" spans="1:23" s="10" customFormat="1" ht="266.25" customHeight="1">
      <c r="A81" s="242"/>
      <c r="B81" s="247"/>
      <c r="C81" s="242"/>
      <c r="D81" s="21">
        <v>219</v>
      </c>
      <c r="E81" s="663" t="s">
        <v>354</v>
      </c>
      <c r="F81" s="663"/>
      <c r="G81" s="202"/>
      <c r="H81" s="186"/>
      <c r="I81" s="185"/>
      <c r="J81" s="67">
        <v>4.3749999999999997E-2</v>
      </c>
      <c r="K81" s="203">
        <v>1</v>
      </c>
      <c r="L81" s="186">
        <f t="shared" si="0"/>
        <v>4.3749999999999997E-2</v>
      </c>
      <c r="M81" s="67"/>
      <c r="N81" s="186"/>
      <c r="O81" s="186"/>
      <c r="P81" s="52"/>
      <c r="Q81" s="320" t="s">
        <v>909</v>
      </c>
      <c r="R81" s="267" t="s">
        <v>912</v>
      </c>
      <c r="S81" s="272"/>
      <c r="T81" s="274"/>
      <c r="U81" s="271"/>
      <c r="V81" s="82"/>
      <c r="W81" s="17"/>
    </row>
    <row r="82" spans="1:23" s="10" customFormat="1" ht="88.5" customHeight="1">
      <c r="A82" s="242"/>
      <c r="B82" s="247"/>
      <c r="C82" s="242"/>
      <c r="D82" s="21">
        <v>220</v>
      </c>
      <c r="E82" s="663" t="s">
        <v>355</v>
      </c>
      <c r="F82" s="663"/>
      <c r="G82" s="202"/>
      <c r="H82" s="186"/>
      <c r="I82" s="185"/>
      <c r="J82" s="67">
        <v>4.3749999999999997E-2</v>
      </c>
      <c r="K82" s="500">
        <v>1</v>
      </c>
      <c r="L82" s="186">
        <f t="shared" si="0"/>
        <v>4.3749999999999997E-2</v>
      </c>
      <c r="M82" s="67"/>
      <c r="N82" s="186"/>
      <c r="O82" s="186"/>
      <c r="P82" s="52"/>
      <c r="Q82" s="614" t="s">
        <v>875</v>
      </c>
      <c r="R82" s="267" t="s">
        <v>912</v>
      </c>
      <c r="S82" s="272"/>
      <c r="T82" s="271"/>
      <c r="U82" s="271"/>
      <c r="V82" s="82"/>
      <c r="W82" s="17"/>
    </row>
    <row r="83" spans="1:23" s="10" customFormat="1" ht="58.5" customHeight="1">
      <c r="A83" s="242"/>
      <c r="B83" s="247"/>
      <c r="C83" s="242"/>
      <c r="D83" s="21">
        <v>221</v>
      </c>
      <c r="E83" s="663" t="s">
        <v>356</v>
      </c>
      <c r="F83" s="663"/>
      <c r="G83" s="202"/>
      <c r="H83" s="186"/>
      <c r="I83" s="185"/>
      <c r="J83" s="67">
        <v>4.3749999999999997E-2</v>
      </c>
      <c r="K83" s="500">
        <v>0.79400000000000004</v>
      </c>
      <c r="L83" s="500">
        <f t="shared" si="0"/>
        <v>3.4737499999999998E-2</v>
      </c>
      <c r="M83" s="511"/>
      <c r="N83" s="500"/>
      <c r="O83" s="500"/>
      <c r="P83" s="512"/>
      <c r="Q83" s="517" t="s">
        <v>1042</v>
      </c>
      <c r="R83" s="498" t="s">
        <v>912</v>
      </c>
      <c r="S83" s="271"/>
      <c r="T83" s="271"/>
      <c r="U83" s="271"/>
      <c r="V83" s="82"/>
      <c r="W83" s="17"/>
    </row>
    <row r="84" spans="1:23" s="10" customFormat="1" ht="129" customHeight="1">
      <c r="A84" s="242"/>
      <c r="B84" s="247"/>
      <c r="C84" s="242"/>
      <c r="D84" s="21">
        <v>222</v>
      </c>
      <c r="E84" s="663" t="s">
        <v>357</v>
      </c>
      <c r="F84" s="663"/>
      <c r="G84" s="202"/>
      <c r="H84" s="186"/>
      <c r="I84" s="185"/>
      <c r="J84" s="67">
        <v>4.3749999999999997E-2</v>
      </c>
      <c r="K84" s="203">
        <v>1</v>
      </c>
      <c r="L84" s="186">
        <f t="shared" si="0"/>
        <v>4.3749999999999997E-2</v>
      </c>
      <c r="M84" s="67"/>
      <c r="N84" s="186"/>
      <c r="O84" s="186"/>
      <c r="P84" s="52"/>
      <c r="Q84" s="320" t="s">
        <v>868</v>
      </c>
      <c r="R84" s="267" t="s">
        <v>912</v>
      </c>
      <c r="S84" s="271"/>
      <c r="T84" s="271"/>
      <c r="U84" s="271"/>
      <c r="V84" s="82"/>
      <c r="W84" s="16"/>
    </row>
    <row r="85" spans="1:23" s="10" customFormat="1" ht="47.25" customHeight="1">
      <c r="A85" s="242"/>
      <c r="B85" s="247"/>
      <c r="C85" s="21">
        <v>104</v>
      </c>
      <c r="D85" s="663" t="s">
        <v>358</v>
      </c>
      <c r="E85" s="663"/>
      <c r="F85" s="663"/>
      <c r="G85" s="201"/>
      <c r="H85" s="183"/>
      <c r="I85" s="201">
        <v>0.21875</v>
      </c>
      <c r="J85" s="183"/>
      <c r="K85" s="346"/>
      <c r="L85" s="183"/>
      <c r="M85" s="183">
        <f>SUM(L86:L87)</f>
        <v>0.20606249999999998</v>
      </c>
      <c r="N85" s="183"/>
      <c r="O85" s="183"/>
      <c r="P85" s="40">
        <f>M85/I85</f>
        <v>0.94199999999999995</v>
      </c>
      <c r="Q85" s="312"/>
      <c r="R85" s="12"/>
      <c r="S85" s="271"/>
      <c r="T85" s="147"/>
      <c r="U85" s="147"/>
      <c r="V85" s="82"/>
      <c r="W85" s="16"/>
    </row>
    <row r="86" spans="1:23" s="10" customFormat="1" ht="116.25" customHeight="1">
      <c r="A86" s="242"/>
      <c r="B86" s="247"/>
      <c r="C86" s="21"/>
      <c r="D86" s="21">
        <v>223</v>
      </c>
      <c r="E86" s="667" t="s">
        <v>359</v>
      </c>
      <c r="F86" s="667"/>
      <c r="G86" s="202"/>
      <c r="H86" s="186"/>
      <c r="I86" s="185"/>
      <c r="J86" s="67">
        <v>0.109375</v>
      </c>
      <c r="K86" s="500">
        <v>0.88400000000000001</v>
      </c>
      <c r="L86" s="500">
        <f t="shared" si="0"/>
        <v>9.6687499999999996E-2</v>
      </c>
      <c r="M86" s="511"/>
      <c r="N86" s="500"/>
      <c r="O86" s="500"/>
      <c r="P86" s="512"/>
      <c r="Q86" s="515" t="s">
        <v>1101</v>
      </c>
      <c r="R86" s="353" t="s">
        <v>912</v>
      </c>
      <c r="S86" s="148"/>
      <c r="T86" s="148"/>
      <c r="U86" s="148"/>
      <c r="V86" s="80"/>
      <c r="W86" s="16"/>
    </row>
    <row r="87" spans="1:23" ht="125.45" customHeight="1">
      <c r="A87" s="242"/>
      <c r="B87" s="247"/>
      <c r="C87" s="242"/>
      <c r="D87" s="21">
        <v>224</v>
      </c>
      <c r="E87" s="663" t="s">
        <v>821</v>
      </c>
      <c r="F87" s="663"/>
      <c r="G87" s="186"/>
      <c r="H87" s="186"/>
      <c r="I87" s="185"/>
      <c r="J87" s="67">
        <v>0.109375</v>
      </c>
      <c r="K87" s="186">
        <v>1</v>
      </c>
      <c r="L87" s="186">
        <f t="shared" si="0"/>
        <v>0.109375</v>
      </c>
      <c r="M87" s="67"/>
      <c r="N87" s="186"/>
      <c r="O87" s="186"/>
      <c r="P87" s="52"/>
      <c r="Q87" s="526" t="s">
        <v>1224</v>
      </c>
      <c r="R87" s="359" t="s">
        <v>912</v>
      </c>
      <c r="S87" s="148"/>
      <c r="T87" s="148"/>
      <c r="U87" s="148"/>
      <c r="V87" s="80"/>
      <c r="W87" s="15"/>
    </row>
    <row r="88" spans="1:23" ht="39" customHeight="1">
      <c r="A88" s="242"/>
      <c r="B88" s="247"/>
      <c r="C88" s="21">
        <v>105</v>
      </c>
      <c r="D88" s="663" t="s">
        <v>360</v>
      </c>
      <c r="E88" s="663"/>
      <c r="F88" s="663"/>
      <c r="G88" s="201"/>
      <c r="H88" s="183"/>
      <c r="I88" s="201">
        <v>0.21875</v>
      </c>
      <c r="J88" s="183"/>
      <c r="K88" s="346"/>
      <c r="L88" s="183"/>
      <c r="M88" s="183">
        <f>SUM(L89:L92)</f>
        <v>0.21000000000000002</v>
      </c>
      <c r="N88" s="183"/>
      <c r="O88" s="183"/>
      <c r="P88" s="40">
        <f>M88/I88</f>
        <v>0.96000000000000008</v>
      </c>
      <c r="Q88" s="312"/>
      <c r="R88" s="12"/>
      <c r="S88" s="271"/>
      <c r="T88" s="147"/>
      <c r="U88" s="147"/>
      <c r="V88" s="80"/>
      <c r="W88" s="2"/>
    </row>
    <row r="89" spans="1:23" ht="219.75" customHeight="1">
      <c r="A89" s="242"/>
      <c r="B89" s="247"/>
      <c r="C89" s="21"/>
      <c r="D89" s="21">
        <v>225</v>
      </c>
      <c r="E89" s="663" t="s">
        <v>676</v>
      </c>
      <c r="F89" s="663"/>
      <c r="G89" s="186"/>
      <c r="H89" s="186"/>
      <c r="I89" s="185"/>
      <c r="J89" s="67">
        <v>5.46875E-2</v>
      </c>
      <c r="K89" s="203">
        <v>1</v>
      </c>
      <c r="L89" s="186">
        <f t="shared" si="0"/>
        <v>5.46875E-2</v>
      </c>
      <c r="M89" s="67"/>
      <c r="N89" s="186"/>
      <c r="O89" s="186"/>
      <c r="P89" s="52"/>
      <c r="Q89" s="329" t="s">
        <v>995</v>
      </c>
      <c r="R89" s="353" t="s">
        <v>912</v>
      </c>
      <c r="S89" s="148"/>
      <c r="T89" s="148"/>
      <c r="U89" s="148"/>
      <c r="V89" s="88"/>
      <c r="W89" s="2"/>
    </row>
    <row r="90" spans="1:23" ht="75.75" customHeight="1">
      <c r="A90" s="242"/>
      <c r="B90" s="247"/>
      <c r="C90" s="242"/>
      <c r="D90" s="21">
        <v>226</v>
      </c>
      <c r="E90" s="663" t="s">
        <v>361</v>
      </c>
      <c r="F90" s="663"/>
      <c r="G90" s="186"/>
      <c r="H90" s="186"/>
      <c r="I90" s="185"/>
      <c r="J90" s="67">
        <v>5.46875E-2</v>
      </c>
      <c r="K90" s="186">
        <v>1</v>
      </c>
      <c r="L90" s="186">
        <f t="shared" si="0"/>
        <v>5.46875E-2</v>
      </c>
      <c r="M90" s="67"/>
      <c r="N90" s="186"/>
      <c r="O90" s="186"/>
      <c r="P90" s="52"/>
      <c r="Q90" s="526" t="s">
        <v>1057</v>
      </c>
      <c r="R90" s="353" t="s">
        <v>912</v>
      </c>
      <c r="S90" s="148"/>
      <c r="T90" s="148"/>
      <c r="U90" s="148"/>
      <c r="V90" s="88"/>
      <c r="W90" s="15"/>
    </row>
    <row r="91" spans="1:23" ht="92.25" customHeight="1">
      <c r="A91" s="242"/>
      <c r="B91" s="247"/>
      <c r="C91" s="242"/>
      <c r="D91" s="21">
        <v>227</v>
      </c>
      <c r="E91" s="680" t="s">
        <v>362</v>
      </c>
      <c r="F91" s="680"/>
      <c r="G91" s="322"/>
      <c r="H91" s="322"/>
      <c r="I91" s="323"/>
      <c r="J91" s="323">
        <v>5.46875E-2</v>
      </c>
      <c r="K91" s="500">
        <v>0.96899999999999997</v>
      </c>
      <c r="L91" s="500">
        <f t="shared" si="0"/>
        <v>5.2992187499999996E-2</v>
      </c>
      <c r="M91" s="511"/>
      <c r="N91" s="500"/>
      <c r="O91" s="500"/>
      <c r="P91" s="512"/>
      <c r="Q91" s="514" t="s">
        <v>1043</v>
      </c>
      <c r="R91" s="514" t="s">
        <v>912</v>
      </c>
      <c r="S91" s="148"/>
      <c r="T91" s="148"/>
      <c r="U91" s="148"/>
      <c r="V91" s="88"/>
      <c r="W91" s="2"/>
    </row>
    <row r="92" spans="1:23" ht="61.5" customHeight="1">
      <c r="A92" s="242"/>
      <c r="B92" s="247"/>
      <c r="C92" s="242"/>
      <c r="D92" s="21">
        <v>228</v>
      </c>
      <c r="E92" s="663" t="s">
        <v>677</v>
      </c>
      <c r="F92" s="663"/>
      <c r="G92" s="324"/>
      <c r="H92" s="324"/>
      <c r="I92" s="325"/>
      <c r="J92" s="326">
        <v>5.46875E-2</v>
      </c>
      <c r="K92" s="500">
        <v>0.871</v>
      </c>
      <c r="L92" s="500">
        <f t="shared" si="0"/>
        <v>4.7632812499999996E-2</v>
      </c>
      <c r="M92" s="511"/>
      <c r="N92" s="500"/>
      <c r="O92" s="500"/>
      <c r="P92" s="512"/>
      <c r="Q92" s="513" t="s">
        <v>1044</v>
      </c>
      <c r="R92" s="508" t="s">
        <v>912</v>
      </c>
      <c r="S92" s="271"/>
      <c r="T92" s="271"/>
      <c r="U92" s="271"/>
      <c r="V92" s="88"/>
      <c r="W92" s="15"/>
    </row>
    <row r="93" spans="1:23" ht="70.5" customHeight="1">
      <c r="A93" s="242"/>
      <c r="B93" s="247"/>
      <c r="C93" s="21">
        <v>106</v>
      </c>
      <c r="D93" s="663" t="s">
        <v>363</v>
      </c>
      <c r="E93" s="663"/>
      <c r="F93" s="663"/>
      <c r="G93" s="201"/>
      <c r="H93" s="183"/>
      <c r="I93" s="201">
        <v>0.21875</v>
      </c>
      <c r="J93" s="183"/>
      <c r="K93" s="346"/>
      <c r="L93" s="183"/>
      <c r="M93" s="183">
        <f>SUM(L94)</f>
        <v>0.19532187500000001</v>
      </c>
      <c r="N93" s="183"/>
      <c r="O93" s="183"/>
      <c r="P93" s="40">
        <f>M93/I93</f>
        <v>0.89290000000000003</v>
      </c>
      <c r="Q93" s="312"/>
      <c r="R93" s="12"/>
      <c r="S93" s="271"/>
      <c r="T93" s="147"/>
      <c r="U93" s="147"/>
      <c r="V93" s="88"/>
      <c r="W93" s="15"/>
    </row>
    <row r="94" spans="1:23" ht="210">
      <c r="A94" s="242"/>
      <c r="B94" s="247"/>
      <c r="C94" s="21"/>
      <c r="D94" s="21">
        <v>229</v>
      </c>
      <c r="E94" s="663" t="s">
        <v>363</v>
      </c>
      <c r="F94" s="663"/>
      <c r="G94" s="186"/>
      <c r="H94" s="186"/>
      <c r="I94" s="185"/>
      <c r="J94" s="185">
        <v>0.21875</v>
      </c>
      <c r="K94" s="186">
        <v>0.89290000000000003</v>
      </c>
      <c r="L94" s="186">
        <f>IF(ISBLANK(K94),"?",J94*K94)</f>
        <v>0.19532187500000001</v>
      </c>
      <c r="M94" s="67"/>
      <c r="N94" s="186"/>
      <c r="O94" s="186"/>
      <c r="P94" s="52"/>
      <c r="Q94" s="530" t="s">
        <v>1216</v>
      </c>
      <c r="R94" s="353" t="s">
        <v>970</v>
      </c>
      <c r="S94" s="148"/>
      <c r="T94" s="148"/>
      <c r="U94" s="148"/>
      <c r="V94" s="88"/>
      <c r="W94" s="15"/>
    </row>
    <row r="95" spans="1:23" ht="55.5" customHeight="1">
      <c r="A95" s="242"/>
      <c r="B95" s="247"/>
      <c r="C95" s="21">
        <v>107</v>
      </c>
      <c r="D95" s="663" t="s">
        <v>364</v>
      </c>
      <c r="E95" s="663"/>
      <c r="F95" s="663"/>
      <c r="G95" s="201"/>
      <c r="H95" s="183"/>
      <c r="I95" s="201">
        <v>0.21875</v>
      </c>
      <c r="J95" s="183"/>
      <c r="K95" s="346"/>
      <c r="L95" s="183"/>
      <c r="M95" s="183">
        <f>SUM(L96)</f>
        <v>0.19747656250000001</v>
      </c>
      <c r="N95" s="183"/>
      <c r="O95" s="183"/>
      <c r="P95" s="40">
        <f>M95/I95</f>
        <v>0.90275000000000005</v>
      </c>
      <c r="Q95" s="312"/>
      <c r="R95" s="12"/>
      <c r="S95" s="271"/>
      <c r="T95" s="147"/>
      <c r="U95" s="147"/>
      <c r="V95" s="88"/>
      <c r="W95" s="15"/>
    </row>
    <row r="96" spans="1:23" ht="173.25">
      <c r="A96" s="242"/>
      <c r="B96" s="247"/>
      <c r="C96" s="21"/>
      <c r="D96" s="21">
        <v>230</v>
      </c>
      <c r="E96" s="668" t="s">
        <v>364</v>
      </c>
      <c r="F96" s="668"/>
      <c r="G96" s="186"/>
      <c r="H96" s="186"/>
      <c r="I96" s="67"/>
      <c r="J96" s="67">
        <v>0.21875</v>
      </c>
      <c r="K96" s="186">
        <v>0.90275000000000005</v>
      </c>
      <c r="L96" s="186">
        <f>IF(ISBLANK(K96),"?",J96*K96)</f>
        <v>0.19747656250000001</v>
      </c>
      <c r="M96" s="67"/>
      <c r="N96" s="186"/>
      <c r="O96" s="186"/>
      <c r="P96" s="52"/>
      <c r="Q96" s="535" t="s">
        <v>1323</v>
      </c>
      <c r="R96" s="353" t="s">
        <v>1225</v>
      </c>
      <c r="S96" s="650"/>
      <c r="T96" s="273"/>
      <c r="U96" s="629"/>
      <c r="V96" s="88"/>
      <c r="W96" s="15"/>
    </row>
    <row r="97" spans="1:23" ht="62.25" customHeight="1">
      <c r="A97" s="242"/>
      <c r="B97" s="247">
        <v>36</v>
      </c>
      <c r="C97" s="667" t="s">
        <v>365</v>
      </c>
      <c r="D97" s="667"/>
      <c r="E97" s="667"/>
      <c r="F97" s="667"/>
      <c r="G97" s="180"/>
      <c r="H97" s="180">
        <v>2.625</v>
      </c>
      <c r="I97" s="180"/>
      <c r="J97" s="181"/>
      <c r="K97" s="348"/>
      <c r="L97" s="181"/>
      <c r="M97" s="180"/>
      <c r="N97" s="180">
        <f>SUM(L99:L104)</f>
        <v>2.6123124999999998</v>
      </c>
      <c r="O97" s="180"/>
      <c r="P97" s="23">
        <f>N97/H97</f>
        <v>0.99516666666666664</v>
      </c>
      <c r="Q97" s="314"/>
      <c r="R97" s="12"/>
      <c r="S97" s="271"/>
      <c r="T97" s="146"/>
      <c r="U97" s="146"/>
      <c r="V97" s="88"/>
      <c r="W97" s="15"/>
    </row>
    <row r="98" spans="1:23" ht="57" customHeight="1">
      <c r="A98" s="242"/>
      <c r="B98" s="247"/>
      <c r="C98" s="21">
        <v>108</v>
      </c>
      <c r="D98" s="663" t="s">
        <v>366</v>
      </c>
      <c r="E98" s="663"/>
      <c r="F98" s="663"/>
      <c r="G98" s="201"/>
      <c r="H98" s="183"/>
      <c r="I98" s="201">
        <v>1.3125</v>
      </c>
      <c r="J98" s="183"/>
      <c r="K98" s="346"/>
      <c r="L98" s="183"/>
      <c r="M98" s="183">
        <f>SUM(L99:L101)</f>
        <v>1.2998125</v>
      </c>
      <c r="N98" s="183"/>
      <c r="O98" s="183"/>
      <c r="P98" s="40">
        <f>M98/I98</f>
        <v>0.9903333333333334</v>
      </c>
      <c r="Q98" s="312"/>
      <c r="R98" s="12"/>
      <c r="S98" s="271"/>
      <c r="T98" s="147"/>
      <c r="U98" s="147"/>
      <c r="V98" s="80"/>
      <c r="W98" s="15"/>
    </row>
    <row r="99" spans="1:23" ht="111.95" customHeight="1">
      <c r="A99" s="242"/>
      <c r="B99" s="247"/>
      <c r="C99" s="21"/>
      <c r="D99" s="21">
        <v>231</v>
      </c>
      <c r="E99" s="663" t="s">
        <v>367</v>
      </c>
      <c r="F99" s="663"/>
      <c r="G99" s="186"/>
      <c r="H99" s="186"/>
      <c r="I99" s="185"/>
      <c r="J99" s="67">
        <v>0.4375</v>
      </c>
      <c r="K99" s="186">
        <v>1</v>
      </c>
      <c r="L99" s="186">
        <f>IF(ISBLANK(K99),"?",J99*K99)</f>
        <v>0.4375</v>
      </c>
      <c r="M99" s="67"/>
      <c r="N99" s="186"/>
      <c r="O99" s="186"/>
      <c r="P99" s="52"/>
      <c r="Q99" s="526" t="s">
        <v>1227</v>
      </c>
      <c r="R99" s="353" t="s">
        <v>912</v>
      </c>
      <c r="S99" s="148"/>
      <c r="T99" s="148"/>
      <c r="U99" s="148"/>
      <c r="V99" s="80"/>
      <c r="W99" s="2"/>
    </row>
    <row r="100" spans="1:23" ht="128.44999999999999" customHeight="1">
      <c r="A100" s="242"/>
      <c r="B100" s="247"/>
      <c r="C100" s="242"/>
      <c r="D100" s="21">
        <v>232</v>
      </c>
      <c r="E100" s="663" t="s">
        <v>368</v>
      </c>
      <c r="F100" s="663"/>
      <c r="G100" s="186"/>
      <c r="H100" s="186"/>
      <c r="I100" s="185"/>
      <c r="J100" s="67">
        <v>0.4375</v>
      </c>
      <c r="K100" s="302">
        <v>1</v>
      </c>
      <c r="L100" s="186">
        <f>IF(ISBLANK(K100),"?",J100*K100)</f>
        <v>0.4375</v>
      </c>
      <c r="M100" s="67"/>
      <c r="N100" s="186"/>
      <c r="O100" s="186"/>
      <c r="P100" s="52"/>
      <c r="Q100" s="148" t="s">
        <v>1226</v>
      </c>
      <c r="R100" s="361" t="s">
        <v>912</v>
      </c>
      <c r="S100" s="148"/>
      <c r="T100" s="273"/>
      <c r="U100" s="148"/>
      <c r="V100" s="80"/>
      <c r="W100" s="2"/>
    </row>
    <row r="101" spans="1:23" ht="206.45" customHeight="1">
      <c r="A101" s="242"/>
      <c r="B101" s="247"/>
      <c r="C101" s="242"/>
      <c r="D101" s="21">
        <v>233</v>
      </c>
      <c r="E101" s="663" t="s">
        <v>369</v>
      </c>
      <c r="F101" s="663"/>
      <c r="G101" s="186"/>
      <c r="H101" s="186"/>
      <c r="I101" s="185"/>
      <c r="J101" s="67">
        <v>0.4375</v>
      </c>
      <c r="K101" s="186">
        <v>0.97099999999999997</v>
      </c>
      <c r="L101" s="186">
        <f>IF(ISBLANK(K101),"?",J101*K101)</f>
        <v>0.42481249999999998</v>
      </c>
      <c r="M101" s="67"/>
      <c r="N101" s="186"/>
      <c r="O101" s="186"/>
      <c r="P101" s="52"/>
      <c r="Q101" s="530" t="s">
        <v>1062</v>
      </c>
      <c r="R101" s="483" t="s">
        <v>912</v>
      </c>
      <c r="S101" s="148"/>
      <c r="T101" s="148"/>
      <c r="U101" s="148"/>
      <c r="V101" s="81"/>
      <c r="W101" s="2"/>
    </row>
    <row r="102" spans="1:23" ht="54" customHeight="1">
      <c r="A102" s="242"/>
      <c r="B102" s="247"/>
      <c r="C102" s="21">
        <v>109</v>
      </c>
      <c r="D102" s="663" t="s">
        <v>370</v>
      </c>
      <c r="E102" s="663"/>
      <c r="F102" s="663"/>
      <c r="G102" s="201"/>
      <c r="H102" s="183"/>
      <c r="I102" s="201">
        <v>1.3125</v>
      </c>
      <c r="J102" s="183"/>
      <c r="K102" s="346"/>
      <c r="L102" s="183"/>
      <c r="M102" s="183">
        <f>SUM(L103:L104)</f>
        <v>1.3125</v>
      </c>
      <c r="N102" s="183"/>
      <c r="O102" s="183"/>
      <c r="P102" s="40">
        <f>M102/I102</f>
        <v>1</v>
      </c>
      <c r="Q102" s="312"/>
      <c r="R102" s="12"/>
      <c r="S102" s="271"/>
      <c r="T102" s="147"/>
      <c r="U102" s="147"/>
      <c r="V102" s="81"/>
      <c r="W102" s="2"/>
    </row>
    <row r="103" spans="1:23" ht="249.6" customHeight="1">
      <c r="A103" s="242"/>
      <c r="B103" s="247"/>
      <c r="C103" s="21"/>
      <c r="D103" s="21">
        <v>234</v>
      </c>
      <c r="E103" s="663" t="s">
        <v>371</v>
      </c>
      <c r="F103" s="663"/>
      <c r="G103" s="186"/>
      <c r="H103" s="186"/>
      <c r="I103" s="185"/>
      <c r="J103" s="67">
        <v>0.65625</v>
      </c>
      <c r="K103" s="547">
        <v>1</v>
      </c>
      <c r="L103" s="186">
        <f>IF(ISBLANK(K103),"?",J103*K103)</f>
        <v>0.65625</v>
      </c>
      <c r="M103" s="67"/>
      <c r="N103" s="186"/>
      <c r="O103" s="186"/>
      <c r="P103" s="52"/>
      <c r="Q103" s="546" t="s">
        <v>1279</v>
      </c>
      <c r="R103" s="364" t="s">
        <v>912</v>
      </c>
      <c r="S103" s="148"/>
      <c r="T103" s="148"/>
      <c r="U103" s="148"/>
      <c r="V103" s="81"/>
      <c r="W103" s="2"/>
    </row>
    <row r="104" spans="1:23" ht="132" customHeight="1">
      <c r="A104" s="242"/>
      <c r="B104" s="247"/>
      <c r="C104" s="242"/>
      <c r="D104" s="21">
        <v>235</v>
      </c>
      <c r="E104" s="663" t="s">
        <v>372</v>
      </c>
      <c r="F104" s="663"/>
      <c r="G104" s="186"/>
      <c r="H104" s="186"/>
      <c r="I104" s="185"/>
      <c r="J104" s="67">
        <v>0.65625</v>
      </c>
      <c r="K104" s="186">
        <v>1</v>
      </c>
      <c r="L104" s="186">
        <f>IF(ISBLANK(K104),"?",J104*K104)</f>
        <v>0.65625</v>
      </c>
      <c r="M104" s="67"/>
      <c r="N104" s="186"/>
      <c r="O104" s="186"/>
      <c r="P104" s="52"/>
      <c r="Q104" s="531" t="s">
        <v>1058</v>
      </c>
      <c r="R104" s="364" t="s">
        <v>912</v>
      </c>
      <c r="S104" s="148"/>
      <c r="T104" s="148"/>
      <c r="U104" s="148"/>
      <c r="V104" s="81"/>
      <c r="W104" s="15"/>
    </row>
    <row r="105" spans="1:23" ht="36" customHeight="1">
      <c r="A105" s="242"/>
      <c r="B105" s="247">
        <v>37</v>
      </c>
      <c r="C105" s="667" t="s">
        <v>547</v>
      </c>
      <c r="D105" s="667"/>
      <c r="E105" s="667"/>
      <c r="F105" s="667"/>
      <c r="G105" s="180"/>
      <c r="H105" s="180">
        <v>2.625</v>
      </c>
      <c r="I105" s="180"/>
      <c r="J105" s="181"/>
      <c r="K105" s="348"/>
      <c r="L105" s="181"/>
      <c r="M105" s="180"/>
      <c r="N105" s="180">
        <f>SUM(L107:L174)</f>
        <v>2.406109602272728</v>
      </c>
      <c r="O105" s="180"/>
      <c r="P105" s="23">
        <f>N105/H105</f>
        <v>0.91661318181818208</v>
      </c>
      <c r="Q105" s="314"/>
      <c r="R105" s="12"/>
      <c r="S105" s="271"/>
      <c r="T105" s="146"/>
      <c r="U105" s="146"/>
      <c r="V105" s="82"/>
      <c r="W105" s="15"/>
    </row>
    <row r="106" spans="1:23" ht="66.75" customHeight="1">
      <c r="A106" s="242"/>
      <c r="B106" s="247"/>
      <c r="C106" s="21">
        <v>110</v>
      </c>
      <c r="D106" s="663" t="s">
        <v>373</v>
      </c>
      <c r="E106" s="663"/>
      <c r="F106" s="663"/>
      <c r="G106" s="201"/>
      <c r="H106" s="183"/>
      <c r="I106" s="201">
        <v>0.23863636363636365</v>
      </c>
      <c r="J106" s="183"/>
      <c r="K106" s="346"/>
      <c r="L106" s="183"/>
      <c r="M106" s="183">
        <f>SUM(L107:L108)</f>
        <v>0.21023863636363638</v>
      </c>
      <c r="N106" s="183"/>
      <c r="O106" s="183"/>
      <c r="P106" s="40">
        <f>M106/I106</f>
        <v>0.88100000000000001</v>
      </c>
      <c r="Q106" s="312"/>
      <c r="R106" s="12"/>
      <c r="S106" s="271"/>
      <c r="T106" s="147"/>
      <c r="U106" s="147"/>
      <c r="V106" s="82"/>
      <c r="W106" s="15"/>
    </row>
    <row r="107" spans="1:23" ht="75" customHeight="1">
      <c r="A107" s="242"/>
      <c r="B107" s="247"/>
      <c r="C107" s="21"/>
      <c r="D107" s="21">
        <v>236</v>
      </c>
      <c r="E107" s="663" t="s">
        <v>373</v>
      </c>
      <c r="F107" s="663"/>
      <c r="G107" s="186"/>
      <c r="H107" s="186"/>
      <c r="I107" s="194"/>
      <c r="J107" s="185">
        <v>0.11931818181818182</v>
      </c>
      <c r="K107" s="500">
        <v>0.88100000000000001</v>
      </c>
      <c r="L107" s="500">
        <f>IF(ISBLANK(K107),"?",J107*K107)</f>
        <v>0.10511931818181819</v>
      </c>
      <c r="M107" s="511"/>
      <c r="N107" s="500"/>
      <c r="O107" s="500"/>
      <c r="P107" s="512"/>
      <c r="Q107" s="519" t="s">
        <v>1045</v>
      </c>
      <c r="R107" s="519" t="s">
        <v>912</v>
      </c>
      <c r="S107" s="272"/>
      <c r="T107" s="148"/>
      <c r="U107" s="148"/>
      <c r="V107" s="82"/>
      <c r="W107" s="15"/>
    </row>
    <row r="108" spans="1:23" ht="96.75" customHeight="1">
      <c r="A108" s="242"/>
      <c r="B108" s="247"/>
      <c r="C108" s="242"/>
      <c r="D108" s="21">
        <v>237</v>
      </c>
      <c r="E108" s="663" t="s">
        <v>374</v>
      </c>
      <c r="F108" s="663"/>
      <c r="G108" s="186"/>
      <c r="H108" s="186"/>
      <c r="I108" s="194"/>
      <c r="J108" s="185">
        <v>0.11931818181818182</v>
      </c>
      <c r="K108" s="500">
        <v>0.88100000000000001</v>
      </c>
      <c r="L108" s="500">
        <f>IF(ISBLANK(K108),"?",J108*K108)</f>
        <v>0.10511931818181819</v>
      </c>
      <c r="M108" s="511"/>
      <c r="N108" s="500"/>
      <c r="O108" s="500"/>
      <c r="P108" s="512"/>
      <c r="Q108" s="519" t="s">
        <v>1045</v>
      </c>
      <c r="R108" s="519" t="s">
        <v>912</v>
      </c>
      <c r="S108" s="272"/>
      <c r="T108" s="148"/>
      <c r="U108" s="148"/>
      <c r="V108" s="82"/>
      <c r="W108" s="15"/>
    </row>
    <row r="109" spans="1:23" ht="54.75" customHeight="1">
      <c r="A109" s="242"/>
      <c r="B109" s="247"/>
      <c r="C109" s="21">
        <v>111</v>
      </c>
      <c r="D109" s="663" t="s">
        <v>375</v>
      </c>
      <c r="E109" s="663"/>
      <c r="F109" s="663"/>
      <c r="G109" s="201"/>
      <c r="H109" s="183"/>
      <c r="I109" s="201">
        <v>0.23863636363636365</v>
      </c>
      <c r="J109" s="183"/>
      <c r="K109" s="346"/>
      <c r="L109" s="183"/>
      <c r="M109" s="183">
        <f>SUM(L110:L113)</f>
        <v>0.20508409090909094</v>
      </c>
      <c r="N109" s="183"/>
      <c r="O109" s="183"/>
      <c r="P109" s="40">
        <f>M109/I109</f>
        <v>0.85940000000000005</v>
      </c>
      <c r="Q109" s="312"/>
      <c r="R109" s="12"/>
      <c r="S109" s="271"/>
      <c r="T109" s="147"/>
      <c r="U109" s="147"/>
      <c r="V109" s="83"/>
      <c r="W109" s="15"/>
    </row>
    <row r="110" spans="1:23" ht="58.5" customHeight="1">
      <c r="A110" s="242"/>
      <c r="B110" s="247"/>
      <c r="C110" s="21"/>
      <c r="D110" s="21">
        <v>238</v>
      </c>
      <c r="E110" s="663" t="s">
        <v>376</v>
      </c>
      <c r="F110" s="663"/>
      <c r="G110" s="186"/>
      <c r="H110" s="186"/>
      <c r="I110" s="194"/>
      <c r="J110" s="185">
        <v>0.23863636363636365</v>
      </c>
      <c r="K110" s="370">
        <f>AVERAGE(K111:K113)</f>
        <v>0.85940000000000005</v>
      </c>
      <c r="L110" s="186">
        <f>IF(ISERR(K110),"?",J110*K110)</f>
        <v>0.20508409090909094</v>
      </c>
      <c r="M110" s="185"/>
      <c r="N110" s="186"/>
      <c r="O110" s="186"/>
      <c r="P110" s="52"/>
      <c r="Q110" s="313"/>
      <c r="R110" s="361"/>
      <c r="S110" s="148"/>
      <c r="T110" s="148"/>
      <c r="U110" s="148"/>
      <c r="V110" s="89"/>
      <c r="W110" s="15"/>
    </row>
    <row r="111" spans="1:23" ht="30">
      <c r="A111" s="242"/>
      <c r="B111" s="247"/>
      <c r="C111" s="242"/>
      <c r="D111" s="242"/>
      <c r="E111" s="242" t="s">
        <v>32</v>
      </c>
      <c r="F111" s="245" t="s">
        <v>377</v>
      </c>
      <c r="G111" s="186"/>
      <c r="H111" s="186"/>
      <c r="I111" s="194"/>
      <c r="J111" s="185"/>
      <c r="K111" s="511">
        <v>0.85940000000000005</v>
      </c>
      <c r="L111" s="500" t="str">
        <f>IF(ISBLANK(K111),"?","Ok")</f>
        <v>Ok</v>
      </c>
      <c r="M111" s="511"/>
      <c r="N111" s="500"/>
      <c r="O111" s="500"/>
      <c r="P111" s="512"/>
      <c r="Q111" s="519" t="s">
        <v>1046</v>
      </c>
      <c r="R111" s="519" t="s">
        <v>912</v>
      </c>
      <c r="S111" s="272"/>
      <c r="T111" s="148"/>
      <c r="U111" s="148"/>
      <c r="V111" s="89"/>
      <c r="W111" s="2"/>
    </row>
    <row r="112" spans="1:23">
      <c r="A112" s="242"/>
      <c r="B112" s="247"/>
      <c r="C112" s="242"/>
      <c r="D112" s="242"/>
      <c r="E112" s="242" t="s">
        <v>34</v>
      </c>
      <c r="F112" s="242" t="s">
        <v>378</v>
      </c>
      <c r="G112" s="186"/>
      <c r="H112" s="186"/>
      <c r="I112" s="194"/>
      <c r="J112" s="185"/>
      <c r="K112" s="511">
        <v>0.85940000000000005</v>
      </c>
      <c r="L112" s="500" t="str">
        <f>IF(ISBLANK(K112),"?","Ok")</f>
        <v>Ok</v>
      </c>
      <c r="M112" s="511"/>
      <c r="N112" s="500"/>
      <c r="O112" s="500"/>
      <c r="P112" s="512"/>
      <c r="Q112" s="519" t="s">
        <v>1046</v>
      </c>
      <c r="R112" s="519" t="s">
        <v>912</v>
      </c>
      <c r="S112" s="148"/>
      <c r="T112" s="148"/>
      <c r="U112" s="148"/>
      <c r="V112" s="90"/>
      <c r="W112" s="2"/>
    </row>
    <row r="113" spans="1:23">
      <c r="A113" s="242"/>
      <c r="B113" s="247"/>
      <c r="C113" s="242"/>
      <c r="D113" s="242"/>
      <c r="E113" s="242" t="s">
        <v>36</v>
      </c>
      <c r="F113" s="242" t="s">
        <v>379</v>
      </c>
      <c r="G113" s="186"/>
      <c r="H113" s="186"/>
      <c r="I113" s="194"/>
      <c r="J113" s="185"/>
      <c r="K113" s="511">
        <v>0.85940000000000005</v>
      </c>
      <c r="L113" s="500" t="str">
        <f>IF(ISBLANK(K113),"?","Ok")</f>
        <v>Ok</v>
      </c>
      <c r="M113" s="511"/>
      <c r="N113" s="500"/>
      <c r="O113" s="500"/>
      <c r="P113" s="512"/>
      <c r="Q113" s="519" t="s">
        <v>1046</v>
      </c>
      <c r="R113" s="519" t="s">
        <v>912</v>
      </c>
      <c r="S113" s="148"/>
      <c r="T113" s="148"/>
      <c r="U113" s="148"/>
      <c r="V113" s="90"/>
      <c r="W113" s="2"/>
    </row>
    <row r="114" spans="1:23" ht="57" customHeight="1">
      <c r="A114" s="242"/>
      <c r="B114" s="247"/>
      <c r="C114" s="21">
        <v>112</v>
      </c>
      <c r="D114" s="663" t="s">
        <v>380</v>
      </c>
      <c r="E114" s="663"/>
      <c r="F114" s="663"/>
      <c r="G114" s="201"/>
      <c r="H114" s="183"/>
      <c r="I114" s="201">
        <v>0.23863636363636365</v>
      </c>
      <c r="J114" s="183"/>
      <c r="K114" s="346"/>
      <c r="L114" s="183"/>
      <c r="M114" s="183">
        <f>SUM(L115:L122)</f>
        <v>0.23863636363636365</v>
      </c>
      <c r="N114" s="183"/>
      <c r="O114" s="183"/>
      <c r="P114" s="40">
        <f>M114/I114</f>
        <v>1</v>
      </c>
      <c r="Q114" s="312"/>
      <c r="R114" s="12"/>
      <c r="S114" s="271"/>
      <c r="T114" s="147"/>
      <c r="U114" s="147"/>
      <c r="V114" s="90"/>
      <c r="W114" s="2"/>
    </row>
    <row r="115" spans="1:23" ht="133.5" customHeight="1">
      <c r="A115" s="242"/>
      <c r="B115" s="247"/>
      <c r="C115" s="21"/>
      <c r="D115" s="21">
        <v>239</v>
      </c>
      <c r="E115" s="663" t="s">
        <v>381</v>
      </c>
      <c r="F115" s="663"/>
      <c r="G115" s="186"/>
      <c r="H115" s="186"/>
      <c r="I115" s="185"/>
      <c r="J115" s="186">
        <v>0.23863636363636365</v>
      </c>
      <c r="K115" s="370">
        <f>AVERAGE(K116:K122)</f>
        <v>1</v>
      </c>
      <c r="L115" s="186">
        <f>IF(ISERR(K115),"?",J115*K115)</f>
        <v>0.23863636363636365</v>
      </c>
      <c r="M115" s="186"/>
      <c r="N115" s="186"/>
      <c r="O115" s="186"/>
      <c r="P115" s="52"/>
      <c r="Q115" s="369" t="s">
        <v>869</v>
      </c>
      <c r="R115" s="371" t="s">
        <v>912</v>
      </c>
      <c r="S115" s="148"/>
      <c r="T115" s="148"/>
      <c r="U115" s="148"/>
      <c r="V115" s="90"/>
      <c r="W115" s="2"/>
    </row>
    <row r="116" spans="1:23">
      <c r="A116" s="242"/>
      <c r="B116" s="247"/>
      <c r="C116" s="242"/>
      <c r="D116" s="242"/>
      <c r="E116" s="242" t="s">
        <v>32</v>
      </c>
      <c r="F116" s="245" t="s">
        <v>382</v>
      </c>
      <c r="G116" s="186"/>
      <c r="H116" s="186"/>
      <c r="I116" s="185"/>
      <c r="J116" s="186"/>
      <c r="K116" s="355">
        <v>1</v>
      </c>
      <c r="L116" s="186" t="str">
        <f t="shared" ref="L116:L122" si="1">IF(ISBLANK(K116),"?","Ok")</f>
        <v>Ok</v>
      </c>
      <c r="M116" s="186"/>
      <c r="N116" s="186"/>
      <c r="O116" s="186"/>
      <c r="P116" s="52"/>
      <c r="Q116" s="372" t="s">
        <v>870</v>
      </c>
      <c r="R116" s="373" t="s">
        <v>912</v>
      </c>
      <c r="S116" s="148"/>
      <c r="T116" s="148"/>
      <c r="U116" s="148"/>
      <c r="V116" s="90"/>
      <c r="W116" s="2"/>
    </row>
    <row r="117" spans="1:23" ht="45">
      <c r="A117" s="242"/>
      <c r="B117" s="247"/>
      <c r="C117" s="242"/>
      <c r="D117" s="242"/>
      <c r="E117" s="242" t="s">
        <v>34</v>
      </c>
      <c r="F117" s="245" t="s">
        <v>383</v>
      </c>
      <c r="G117" s="186"/>
      <c r="H117" s="186"/>
      <c r="I117" s="185"/>
      <c r="J117" s="186"/>
      <c r="K117" s="355">
        <v>1</v>
      </c>
      <c r="L117" s="186" t="str">
        <f t="shared" si="1"/>
        <v>Ok</v>
      </c>
      <c r="M117" s="186"/>
      <c r="N117" s="186"/>
      <c r="O117" s="186"/>
      <c r="P117" s="52"/>
      <c r="Q117" s="372" t="s">
        <v>871</v>
      </c>
      <c r="R117" s="373" t="s">
        <v>912</v>
      </c>
      <c r="S117" s="148"/>
      <c r="T117" s="148"/>
      <c r="U117" s="148"/>
      <c r="V117" s="91"/>
      <c r="W117" s="2"/>
    </row>
    <row r="118" spans="1:23" ht="30">
      <c r="A118" s="242"/>
      <c r="B118" s="247"/>
      <c r="C118" s="242"/>
      <c r="D118" s="242"/>
      <c r="E118" s="242" t="s">
        <v>36</v>
      </c>
      <c r="F118" s="245" t="s">
        <v>384</v>
      </c>
      <c r="G118" s="186"/>
      <c r="H118" s="186"/>
      <c r="I118" s="185"/>
      <c r="J118" s="186"/>
      <c r="K118" s="355">
        <v>1</v>
      </c>
      <c r="L118" s="186" t="str">
        <f t="shared" si="1"/>
        <v>Ok</v>
      </c>
      <c r="M118" s="186"/>
      <c r="N118" s="186"/>
      <c r="O118" s="186"/>
      <c r="P118" s="52"/>
      <c r="Q118" s="372" t="s">
        <v>1280</v>
      </c>
      <c r="R118" s="373" t="s">
        <v>912</v>
      </c>
      <c r="S118" s="148"/>
      <c r="T118" s="148"/>
      <c r="U118" s="148"/>
      <c r="V118" s="91"/>
      <c r="W118" s="2"/>
    </row>
    <row r="119" spans="1:23" ht="135">
      <c r="A119" s="242"/>
      <c r="B119" s="247"/>
      <c r="C119" s="242"/>
      <c r="D119" s="242"/>
      <c r="E119" s="242" t="s">
        <v>38</v>
      </c>
      <c r="F119" s="245" t="s">
        <v>526</v>
      </c>
      <c r="G119" s="186"/>
      <c r="H119" s="186"/>
      <c r="I119" s="185"/>
      <c r="J119" s="186"/>
      <c r="K119" s="355">
        <v>1</v>
      </c>
      <c r="L119" s="186" t="str">
        <f t="shared" si="1"/>
        <v>Ok</v>
      </c>
      <c r="M119" s="186"/>
      <c r="N119" s="186"/>
      <c r="O119" s="186"/>
      <c r="P119" s="52"/>
      <c r="Q119" s="344" t="s">
        <v>1102</v>
      </c>
      <c r="R119" s="373" t="s">
        <v>912</v>
      </c>
      <c r="S119" s="148"/>
      <c r="T119" s="148"/>
      <c r="U119" s="148"/>
      <c r="V119" s="91"/>
      <c r="W119" s="2"/>
    </row>
    <row r="120" spans="1:23" ht="89.25" customHeight="1">
      <c r="A120" s="242"/>
      <c r="B120" s="247"/>
      <c r="C120" s="242"/>
      <c r="D120" s="242"/>
      <c r="E120" s="242" t="s">
        <v>40</v>
      </c>
      <c r="F120" s="245" t="s">
        <v>385</v>
      </c>
      <c r="G120" s="186"/>
      <c r="H120" s="186"/>
      <c r="I120" s="185"/>
      <c r="J120" s="186"/>
      <c r="K120" s="355">
        <v>1</v>
      </c>
      <c r="L120" s="186" t="str">
        <f t="shared" si="1"/>
        <v>Ok</v>
      </c>
      <c r="M120" s="186"/>
      <c r="N120" s="186"/>
      <c r="O120" s="186"/>
      <c r="P120" s="52"/>
      <c r="Q120" s="372" t="s">
        <v>996</v>
      </c>
      <c r="R120" s="373" t="s">
        <v>912</v>
      </c>
      <c r="S120" s="148"/>
      <c r="T120" s="148"/>
      <c r="U120" s="148"/>
      <c r="V120" s="91"/>
      <c r="W120" s="2"/>
    </row>
    <row r="121" spans="1:23" ht="150.94999999999999" customHeight="1">
      <c r="A121" s="242"/>
      <c r="B121" s="247"/>
      <c r="C121" s="242"/>
      <c r="D121" s="242"/>
      <c r="E121" s="242" t="s">
        <v>42</v>
      </c>
      <c r="F121" s="245" t="s">
        <v>386</v>
      </c>
      <c r="G121" s="186"/>
      <c r="H121" s="186"/>
      <c r="I121" s="185"/>
      <c r="J121" s="186"/>
      <c r="K121" s="185">
        <v>1</v>
      </c>
      <c r="L121" s="186" t="str">
        <f t="shared" si="1"/>
        <v>Ok</v>
      </c>
      <c r="M121" s="186"/>
      <c r="N121" s="186"/>
      <c r="O121" s="186"/>
      <c r="P121" s="52"/>
      <c r="Q121" s="530" t="s">
        <v>1063</v>
      </c>
      <c r="R121" s="373" t="s">
        <v>912</v>
      </c>
      <c r="S121" s="148"/>
      <c r="T121" s="148"/>
      <c r="U121" s="148"/>
      <c r="V121" s="91"/>
      <c r="W121" s="2"/>
    </row>
    <row r="122" spans="1:23" ht="38.450000000000003" customHeight="1">
      <c r="A122" s="242"/>
      <c r="B122" s="247"/>
      <c r="C122" s="242"/>
      <c r="D122" s="242"/>
      <c r="E122" s="242" t="s">
        <v>44</v>
      </c>
      <c r="F122" s="245" t="s">
        <v>387</v>
      </c>
      <c r="G122" s="202"/>
      <c r="H122" s="186"/>
      <c r="I122" s="185"/>
      <c r="J122" s="186"/>
      <c r="K122" s="355">
        <v>1</v>
      </c>
      <c r="L122" s="186" t="str">
        <f t="shared" si="1"/>
        <v>Ok</v>
      </c>
      <c r="M122" s="186"/>
      <c r="N122" s="186"/>
      <c r="O122" s="186"/>
      <c r="P122" s="52"/>
      <c r="Q122" s="374" t="s">
        <v>872</v>
      </c>
      <c r="R122" s="373" t="s">
        <v>912</v>
      </c>
      <c r="S122" s="148"/>
      <c r="T122" s="148"/>
      <c r="U122" s="148"/>
      <c r="V122" s="91"/>
      <c r="W122" s="2"/>
    </row>
    <row r="123" spans="1:23" ht="31.5" customHeight="1">
      <c r="A123" s="242"/>
      <c r="B123" s="247"/>
      <c r="C123" s="21">
        <v>113</v>
      </c>
      <c r="D123" s="663" t="s">
        <v>388</v>
      </c>
      <c r="E123" s="663"/>
      <c r="F123" s="663"/>
      <c r="G123" s="201"/>
      <c r="H123" s="183"/>
      <c r="I123" s="201">
        <v>0.23863636363636365</v>
      </c>
      <c r="J123" s="183"/>
      <c r="K123" s="346"/>
      <c r="L123" s="183"/>
      <c r="M123" s="183">
        <f>SUM(L124:L132)</f>
        <v>0.23058238636363634</v>
      </c>
      <c r="N123" s="183"/>
      <c r="O123" s="183"/>
      <c r="P123" s="40">
        <f>M123/I123</f>
        <v>0.96624999999999983</v>
      </c>
      <c r="Q123" s="312"/>
      <c r="R123" s="12"/>
      <c r="S123" s="271"/>
      <c r="T123" s="147"/>
      <c r="U123" s="147"/>
      <c r="V123" s="91"/>
      <c r="W123" s="2"/>
    </row>
    <row r="124" spans="1:23" s="10" customFormat="1" ht="165.95" customHeight="1">
      <c r="A124" s="242"/>
      <c r="B124" s="247"/>
      <c r="C124" s="21"/>
      <c r="D124" s="21">
        <v>240</v>
      </c>
      <c r="E124" s="663" t="s">
        <v>389</v>
      </c>
      <c r="F124" s="663"/>
      <c r="G124" s="202"/>
      <c r="H124" s="186"/>
      <c r="I124" s="185"/>
      <c r="J124" s="185">
        <v>3.9772727272727272E-2</v>
      </c>
      <c r="K124" s="203">
        <v>1</v>
      </c>
      <c r="L124" s="186">
        <f>IF(ISBLANK(K124),"?",J124*K124)</f>
        <v>3.9772727272727272E-2</v>
      </c>
      <c r="M124" s="67"/>
      <c r="N124" s="186"/>
      <c r="O124" s="186"/>
      <c r="P124" s="52"/>
      <c r="Q124" s="375" t="s">
        <v>869</v>
      </c>
      <c r="R124" s="373" t="s">
        <v>912</v>
      </c>
      <c r="S124" s="148"/>
      <c r="T124" s="148"/>
      <c r="U124" s="148"/>
      <c r="V124" s="91"/>
      <c r="W124" s="17"/>
    </row>
    <row r="125" spans="1:23" s="10" customFormat="1" ht="162.75" customHeight="1">
      <c r="A125" s="242"/>
      <c r="B125" s="247"/>
      <c r="C125" s="242"/>
      <c r="D125" s="21">
        <v>241</v>
      </c>
      <c r="E125" s="663" t="s">
        <v>390</v>
      </c>
      <c r="F125" s="663"/>
      <c r="G125" s="202"/>
      <c r="H125" s="186"/>
      <c r="I125" s="185"/>
      <c r="J125" s="185">
        <v>3.9772727272727272E-2</v>
      </c>
      <c r="K125" s="203">
        <v>1</v>
      </c>
      <c r="L125" s="186">
        <f>IF(ISBLANK(K125),"?",J125*K125)</f>
        <v>3.9772727272727272E-2</v>
      </c>
      <c r="M125" s="67"/>
      <c r="N125" s="186"/>
      <c r="O125" s="186"/>
      <c r="P125" s="52"/>
      <c r="Q125" s="372" t="s">
        <v>998</v>
      </c>
      <c r="R125" s="373" t="s">
        <v>912</v>
      </c>
      <c r="S125" s="148"/>
      <c r="T125" s="148"/>
      <c r="U125" s="148"/>
      <c r="V125" s="91"/>
      <c r="W125" s="17"/>
    </row>
    <row r="126" spans="1:23" s="10" customFormat="1" ht="36.75" customHeight="1">
      <c r="A126" s="242"/>
      <c r="B126" s="247"/>
      <c r="C126" s="242"/>
      <c r="D126" s="21">
        <v>242</v>
      </c>
      <c r="E126" s="663" t="s">
        <v>391</v>
      </c>
      <c r="F126" s="663"/>
      <c r="G126" s="202"/>
      <c r="H126" s="186"/>
      <c r="I126" s="185"/>
      <c r="J126" s="185">
        <v>3.9772727272727272E-2</v>
      </c>
      <c r="K126" s="370">
        <f>AVERAGE(K127:K129)</f>
        <v>1</v>
      </c>
      <c r="L126" s="186">
        <f>IF(ISERR(K126),"?",J126*K126)</f>
        <v>3.9772727272727272E-2</v>
      </c>
      <c r="M126" s="185"/>
      <c r="N126" s="186"/>
      <c r="O126" s="186"/>
      <c r="P126" s="52"/>
      <c r="Q126" s="313"/>
      <c r="R126" s="361"/>
      <c r="S126" s="148"/>
      <c r="T126" s="148"/>
      <c r="U126" s="148"/>
      <c r="V126" s="89"/>
      <c r="W126" s="17"/>
    </row>
    <row r="127" spans="1:23" s="10" customFormat="1" ht="213" customHeight="1">
      <c r="A127" s="242"/>
      <c r="B127" s="247"/>
      <c r="C127" s="242"/>
      <c r="D127" s="242"/>
      <c r="E127" s="242" t="s">
        <v>32</v>
      </c>
      <c r="F127" s="253" t="s">
        <v>822</v>
      </c>
      <c r="G127" s="202"/>
      <c r="H127" s="186"/>
      <c r="I127" s="185"/>
      <c r="J127" s="185"/>
      <c r="K127" s="355">
        <v>1</v>
      </c>
      <c r="L127" s="186" t="str">
        <f>IF(ISBLANK(K127),"?","Ok")</f>
        <v>Ok</v>
      </c>
      <c r="M127" s="185"/>
      <c r="N127" s="186"/>
      <c r="O127" s="186"/>
      <c r="P127" s="52"/>
      <c r="Q127" s="362" t="s">
        <v>999</v>
      </c>
      <c r="R127" s="377" t="s">
        <v>912</v>
      </c>
      <c r="S127" s="148"/>
      <c r="T127" s="148"/>
      <c r="U127" s="148"/>
      <c r="V127" s="89"/>
      <c r="W127" s="17"/>
    </row>
    <row r="128" spans="1:23" s="10" customFormat="1" ht="300.60000000000002" customHeight="1">
      <c r="A128" s="242"/>
      <c r="B128" s="247"/>
      <c r="C128" s="242"/>
      <c r="D128" s="242"/>
      <c r="E128" s="242" t="s">
        <v>34</v>
      </c>
      <c r="F128" s="253" t="s">
        <v>392</v>
      </c>
      <c r="G128" s="202"/>
      <c r="H128" s="186"/>
      <c r="I128" s="185"/>
      <c r="J128" s="185"/>
      <c r="K128" s="355">
        <v>1</v>
      </c>
      <c r="L128" s="186" t="str">
        <f>IF(ISBLANK(K128),"?","Ok")</f>
        <v>Ok</v>
      </c>
      <c r="M128" s="185"/>
      <c r="N128" s="186"/>
      <c r="O128" s="186"/>
      <c r="P128" s="52"/>
      <c r="Q128" s="455" t="s">
        <v>1000</v>
      </c>
      <c r="R128" s="353" t="s">
        <v>912</v>
      </c>
      <c r="S128" s="148"/>
      <c r="T128" s="148"/>
      <c r="U128" s="148"/>
      <c r="V128" s="89"/>
      <c r="W128" s="17"/>
    </row>
    <row r="129" spans="1:23" s="10" customFormat="1" ht="30">
      <c r="A129" s="242"/>
      <c r="B129" s="247"/>
      <c r="C129" s="242"/>
      <c r="D129" s="242"/>
      <c r="E129" s="242" t="s">
        <v>36</v>
      </c>
      <c r="F129" s="253" t="s">
        <v>393</v>
      </c>
      <c r="G129" s="202"/>
      <c r="H129" s="186"/>
      <c r="I129" s="185"/>
      <c r="J129" s="185"/>
      <c r="K129" s="355">
        <v>1</v>
      </c>
      <c r="L129" s="186" t="str">
        <f>IF(ISBLANK(K129),"?","Ok")</f>
        <v>Ok</v>
      </c>
      <c r="M129" s="67"/>
      <c r="N129" s="186"/>
      <c r="O129" s="186"/>
      <c r="P129" s="52"/>
      <c r="Q129" s="372" t="s">
        <v>1001</v>
      </c>
      <c r="R129" s="373" t="s">
        <v>912</v>
      </c>
      <c r="S129" s="148"/>
      <c r="T129" s="148"/>
      <c r="U129" s="148"/>
      <c r="V129" s="89"/>
      <c r="W129" s="17"/>
    </row>
    <row r="130" spans="1:23" s="10" customFormat="1" ht="141.75" customHeight="1">
      <c r="A130" s="242"/>
      <c r="B130" s="247"/>
      <c r="C130" s="242"/>
      <c r="D130" s="21">
        <v>243</v>
      </c>
      <c r="E130" s="663" t="s">
        <v>678</v>
      </c>
      <c r="F130" s="663"/>
      <c r="G130" s="202"/>
      <c r="H130" s="186"/>
      <c r="I130" s="185"/>
      <c r="J130" s="185">
        <v>3.9772727272727272E-2</v>
      </c>
      <c r="K130" s="203">
        <v>1</v>
      </c>
      <c r="L130" s="186">
        <f>IF(ISBLANK(K130),"?",J130*K130)</f>
        <v>3.9772727272727272E-2</v>
      </c>
      <c r="M130" s="67"/>
      <c r="N130" s="186"/>
      <c r="O130" s="186"/>
      <c r="P130" s="52"/>
      <c r="Q130" s="361" t="s">
        <v>876</v>
      </c>
      <c r="R130" s="361" t="s">
        <v>912</v>
      </c>
      <c r="S130" s="148"/>
      <c r="T130" s="148"/>
      <c r="U130" s="148"/>
      <c r="V130" s="89"/>
      <c r="W130" s="17"/>
    </row>
    <row r="131" spans="1:23" s="10" customFormat="1" ht="257.10000000000002" customHeight="1">
      <c r="A131" s="242"/>
      <c r="B131" s="247"/>
      <c r="C131" s="242"/>
      <c r="D131" s="21">
        <v>244</v>
      </c>
      <c r="E131" s="663" t="s">
        <v>394</v>
      </c>
      <c r="F131" s="663"/>
      <c r="G131" s="186"/>
      <c r="H131" s="186"/>
      <c r="I131" s="185"/>
      <c r="J131" s="185">
        <v>3.9772727272727272E-2</v>
      </c>
      <c r="K131" s="203">
        <v>1</v>
      </c>
      <c r="L131" s="186">
        <f>IF(ISBLANK(K131),"?",J131*K131)</f>
        <v>3.9772727272727272E-2</v>
      </c>
      <c r="M131" s="67"/>
      <c r="N131" s="186"/>
      <c r="O131" s="186"/>
      <c r="P131" s="52"/>
      <c r="Q131" s="375" t="s">
        <v>873</v>
      </c>
      <c r="R131" s="373" t="s">
        <v>912</v>
      </c>
      <c r="S131" s="148"/>
      <c r="T131" s="148"/>
      <c r="U131" s="148"/>
      <c r="V131" s="89"/>
      <c r="W131" s="17"/>
    </row>
    <row r="132" spans="1:23" s="10" customFormat="1" ht="125.25" customHeight="1">
      <c r="A132" s="242"/>
      <c r="B132" s="247"/>
      <c r="C132" s="242"/>
      <c r="D132" s="21">
        <v>245</v>
      </c>
      <c r="E132" s="663" t="s">
        <v>395</v>
      </c>
      <c r="F132" s="663"/>
      <c r="G132" s="186"/>
      <c r="H132" s="186"/>
      <c r="I132" s="185"/>
      <c r="J132" s="185">
        <v>3.9772727272727272E-2</v>
      </c>
      <c r="K132" s="186">
        <v>0.79749999999999999</v>
      </c>
      <c r="L132" s="186">
        <f>IF(ISBLANK(K132),"?",J132*K132)</f>
        <v>3.1718749999999997E-2</v>
      </c>
      <c r="M132" s="185"/>
      <c r="N132" s="186"/>
      <c r="O132" s="186"/>
      <c r="P132" s="52"/>
      <c r="Q132" s="148" t="s">
        <v>1104</v>
      </c>
      <c r="R132" s="361" t="s">
        <v>912</v>
      </c>
      <c r="S132" s="148"/>
      <c r="T132" s="273"/>
      <c r="U132" s="148"/>
      <c r="V132" s="89"/>
      <c r="W132" s="17"/>
    </row>
    <row r="133" spans="1:23" ht="57.75" customHeight="1">
      <c r="A133" s="242"/>
      <c r="B133" s="247"/>
      <c r="C133" s="21">
        <v>114</v>
      </c>
      <c r="D133" s="663" t="s">
        <v>396</v>
      </c>
      <c r="E133" s="663"/>
      <c r="F133" s="663"/>
      <c r="G133" s="201"/>
      <c r="H133" s="183"/>
      <c r="I133" s="201">
        <v>0.23863636363636365</v>
      </c>
      <c r="J133" s="183"/>
      <c r="K133" s="346"/>
      <c r="L133" s="183"/>
      <c r="M133" s="183">
        <f>SUM(L134:L138)</f>
        <v>0.23287568181818183</v>
      </c>
      <c r="N133" s="183"/>
      <c r="O133" s="183"/>
      <c r="P133" s="40">
        <f>M133/I133</f>
        <v>0.97585999999999995</v>
      </c>
      <c r="Q133" s="312"/>
      <c r="R133" s="12"/>
      <c r="S133" s="271"/>
      <c r="T133" s="147"/>
      <c r="U133" s="147"/>
      <c r="V133" s="89"/>
      <c r="W133" s="2"/>
    </row>
    <row r="134" spans="1:23" ht="147" customHeight="1">
      <c r="A134" s="242"/>
      <c r="B134" s="247"/>
      <c r="C134" s="21"/>
      <c r="D134" s="21">
        <v>246</v>
      </c>
      <c r="E134" s="663" t="s">
        <v>397</v>
      </c>
      <c r="F134" s="663"/>
      <c r="G134" s="186"/>
      <c r="H134" s="186"/>
      <c r="I134" s="185"/>
      <c r="J134" s="67">
        <v>4.7727272727272729E-2</v>
      </c>
      <c r="K134" s="203">
        <v>1</v>
      </c>
      <c r="L134" s="186">
        <f>IF(ISBLANK(K134),"?",J134*K134)</f>
        <v>4.7727272727272729E-2</v>
      </c>
      <c r="M134" s="67"/>
      <c r="N134" s="186"/>
      <c r="O134" s="186"/>
      <c r="P134" s="52"/>
      <c r="Q134" s="329" t="s">
        <v>910</v>
      </c>
      <c r="R134" s="353" t="s">
        <v>912</v>
      </c>
      <c r="S134" s="148"/>
      <c r="T134" s="148"/>
      <c r="U134" s="148"/>
      <c r="V134" s="89"/>
      <c r="W134" s="2"/>
    </row>
    <row r="135" spans="1:23" ht="200.45" customHeight="1">
      <c r="A135" s="242"/>
      <c r="B135" s="247"/>
      <c r="C135" s="242"/>
      <c r="D135" s="21">
        <v>247</v>
      </c>
      <c r="E135" s="663" t="s">
        <v>398</v>
      </c>
      <c r="F135" s="663"/>
      <c r="G135" s="186"/>
      <c r="H135" s="186"/>
      <c r="I135" s="185"/>
      <c r="J135" s="67">
        <v>4.7727272727272729E-2</v>
      </c>
      <c r="K135" s="203">
        <v>0.90390000000000004</v>
      </c>
      <c r="L135" s="186">
        <f>IF(ISBLANK(K135),"?",J135*K135)</f>
        <v>4.3140681818181821E-2</v>
      </c>
      <c r="M135" s="67"/>
      <c r="N135" s="186"/>
      <c r="O135" s="186"/>
      <c r="P135" s="52"/>
      <c r="Q135" s="376" t="s">
        <v>1047</v>
      </c>
      <c r="R135" s="377" t="s">
        <v>877</v>
      </c>
      <c r="S135" s="651"/>
      <c r="T135" s="148"/>
      <c r="U135" s="148"/>
      <c r="V135" s="82"/>
      <c r="W135" s="2"/>
    </row>
    <row r="136" spans="1:23" ht="106.5" customHeight="1">
      <c r="A136" s="242"/>
      <c r="B136" s="247"/>
      <c r="C136" s="242"/>
      <c r="D136" s="21">
        <v>248</v>
      </c>
      <c r="E136" s="663" t="s">
        <v>399</v>
      </c>
      <c r="F136" s="663"/>
      <c r="G136" s="186"/>
      <c r="H136" s="186"/>
      <c r="I136" s="185"/>
      <c r="J136" s="67">
        <v>4.7727272727272729E-2</v>
      </c>
      <c r="K136" s="203">
        <v>1</v>
      </c>
      <c r="L136" s="186">
        <f>IF(ISBLANK(K136),"?",J136*K136)</f>
        <v>4.7727272727272729E-2</v>
      </c>
      <c r="M136" s="67"/>
      <c r="N136" s="186"/>
      <c r="O136" s="186"/>
      <c r="P136" s="52"/>
      <c r="Q136" s="376" t="s">
        <v>1103</v>
      </c>
      <c r="R136" s="377" t="s">
        <v>912</v>
      </c>
      <c r="S136" s="651"/>
      <c r="T136" s="148"/>
      <c r="U136" s="148"/>
      <c r="V136" s="82"/>
      <c r="W136" s="2"/>
    </row>
    <row r="137" spans="1:23" ht="96.75" customHeight="1">
      <c r="A137" s="242"/>
      <c r="B137" s="247"/>
      <c r="C137" s="242"/>
      <c r="D137" s="21">
        <v>249</v>
      </c>
      <c r="E137" s="663" t="s">
        <v>400</v>
      </c>
      <c r="F137" s="663"/>
      <c r="G137" s="186"/>
      <c r="H137" s="186"/>
      <c r="I137" s="185"/>
      <c r="J137" s="67">
        <v>4.7727272727272729E-2</v>
      </c>
      <c r="K137" s="203">
        <v>0.97540000000000004</v>
      </c>
      <c r="L137" s="186">
        <f>IF(ISBLANK(K137),"?",J137*K137)</f>
        <v>4.655318181818182E-2</v>
      </c>
      <c r="M137" s="67"/>
      <c r="N137" s="186"/>
      <c r="O137" s="186"/>
      <c r="P137" s="52"/>
      <c r="Q137" s="361" t="s">
        <v>1002</v>
      </c>
      <c r="R137" s="361" t="s">
        <v>912</v>
      </c>
      <c r="S137" s="651"/>
      <c r="T137" s="148"/>
      <c r="U137" s="148"/>
      <c r="V137" s="82"/>
      <c r="W137" s="2"/>
    </row>
    <row r="138" spans="1:23" ht="57" customHeight="1">
      <c r="A138" s="242"/>
      <c r="B138" s="247"/>
      <c r="C138" s="242"/>
      <c r="D138" s="21">
        <v>250</v>
      </c>
      <c r="E138" s="663" t="s">
        <v>401</v>
      </c>
      <c r="F138" s="663"/>
      <c r="G138" s="186"/>
      <c r="H138" s="186"/>
      <c r="I138" s="185"/>
      <c r="J138" s="67">
        <v>4.7727272727272729E-2</v>
      </c>
      <c r="K138" s="203">
        <v>1</v>
      </c>
      <c r="L138" s="186">
        <f>IF(ISBLANK(K138),"?",J138*K138)</f>
        <v>4.7727272727272729E-2</v>
      </c>
      <c r="M138" s="67"/>
      <c r="N138" s="186"/>
      <c r="O138" s="186"/>
      <c r="P138" s="52"/>
      <c r="Q138" s="361" t="s">
        <v>1003</v>
      </c>
      <c r="R138" s="361" t="s">
        <v>912</v>
      </c>
      <c r="S138" s="148"/>
      <c r="T138" s="148"/>
      <c r="U138" s="148"/>
      <c r="V138" s="82"/>
      <c r="W138" s="2"/>
    </row>
    <row r="139" spans="1:23" ht="57.6" customHeight="1">
      <c r="A139" s="242"/>
      <c r="B139" s="247"/>
      <c r="C139" s="21">
        <v>115</v>
      </c>
      <c r="D139" s="663" t="s">
        <v>402</v>
      </c>
      <c r="E139" s="663"/>
      <c r="F139" s="663"/>
      <c r="G139" s="201"/>
      <c r="H139" s="183"/>
      <c r="I139" s="201">
        <v>0.23863636363636365</v>
      </c>
      <c r="J139" s="183"/>
      <c r="K139" s="346"/>
      <c r="L139" s="183"/>
      <c r="M139" s="183">
        <f>SUM(L140:L143)</f>
        <v>0.22157982954545455</v>
      </c>
      <c r="N139" s="183"/>
      <c r="O139" s="183"/>
      <c r="P139" s="40">
        <f>M139/I139</f>
        <v>0.92852499999999993</v>
      </c>
      <c r="Q139" s="312"/>
      <c r="R139" s="12"/>
      <c r="S139" s="271"/>
      <c r="T139" s="147"/>
      <c r="U139" s="147"/>
      <c r="V139" s="82"/>
      <c r="W139" s="2"/>
    </row>
    <row r="140" spans="1:23" ht="265.5" customHeight="1">
      <c r="A140" s="242"/>
      <c r="B140" s="247"/>
      <c r="C140" s="21"/>
      <c r="D140" s="21">
        <v>251</v>
      </c>
      <c r="E140" s="663" t="s">
        <v>403</v>
      </c>
      <c r="F140" s="663"/>
      <c r="G140" s="186"/>
      <c r="H140" s="186"/>
      <c r="I140" s="185"/>
      <c r="J140" s="67">
        <v>5.9659090909090912E-2</v>
      </c>
      <c r="K140" s="202">
        <v>1</v>
      </c>
      <c r="L140" s="202">
        <f>IF(ISBLANK(K140),"?",J140*K140)</f>
        <v>5.9659090909090912E-2</v>
      </c>
      <c r="M140" s="185"/>
      <c r="N140" s="202"/>
      <c r="O140" s="202"/>
      <c r="P140" s="33"/>
      <c r="Q140" s="455" t="s">
        <v>1228</v>
      </c>
      <c r="R140" s="353"/>
      <c r="S140" s="455"/>
      <c r="T140" s="148"/>
      <c r="U140" s="148"/>
      <c r="V140" s="82"/>
      <c r="W140" s="2"/>
    </row>
    <row r="141" spans="1:23" ht="216" customHeight="1">
      <c r="A141" s="242"/>
      <c r="B141" s="247"/>
      <c r="C141" s="242"/>
      <c r="D141" s="21">
        <v>252</v>
      </c>
      <c r="E141" s="663" t="s">
        <v>404</v>
      </c>
      <c r="F141" s="663"/>
      <c r="G141" s="186"/>
      <c r="H141" s="186"/>
      <c r="I141" s="185"/>
      <c r="J141" s="67">
        <v>5.9659090909090912E-2</v>
      </c>
      <c r="K141" s="186">
        <v>0.93710000000000004</v>
      </c>
      <c r="L141" s="186">
        <f>IF(ISBLANK(K141),"?",J141*K141)</f>
        <v>5.5906534090909094E-2</v>
      </c>
      <c r="M141" s="67"/>
      <c r="N141" s="186"/>
      <c r="O141" s="186"/>
      <c r="P141" s="52"/>
      <c r="Q141" s="548" t="s">
        <v>1281</v>
      </c>
      <c r="R141" s="377" t="s">
        <v>912</v>
      </c>
      <c r="S141" s="148"/>
      <c r="T141" s="148"/>
      <c r="U141" s="148"/>
      <c r="V141" s="92"/>
      <c r="W141" s="2" t="s">
        <v>1191</v>
      </c>
    </row>
    <row r="142" spans="1:23" ht="84" customHeight="1">
      <c r="A142" s="242"/>
      <c r="B142" s="247"/>
      <c r="C142" s="242"/>
      <c r="D142" s="21">
        <v>253</v>
      </c>
      <c r="E142" s="663" t="s">
        <v>405</v>
      </c>
      <c r="F142" s="663"/>
      <c r="G142" s="186"/>
      <c r="H142" s="186"/>
      <c r="I142" s="185"/>
      <c r="J142" s="67">
        <v>5.9659090909090912E-2</v>
      </c>
      <c r="K142" s="186">
        <v>0.77700000000000002</v>
      </c>
      <c r="L142" s="202">
        <f>IF(ISBLANK(K142),"?",J142*K142)</f>
        <v>4.6355113636363639E-2</v>
      </c>
      <c r="M142" s="185"/>
      <c r="N142" s="202"/>
      <c r="O142" s="202"/>
      <c r="P142" s="33"/>
      <c r="Q142" s="528" t="s">
        <v>1059</v>
      </c>
      <c r="R142" s="361" t="s">
        <v>912</v>
      </c>
      <c r="S142" s="148"/>
      <c r="T142" s="148"/>
      <c r="U142" s="148"/>
      <c r="V142" s="92"/>
      <c r="W142" s="2"/>
    </row>
    <row r="143" spans="1:23" ht="105">
      <c r="A143" s="242"/>
      <c r="B143" s="247"/>
      <c r="C143" s="242"/>
      <c r="D143" s="21">
        <v>254</v>
      </c>
      <c r="E143" s="663" t="s">
        <v>401</v>
      </c>
      <c r="F143" s="663"/>
      <c r="G143" s="186"/>
      <c r="H143" s="186"/>
      <c r="I143" s="185"/>
      <c r="J143" s="67">
        <v>5.9659090909090912E-2</v>
      </c>
      <c r="K143" s="186">
        <v>1</v>
      </c>
      <c r="L143" s="186">
        <f>IF(ISBLANK(K143),"?",J143*K143)</f>
        <v>5.9659090909090912E-2</v>
      </c>
      <c r="M143" s="67"/>
      <c r="N143" s="186"/>
      <c r="O143" s="186"/>
      <c r="P143" s="52"/>
      <c r="Q143" s="656" t="s">
        <v>1229</v>
      </c>
      <c r="R143" s="12" t="s">
        <v>912</v>
      </c>
      <c r="S143" s="271"/>
      <c r="T143" s="271"/>
      <c r="U143" s="271"/>
      <c r="V143" s="92"/>
      <c r="W143" s="2"/>
    </row>
    <row r="144" spans="1:23" ht="33.75" customHeight="1">
      <c r="A144" s="242"/>
      <c r="B144" s="247"/>
      <c r="C144" s="21">
        <v>116</v>
      </c>
      <c r="D144" s="663" t="s">
        <v>406</v>
      </c>
      <c r="E144" s="663"/>
      <c r="F144" s="663"/>
      <c r="G144" s="201"/>
      <c r="H144" s="183"/>
      <c r="I144" s="201">
        <v>0.23863636363636365</v>
      </c>
      <c r="J144" s="183"/>
      <c r="K144" s="346"/>
      <c r="L144" s="183"/>
      <c r="M144" s="183">
        <f>SUM(L145:L151)</f>
        <v>0.23863636363636365</v>
      </c>
      <c r="N144" s="183"/>
      <c r="O144" s="183"/>
      <c r="P144" s="40">
        <f>M144/I144</f>
        <v>1</v>
      </c>
      <c r="Q144" s="312"/>
      <c r="R144" s="12"/>
      <c r="S144" s="271"/>
      <c r="T144" s="147"/>
      <c r="U144" s="147"/>
      <c r="V144" s="92"/>
      <c r="W144" s="2"/>
    </row>
    <row r="145" spans="1:23" ht="267.95" customHeight="1">
      <c r="A145" s="242"/>
      <c r="B145" s="247"/>
      <c r="C145" s="21"/>
      <c r="D145" s="21">
        <v>255</v>
      </c>
      <c r="E145" s="663" t="s">
        <v>407</v>
      </c>
      <c r="F145" s="663"/>
      <c r="G145" s="186"/>
      <c r="H145" s="186"/>
      <c r="I145" s="185"/>
      <c r="J145" s="67">
        <v>7.9545454545454544E-2</v>
      </c>
      <c r="K145" s="186">
        <v>1</v>
      </c>
      <c r="L145" s="186">
        <f>IF(ISBLANK(K145),"?",J145*K145)</f>
        <v>7.9545454545454544E-2</v>
      </c>
      <c r="M145" s="67"/>
      <c r="N145" s="186"/>
      <c r="O145" s="186"/>
      <c r="P145" s="52"/>
      <c r="Q145" s="530" t="s">
        <v>1064</v>
      </c>
      <c r="R145" s="353" t="s">
        <v>912</v>
      </c>
      <c r="S145" s="271"/>
      <c r="T145" s="271"/>
      <c r="U145" s="271"/>
      <c r="V145" s="92"/>
      <c r="W145" s="2"/>
    </row>
    <row r="146" spans="1:23" ht="58.5" customHeight="1">
      <c r="A146" s="242"/>
      <c r="B146" s="247"/>
      <c r="C146" s="242"/>
      <c r="D146" s="21">
        <v>256</v>
      </c>
      <c r="E146" s="663" t="s">
        <v>408</v>
      </c>
      <c r="F146" s="663"/>
      <c r="G146" s="186"/>
      <c r="H146" s="186"/>
      <c r="I146" s="185"/>
      <c r="J146" s="67">
        <v>7.9545454545454544E-2</v>
      </c>
      <c r="K146" s="630">
        <f>AVERAGE(K147:K150)</f>
        <v>1</v>
      </c>
      <c r="L146" s="186">
        <f>IF(ISERR(K146),"?",J146*K146)</f>
        <v>7.9545454545454544E-2</v>
      </c>
      <c r="M146" s="67"/>
      <c r="N146" s="186"/>
      <c r="O146" s="186"/>
      <c r="P146" s="52"/>
      <c r="Q146" s="313"/>
      <c r="R146" s="361" t="s">
        <v>1105</v>
      </c>
      <c r="S146" s="148"/>
      <c r="T146" s="148"/>
      <c r="U146" s="148"/>
      <c r="V146" s="92"/>
      <c r="W146" s="2"/>
    </row>
    <row r="147" spans="1:23" ht="31.5">
      <c r="A147" s="242"/>
      <c r="B147" s="247"/>
      <c r="C147" s="242"/>
      <c r="D147" s="242"/>
      <c r="E147" s="242" t="s">
        <v>32</v>
      </c>
      <c r="F147" s="245" t="s">
        <v>409</v>
      </c>
      <c r="G147" s="186"/>
      <c r="H147" s="186"/>
      <c r="I147" s="185"/>
      <c r="J147" s="67"/>
      <c r="K147" s="67">
        <v>1</v>
      </c>
      <c r="L147" s="186" t="str">
        <f>IF(ISBLANK(K147),"?","Ok")</f>
        <v>Ok</v>
      </c>
      <c r="M147" s="67"/>
      <c r="N147" s="186"/>
      <c r="O147" s="186"/>
      <c r="P147" s="52"/>
      <c r="Q147" s="320" t="s">
        <v>883</v>
      </c>
      <c r="R147" s="353" t="s">
        <v>912</v>
      </c>
      <c r="S147" s="148"/>
      <c r="T147" s="148"/>
      <c r="U147" s="148"/>
      <c r="V147" s="82"/>
      <c r="W147" s="2"/>
    </row>
    <row r="148" spans="1:23" ht="30">
      <c r="A148" s="242"/>
      <c r="B148" s="247"/>
      <c r="C148" s="242"/>
      <c r="D148" s="242"/>
      <c r="E148" s="242" t="s">
        <v>34</v>
      </c>
      <c r="F148" s="245" t="s">
        <v>410</v>
      </c>
      <c r="G148" s="186"/>
      <c r="H148" s="186"/>
      <c r="I148" s="185"/>
      <c r="J148" s="67"/>
      <c r="K148" s="67">
        <v>1</v>
      </c>
      <c r="L148" s="186" t="str">
        <f>IF(ISBLANK(K148),"?","Ok")</f>
        <v>Ok</v>
      </c>
      <c r="M148" s="67"/>
      <c r="N148" s="186"/>
      <c r="O148" s="186"/>
      <c r="P148" s="52"/>
      <c r="Q148" s="361" t="s">
        <v>884</v>
      </c>
      <c r="R148" s="353" t="s">
        <v>912</v>
      </c>
      <c r="S148" s="148"/>
      <c r="T148" s="148"/>
      <c r="U148" s="148"/>
      <c r="V148" s="82"/>
      <c r="W148" s="2"/>
    </row>
    <row r="149" spans="1:23" ht="30">
      <c r="A149" s="242"/>
      <c r="B149" s="247"/>
      <c r="C149" s="242"/>
      <c r="D149" s="242"/>
      <c r="E149" s="242" t="s">
        <v>36</v>
      </c>
      <c r="F149" s="245" t="s">
        <v>679</v>
      </c>
      <c r="G149" s="186"/>
      <c r="H149" s="186"/>
      <c r="I149" s="185"/>
      <c r="J149" s="67"/>
      <c r="K149" s="67">
        <v>1</v>
      </c>
      <c r="L149" s="186" t="str">
        <f>IF(ISBLANK(K149),"?","Ok")</f>
        <v>Ok</v>
      </c>
      <c r="M149" s="67"/>
      <c r="N149" s="186"/>
      <c r="O149" s="186"/>
      <c r="P149" s="52"/>
      <c r="Q149" s="361" t="s">
        <v>885</v>
      </c>
      <c r="R149" s="353" t="s">
        <v>912</v>
      </c>
      <c r="S149" s="148"/>
      <c r="T149" s="148"/>
      <c r="U149" s="148"/>
      <c r="V149" s="82"/>
      <c r="W149" s="2"/>
    </row>
    <row r="150" spans="1:23" ht="116.25" customHeight="1">
      <c r="A150" s="242"/>
      <c r="B150" s="247"/>
      <c r="C150" s="242"/>
      <c r="D150" s="242"/>
      <c r="E150" s="242" t="s">
        <v>38</v>
      </c>
      <c r="F150" s="245" t="s">
        <v>411</v>
      </c>
      <c r="G150" s="186"/>
      <c r="H150" s="186"/>
      <c r="I150" s="185"/>
      <c r="J150" s="67"/>
      <c r="K150" s="67">
        <v>1</v>
      </c>
      <c r="L150" s="186" t="str">
        <f>IF(ISBLANK(K150),"?","Ok")</f>
        <v>Ok</v>
      </c>
      <c r="M150" s="67"/>
      <c r="N150" s="186"/>
      <c r="O150" s="186"/>
      <c r="P150" s="52"/>
      <c r="Q150" s="361" t="s">
        <v>886</v>
      </c>
      <c r="R150" s="353" t="s">
        <v>912</v>
      </c>
      <c r="S150" s="148"/>
      <c r="T150" s="148"/>
      <c r="U150" s="148"/>
      <c r="V150" s="82"/>
      <c r="W150" s="2"/>
    </row>
    <row r="151" spans="1:23" ht="296.45" customHeight="1">
      <c r="A151" s="242"/>
      <c r="B151" s="247"/>
      <c r="C151" s="242"/>
      <c r="D151" s="21">
        <v>257</v>
      </c>
      <c r="E151" s="663" t="s">
        <v>412</v>
      </c>
      <c r="F151" s="663"/>
      <c r="G151" s="186"/>
      <c r="H151" s="186"/>
      <c r="I151" s="185"/>
      <c r="J151" s="67">
        <v>7.9545454545454544E-2</v>
      </c>
      <c r="K151" s="67">
        <v>1</v>
      </c>
      <c r="L151" s="186">
        <f>IF(ISBLANK(K151),"?",J151*K151)</f>
        <v>7.9545454545454544E-2</v>
      </c>
      <c r="M151" s="67"/>
      <c r="N151" s="186"/>
      <c r="O151" s="186"/>
      <c r="P151" s="52"/>
      <c r="Q151" s="530" t="s">
        <v>1282</v>
      </c>
      <c r="R151" s="353" t="s">
        <v>912</v>
      </c>
      <c r="S151" s="148"/>
      <c r="T151" s="148"/>
      <c r="U151" s="148"/>
      <c r="V151" s="82"/>
      <c r="W151" s="2"/>
    </row>
    <row r="152" spans="1:23" ht="33.75" customHeight="1">
      <c r="A152" s="242"/>
      <c r="B152" s="247"/>
      <c r="C152" s="21">
        <v>117</v>
      </c>
      <c r="D152" s="663" t="s">
        <v>406</v>
      </c>
      <c r="E152" s="663"/>
      <c r="F152" s="663"/>
      <c r="G152" s="201"/>
      <c r="H152" s="183"/>
      <c r="I152" s="201">
        <v>0.23863636363636365</v>
      </c>
      <c r="J152" s="183"/>
      <c r="K152" s="346"/>
      <c r="L152" s="183"/>
      <c r="M152" s="183">
        <f>SUM(L153:L154)</f>
        <v>0.22318465909090909</v>
      </c>
      <c r="N152" s="183"/>
      <c r="O152" s="183"/>
      <c r="P152" s="40">
        <f>M152/I152</f>
        <v>0.93525000000000003</v>
      </c>
      <c r="Q152" s="312"/>
      <c r="R152" s="12"/>
      <c r="S152" s="271"/>
      <c r="T152" s="147"/>
      <c r="U152" s="147"/>
      <c r="V152" s="92"/>
      <c r="W152" s="2"/>
    </row>
    <row r="153" spans="1:23" ht="209.25" customHeight="1">
      <c r="A153" s="242"/>
      <c r="B153" s="247"/>
      <c r="C153" s="21"/>
      <c r="D153" s="21">
        <v>258</v>
      </c>
      <c r="E153" s="663" t="s">
        <v>413</v>
      </c>
      <c r="F153" s="663"/>
      <c r="G153" s="186"/>
      <c r="H153" s="186"/>
      <c r="I153" s="185"/>
      <c r="J153" s="67">
        <v>0.11931818181818182</v>
      </c>
      <c r="K153" s="186">
        <v>0.88749999999999996</v>
      </c>
      <c r="L153" s="186">
        <f>IF(ISBLANK(K153),"?",J153*K153)</f>
        <v>0.10589488636363636</v>
      </c>
      <c r="M153" s="67"/>
      <c r="N153" s="186"/>
      <c r="O153" s="186"/>
      <c r="P153" s="52"/>
      <c r="Q153" s="161" t="s">
        <v>1110</v>
      </c>
      <c r="R153" s="12" t="s">
        <v>912</v>
      </c>
      <c r="S153" s="652"/>
      <c r="T153" s="274"/>
      <c r="U153" s="271"/>
      <c r="V153" s="92"/>
      <c r="W153" s="2"/>
    </row>
    <row r="154" spans="1:23" ht="126">
      <c r="A154" s="242"/>
      <c r="B154" s="247"/>
      <c r="C154" s="242"/>
      <c r="D154" s="21">
        <v>259</v>
      </c>
      <c r="E154" s="663" t="s">
        <v>680</v>
      </c>
      <c r="F154" s="663"/>
      <c r="G154" s="186"/>
      <c r="H154" s="186"/>
      <c r="I154" s="185"/>
      <c r="J154" s="67">
        <v>0.11931818181818182</v>
      </c>
      <c r="K154" s="202">
        <v>0.98299999999999998</v>
      </c>
      <c r="L154" s="186">
        <f>IF(ISBLANK(K154),"?",J154*K154)</f>
        <v>0.11728977272727273</v>
      </c>
      <c r="M154" s="67"/>
      <c r="N154" s="186"/>
      <c r="O154" s="186"/>
      <c r="P154" s="52"/>
      <c r="Q154" s="161" t="s">
        <v>1283</v>
      </c>
      <c r="R154" s="267" t="s">
        <v>912</v>
      </c>
      <c r="S154" s="271"/>
      <c r="T154" s="274"/>
      <c r="U154" s="271"/>
      <c r="V154" s="92"/>
      <c r="W154" s="2"/>
    </row>
    <row r="155" spans="1:23" ht="32.25" customHeight="1">
      <c r="A155" s="242"/>
      <c r="B155" s="247"/>
      <c r="C155" s="21">
        <v>118</v>
      </c>
      <c r="D155" s="663" t="s">
        <v>569</v>
      </c>
      <c r="E155" s="663"/>
      <c r="F155" s="663"/>
      <c r="G155" s="201"/>
      <c r="H155" s="183"/>
      <c r="I155" s="201">
        <v>0.23863636363636365</v>
      </c>
      <c r="J155" s="183"/>
      <c r="K155" s="346"/>
      <c r="L155" s="183"/>
      <c r="M155" s="183">
        <f>SUM(L156:L165)</f>
        <v>0.21882000000000001</v>
      </c>
      <c r="N155" s="183"/>
      <c r="O155" s="183"/>
      <c r="P155" s="40">
        <f>M155/I155</f>
        <v>0.91696</v>
      </c>
      <c r="Q155" s="312"/>
      <c r="R155" s="12"/>
      <c r="S155" s="271"/>
      <c r="T155" s="147"/>
      <c r="U155" s="147"/>
      <c r="V155" s="92"/>
      <c r="W155" s="2"/>
    </row>
    <row r="156" spans="1:23" ht="265.5" customHeight="1">
      <c r="A156" s="242"/>
      <c r="B156" s="247"/>
      <c r="C156" s="21"/>
      <c r="D156" s="21">
        <v>260</v>
      </c>
      <c r="E156" s="663" t="s">
        <v>569</v>
      </c>
      <c r="F156" s="663"/>
      <c r="G156" s="186"/>
      <c r="H156" s="186"/>
      <c r="I156" s="185"/>
      <c r="J156" s="67">
        <v>2.3863636363636365E-2</v>
      </c>
      <c r="K156" s="378">
        <v>1</v>
      </c>
      <c r="L156" s="186">
        <f t="shared" ref="L156:L165" si="2">IF(ISBLANK(K156),"?",J156*K156)</f>
        <v>2.3863636363636365E-2</v>
      </c>
      <c r="M156" s="67"/>
      <c r="N156" s="186"/>
      <c r="O156" s="186"/>
      <c r="P156" s="52"/>
      <c r="Q156" s="315" t="s">
        <v>1230</v>
      </c>
      <c r="R156" s="353" t="s">
        <v>912</v>
      </c>
      <c r="S156" s="148"/>
      <c r="T156" s="148"/>
      <c r="U156" s="148"/>
      <c r="V156" s="92"/>
      <c r="W156" s="2"/>
    </row>
    <row r="157" spans="1:23" ht="221.45" customHeight="1">
      <c r="A157" s="242"/>
      <c r="B157" s="247"/>
      <c r="C157" s="242"/>
      <c r="D157" s="21">
        <v>261</v>
      </c>
      <c r="E157" s="663" t="s">
        <v>681</v>
      </c>
      <c r="F157" s="663"/>
      <c r="G157" s="186"/>
      <c r="H157" s="186"/>
      <c r="I157" s="185"/>
      <c r="J157" s="67">
        <v>2.3863636363636365E-2</v>
      </c>
      <c r="K157" s="202">
        <v>1</v>
      </c>
      <c r="L157" s="186">
        <f t="shared" si="2"/>
        <v>2.3863636363636365E-2</v>
      </c>
      <c r="M157" s="67"/>
      <c r="N157" s="186"/>
      <c r="O157" s="186"/>
      <c r="P157" s="52"/>
      <c r="Q157" s="316" t="s">
        <v>1231</v>
      </c>
      <c r="R157" s="353" t="s">
        <v>912</v>
      </c>
      <c r="S157" s="271"/>
      <c r="T157" s="271"/>
      <c r="U157" s="271"/>
      <c r="V157" s="82"/>
      <c r="W157" s="2"/>
    </row>
    <row r="158" spans="1:23" ht="208.5" customHeight="1">
      <c r="A158" s="242"/>
      <c r="B158" s="247"/>
      <c r="C158" s="242"/>
      <c r="D158" s="21">
        <v>262</v>
      </c>
      <c r="E158" s="663" t="s">
        <v>414</v>
      </c>
      <c r="F158" s="663"/>
      <c r="G158" s="186"/>
      <c r="H158" s="186"/>
      <c r="I158" s="185"/>
      <c r="J158" s="67">
        <v>2.3863636363636365E-2</v>
      </c>
      <c r="K158" s="378">
        <v>1</v>
      </c>
      <c r="L158" s="378">
        <f t="shared" si="2"/>
        <v>2.3863636363636365E-2</v>
      </c>
      <c r="M158" s="379"/>
      <c r="N158" s="378"/>
      <c r="O158" s="378"/>
      <c r="P158" s="330"/>
      <c r="Q158" s="380" t="s">
        <v>1288</v>
      </c>
      <c r="R158" s="361"/>
      <c r="S158" s="649"/>
      <c r="T158" s="148"/>
      <c r="U158" s="148"/>
      <c r="V158" s="82"/>
      <c r="W158" s="2"/>
    </row>
    <row r="159" spans="1:23" ht="129.75" customHeight="1">
      <c r="A159" s="242"/>
      <c r="B159" s="247"/>
      <c r="C159" s="242"/>
      <c r="D159" s="21">
        <v>263</v>
      </c>
      <c r="E159" s="663" t="s">
        <v>415</v>
      </c>
      <c r="F159" s="663"/>
      <c r="G159" s="186"/>
      <c r="H159" s="186"/>
      <c r="I159" s="185"/>
      <c r="J159" s="67">
        <v>2.3863636363636365E-2</v>
      </c>
      <c r="K159" s="500">
        <v>0.86760000000000004</v>
      </c>
      <c r="L159" s="500">
        <f t="shared" si="2"/>
        <v>2.0704090909090912E-2</v>
      </c>
      <c r="M159" s="511"/>
      <c r="N159" s="500"/>
      <c r="O159" s="500"/>
      <c r="P159" s="512"/>
      <c r="Q159" s="519" t="s">
        <v>1048</v>
      </c>
      <c r="R159" s="519" t="s">
        <v>912</v>
      </c>
      <c r="S159" s="148"/>
      <c r="T159" s="148"/>
      <c r="U159" s="148"/>
      <c r="V159" s="82"/>
      <c r="W159" s="2"/>
    </row>
    <row r="160" spans="1:23" ht="155.44999999999999" customHeight="1">
      <c r="A160" s="242"/>
      <c r="B160" s="247"/>
      <c r="C160" s="242"/>
      <c r="D160" s="21">
        <v>264</v>
      </c>
      <c r="E160" s="663" t="s">
        <v>416</v>
      </c>
      <c r="F160" s="663"/>
      <c r="G160" s="186"/>
      <c r="H160" s="186"/>
      <c r="I160" s="185"/>
      <c r="J160" s="67">
        <v>2.3863636363636365E-2</v>
      </c>
      <c r="K160" s="500">
        <v>0.90100000000000002</v>
      </c>
      <c r="L160" s="500">
        <f t="shared" si="2"/>
        <v>2.1501136363636365E-2</v>
      </c>
      <c r="M160" s="511"/>
      <c r="N160" s="500"/>
      <c r="O160" s="500"/>
      <c r="P160" s="512"/>
      <c r="Q160" s="520" t="s">
        <v>1106</v>
      </c>
      <c r="R160" s="519" t="s">
        <v>912</v>
      </c>
      <c r="S160" s="148"/>
      <c r="T160" s="148"/>
      <c r="U160" s="148"/>
      <c r="V160" s="82"/>
      <c r="W160" s="2"/>
    </row>
    <row r="161" spans="1:23" ht="80.25" customHeight="1">
      <c r="A161" s="242"/>
      <c r="B161" s="247"/>
      <c r="C161" s="242"/>
      <c r="D161" s="21">
        <v>265</v>
      </c>
      <c r="E161" s="663" t="s">
        <v>417</v>
      </c>
      <c r="F161" s="663"/>
      <c r="G161" s="186"/>
      <c r="H161" s="186"/>
      <c r="I161" s="185"/>
      <c r="J161" s="67">
        <v>2.3863636363636365E-2</v>
      </c>
      <c r="K161" s="521">
        <v>1</v>
      </c>
      <c r="L161" s="521">
        <f t="shared" si="2"/>
        <v>2.3863636363636365E-2</v>
      </c>
      <c r="M161" s="518"/>
      <c r="N161" s="521"/>
      <c r="O161" s="521"/>
      <c r="P161" s="522"/>
      <c r="Q161" s="520" t="s">
        <v>839</v>
      </c>
      <c r="R161" s="519" t="s">
        <v>912</v>
      </c>
      <c r="S161" s="148"/>
      <c r="T161" s="148"/>
      <c r="U161" s="148"/>
      <c r="V161" s="82"/>
      <c r="W161" s="2"/>
    </row>
    <row r="162" spans="1:23" ht="245.1" customHeight="1">
      <c r="A162" s="242"/>
      <c r="B162" s="247"/>
      <c r="C162" s="242"/>
      <c r="D162" s="21">
        <v>266</v>
      </c>
      <c r="E162" s="663" t="s">
        <v>418</v>
      </c>
      <c r="F162" s="663"/>
      <c r="G162" s="186"/>
      <c r="H162" s="186"/>
      <c r="I162" s="185"/>
      <c r="J162" s="67">
        <v>2.3863636363636365E-2</v>
      </c>
      <c r="K162" s="500">
        <v>0.90100000000000002</v>
      </c>
      <c r="L162" s="500">
        <f t="shared" si="2"/>
        <v>2.1501136363636365E-2</v>
      </c>
      <c r="M162" s="511"/>
      <c r="N162" s="500"/>
      <c r="O162" s="500"/>
      <c r="P162" s="512"/>
      <c r="Q162" s="517" t="s">
        <v>1107</v>
      </c>
      <c r="R162" s="498" t="s">
        <v>912</v>
      </c>
      <c r="S162" s="148"/>
      <c r="T162" s="148"/>
      <c r="U162" s="148"/>
      <c r="V162" s="82"/>
      <c r="W162" s="2"/>
    </row>
    <row r="163" spans="1:23" ht="174.75" customHeight="1">
      <c r="A163" s="242"/>
      <c r="B163" s="247"/>
      <c r="C163" s="242"/>
      <c r="D163" s="21">
        <v>267</v>
      </c>
      <c r="E163" s="663" t="s">
        <v>419</v>
      </c>
      <c r="F163" s="663"/>
      <c r="G163" s="186"/>
      <c r="H163" s="186"/>
      <c r="I163" s="185"/>
      <c r="J163" s="67">
        <v>2.3863636363636365E-2</v>
      </c>
      <c r="K163" s="186">
        <v>0.75</v>
      </c>
      <c r="L163" s="186">
        <f t="shared" si="2"/>
        <v>1.7897727272727273E-2</v>
      </c>
      <c r="M163" s="67"/>
      <c r="N163" s="186"/>
      <c r="O163" s="186"/>
      <c r="P163" s="52"/>
      <c r="Q163" s="161" t="s">
        <v>1284</v>
      </c>
      <c r="R163" s="12" t="s">
        <v>912</v>
      </c>
      <c r="S163" s="643" t="s">
        <v>1286</v>
      </c>
      <c r="T163" s="271"/>
      <c r="U163" s="271"/>
      <c r="V163" s="82"/>
      <c r="W163" s="2"/>
    </row>
    <row r="164" spans="1:23" ht="394.5" customHeight="1">
      <c r="A164" s="242"/>
      <c r="B164" s="247"/>
      <c r="C164" s="242"/>
      <c r="D164" s="21">
        <v>268</v>
      </c>
      <c r="E164" s="663" t="s">
        <v>682</v>
      </c>
      <c r="F164" s="663"/>
      <c r="G164" s="186"/>
      <c r="H164" s="186"/>
      <c r="I164" s="185"/>
      <c r="J164" s="67">
        <v>2.3863636363636365E-2</v>
      </c>
      <c r="K164" s="186">
        <v>1</v>
      </c>
      <c r="L164" s="186">
        <f t="shared" si="2"/>
        <v>2.3863636363636365E-2</v>
      </c>
      <c r="M164" s="67"/>
      <c r="N164" s="186"/>
      <c r="O164" s="186"/>
      <c r="P164" s="52"/>
      <c r="Q164" s="653" t="s">
        <v>1298</v>
      </c>
      <c r="R164" s="267" t="s">
        <v>912</v>
      </c>
      <c r="S164" s="148"/>
      <c r="T164" s="272"/>
      <c r="U164" s="272"/>
      <c r="V164" s="82"/>
      <c r="W164" s="2"/>
    </row>
    <row r="165" spans="1:23" ht="208.5" customHeight="1">
      <c r="A165" s="242"/>
      <c r="B165" s="247"/>
      <c r="C165" s="242"/>
      <c r="D165" s="476">
        <v>269</v>
      </c>
      <c r="E165" s="679" t="s">
        <v>683</v>
      </c>
      <c r="F165" s="679"/>
      <c r="G165" s="335"/>
      <c r="H165" s="335"/>
      <c r="I165" s="626"/>
      <c r="J165" s="484">
        <v>2.3863636363636365E-2</v>
      </c>
      <c r="K165" s="335">
        <v>0.75</v>
      </c>
      <c r="L165" s="335">
        <f t="shared" si="2"/>
        <v>1.7897727272727273E-2</v>
      </c>
      <c r="M165" s="484"/>
      <c r="N165" s="335"/>
      <c r="O165" s="335"/>
      <c r="P165" s="485"/>
      <c r="Q165" s="631" t="s">
        <v>1285</v>
      </c>
      <c r="R165" s="486" t="s">
        <v>912</v>
      </c>
      <c r="S165" s="643"/>
      <c r="T165" s="272"/>
      <c r="U165" s="272"/>
      <c r="V165" s="82"/>
      <c r="W165" s="2"/>
    </row>
    <row r="166" spans="1:23" ht="50.25" customHeight="1">
      <c r="A166" s="242"/>
      <c r="B166" s="247"/>
      <c r="C166" s="21">
        <v>119</v>
      </c>
      <c r="D166" s="663" t="s">
        <v>420</v>
      </c>
      <c r="E166" s="663"/>
      <c r="F166" s="663"/>
      <c r="G166" s="201"/>
      <c r="H166" s="183"/>
      <c r="I166" s="201">
        <v>0.23863636363636365</v>
      </c>
      <c r="J166" s="183"/>
      <c r="K166" s="346"/>
      <c r="L166" s="183"/>
      <c r="M166" s="183">
        <f>SUM(L167)</f>
        <v>0.23863636363636365</v>
      </c>
      <c r="N166" s="183"/>
      <c r="O166" s="183"/>
      <c r="P166" s="40">
        <f>M166/I166</f>
        <v>1</v>
      </c>
      <c r="Q166" s="312"/>
      <c r="R166" s="12"/>
      <c r="S166" s="271"/>
      <c r="T166" s="147"/>
      <c r="U166" s="147"/>
      <c r="V166" s="82"/>
      <c r="W166" s="2"/>
    </row>
    <row r="167" spans="1:23" ht="55.5" customHeight="1">
      <c r="A167" s="242"/>
      <c r="B167" s="247"/>
      <c r="C167" s="21"/>
      <c r="D167" s="21">
        <v>270</v>
      </c>
      <c r="E167" s="663" t="s">
        <v>421</v>
      </c>
      <c r="F167" s="663"/>
      <c r="G167" s="186"/>
      <c r="H167" s="186"/>
      <c r="I167" s="185"/>
      <c r="J167" s="67">
        <v>0.23863636363636365</v>
      </c>
      <c r="K167" s="630">
        <f>AVERAGE(K168:K169)</f>
        <v>1</v>
      </c>
      <c r="L167" s="186">
        <f>IF(ISERR(K167),"?",J167*K167)</f>
        <v>0.23863636363636365</v>
      </c>
      <c r="M167" s="67"/>
      <c r="N167" s="186"/>
      <c r="O167" s="186"/>
      <c r="P167" s="52"/>
      <c r="Q167" s="306"/>
      <c r="R167" s="12"/>
      <c r="S167" s="271"/>
      <c r="T167" s="271"/>
      <c r="U167" s="271"/>
      <c r="V167" s="82"/>
      <c r="W167" s="2"/>
    </row>
    <row r="168" spans="1:23" ht="236.25" customHeight="1">
      <c r="A168" s="242"/>
      <c r="B168" s="247"/>
      <c r="C168" s="242"/>
      <c r="D168" s="242"/>
      <c r="E168" s="242" t="s">
        <v>32</v>
      </c>
      <c r="F168" s="242" t="s">
        <v>422</v>
      </c>
      <c r="G168" s="186"/>
      <c r="H168" s="186"/>
      <c r="I168" s="185"/>
      <c r="J168" s="67"/>
      <c r="K168" s="355">
        <v>1</v>
      </c>
      <c r="L168" s="186" t="str">
        <f>IF(ISBLANK(K168),"?","Ok")</f>
        <v>Ok</v>
      </c>
      <c r="M168" s="67"/>
      <c r="N168" s="186"/>
      <c r="O168" s="186"/>
      <c r="P168" s="52"/>
      <c r="Q168" s="161" t="s">
        <v>1324</v>
      </c>
      <c r="R168" s="12" t="s">
        <v>912</v>
      </c>
      <c r="S168" s="271"/>
      <c r="T168" s="271"/>
      <c r="U168" s="271"/>
      <c r="V168" s="82"/>
      <c r="W168" s="2"/>
    </row>
    <row r="169" spans="1:23" ht="162.75" customHeight="1">
      <c r="A169" s="242"/>
      <c r="B169" s="247"/>
      <c r="C169" s="242"/>
      <c r="D169" s="242"/>
      <c r="E169" s="242" t="s">
        <v>34</v>
      </c>
      <c r="F169" s="245" t="s">
        <v>423</v>
      </c>
      <c r="G169" s="186"/>
      <c r="H169" s="186"/>
      <c r="I169" s="185"/>
      <c r="J169" s="67"/>
      <c r="K169" s="67">
        <v>1</v>
      </c>
      <c r="L169" s="186" t="str">
        <f>IF(ISBLANK(K169),"?","Ok")</f>
        <v>Ok</v>
      </c>
      <c r="M169" s="67"/>
      <c r="N169" s="186"/>
      <c r="O169" s="186"/>
      <c r="P169" s="52"/>
      <c r="Q169" s="356" t="s">
        <v>1108</v>
      </c>
      <c r="R169" s="267" t="s">
        <v>912</v>
      </c>
      <c r="S169" s="148"/>
      <c r="T169" s="148"/>
      <c r="U169" s="148"/>
      <c r="V169" s="82"/>
      <c r="W169" s="2"/>
    </row>
    <row r="170" spans="1:23" ht="70.5" customHeight="1">
      <c r="A170" s="242"/>
      <c r="B170" s="247"/>
      <c r="C170" s="21">
        <v>120</v>
      </c>
      <c r="D170" s="663" t="s">
        <v>424</v>
      </c>
      <c r="E170" s="663"/>
      <c r="F170" s="663"/>
      <c r="G170" s="201"/>
      <c r="H170" s="183"/>
      <c r="I170" s="201">
        <v>0.23863636363636365</v>
      </c>
      <c r="J170" s="183"/>
      <c r="K170" s="346"/>
      <c r="L170" s="183"/>
      <c r="M170" s="183">
        <f>SUM(L171:L174)</f>
        <v>0.1478352272727273</v>
      </c>
      <c r="N170" s="183"/>
      <c r="O170" s="183"/>
      <c r="P170" s="40">
        <f>M170/I170</f>
        <v>0.61950000000000005</v>
      </c>
      <c r="Q170" s="312"/>
      <c r="R170" s="12"/>
      <c r="S170" s="271"/>
      <c r="T170" s="147"/>
      <c r="U170" s="147"/>
      <c r="V170" s="82"/>
      <c r="W170" s="2"/>
    </row>
    <row r="171" spans="1:23" ht="159.94999999999999" customHeight="1">
      <c r="A171" s="242"/>
      <c r="B171" s="247"/>
      <c r="C171" s="21"/>
      <c r="D171" s="21">
        <v>271</v>
      </c>
      <c r="E171" s="663" t="s">
        <v>425</v>
      </c>
      <c r="F171" s="663"/>
      <c r="G171" s="186"/>
      <c r="H171" s="186"/>
      <c r="I171" s="185"/>
      <c r="J171" s="67">
        <v>5.9659090909090912E-2</v>
      </c>
      <c r="K171" s="302">
        <v>0.5</v>
      </c>
      <c r="L171" s="186">
        <f>IF(ISBLANK(K171),"?",J171*K171)</f>
        <v>2.9829545454545456E-2</v>
      </c>
      <c r="M171" s="67"/>
      <c r="N171" s="186"/>
      <c r="O171" s="186"/>
      <c r="P171" s="52"/>
      <c r="Q171" s="532" t="s">
        <v>1109</v>
      </c>
      <c r="R171" s="361" t="s">
        <v>912</v>
      </c>
      <c r="S171" s="148" t="s">
        <v>1287</v>
      </c>
      <c r="T171" s="148"/>
      <c r="U171" s="148"/>
      <c r="V171" s="82"/>
      <c r="W171" s="2"/>
    </row>
    <row r="172" spans="1:23" ht="185.1" customHeight="1">
      <c r="A172" s="242"/>
      <c r="B172" s="247"/>
      <c r="C172" s="242"/>
      <c r="D172" s="21">
        <v>272</v>
      </c>
      <c r="E172" s="663" t="s">
        <v>426</v>
      </c>
      <c r="F172" s="663"/>
      <c r="G172" s="186"/>
      <c r="H172" s="186"/>
      <c r="I172" s="185"/>
      <c r="J172" s="67">
        <v>5.9659090909090912E-2</v>
      </c>
      <c r="K172" s="302">
        <v>0.5</v>
      </c>
      <c r="L172" s="186">
        <f>IF(ISBLANK(K172),"?",J172*K172)</f>
        <v>2.9829545454545456E-2</v>
      </c>
      <c r="M172" s="67"/>
      <c r="N172" s="186"/>
      <c r="O172" s="186"/>
      <c r="P172" s="52"/>
      <c r="Q172" s="320" t="s">
        <v>1232</v>
      </c>
      <c r="R172" s="267" t="s">
        <v>912</v>
      </c>
      <c r="S172" s="271"/>
      <c r="T172" s="271"/>
      <c r="U172" s="271"/>
      <c r="V172" s="82"/>
      <c r="W172" s="2"/>
    </row>
    <row r="173" spans="1:23" ht="43.5" customHeight="1">
      <c r="A173" s="242"/>
      <c r="B173" s="247"/>
      <c r="C173" s="242"/>
      <c r="D173" s="21">
        <v>273</v>
      </c>
      <c r="E173" s="663" t="s">
        <v>684</v>
      </c>
      <c r="F173" s="663"/>
      <c r="G173" s="186"/>
      <c r="H173" s="186"/>
      <c r="I173" s="185"/>
      <c r="J173" s="67">
        <v>5.9659090909090912E-2</v>
      </c>
      <c r="K173" s="500">
        <v>0.97799999999999998</v>
      </c>
      <c r="L173" s="500">
        <f>IF(ISBLANK(K173),"?",J173*K173)</f>
        <v>5.834659090909091E-2</v>
      </c>
      <c r="M173" s="511"/>
      <c r="N173" s="500"/>
      <c r="O173" s="500"/>
      <c r="P173" s="512"/>
      <c r="Q173" s="513" t="s">
        <v>1049</v>
      </c>
      <c r="R173" s="508" t="s">
        <v>912</v>
      </c>
      <c r="S173" s="271"/>
      <c r="T173" s="271"/>
      <c r="U173" s="271"/>
      <c r="V173" s="82"/>
      <c r="W173" s="2"/>
    </row>
    <row r="174" spans="1:23" ht="140.25" customHeight="1">
      <c r="A174" s="242"/>
      <c r="B174" s="247"/>
      <c r="C174" s="242"/>
      <c r="D174" s="21">
        <v>274</v>
      </c>
      <c r="E174" s="663" t="s">
        <v>427</v>
      </c>
      <c r="F174" s="663"/>
      <c r="G174" s="186"/>
      <c r="H174" s="186"/>
      <c r="I174" s="185"/>
      <c r="J174" s="67">
        <v>5.9659090909090912E-2</v>
      </c>
      <c r="K174" s="203">
        <v>0.5</v>
      </c>
      <c r="L174" s="186">
        <f>IF(ISBLANK(K174),"?",J174*K174)</f>
        <v>2.9829545454545456E-2</v>
      </c>
      <c r="M174" s="67"/>
      <c r="N174" s="186"/>
      <c r="O174" s="186"/>
      <c r="P174" s="52"/>
      <c r="Q174" s="161" t="s">
        <v>1004</v>
      </c>
      <c r="R174" s="12" t="s">
        <v>912</v>
      </c>
      <c r="S174" s="271"/>
      <c r="T174" s="271"/>
      <c r="U174" s="271"/>
      <c r="V174" s="82"/>
      <c r="W174" s="2"/>
    </row>
    <row r="175" spans="1:23">
      <c r="A175" s="242"/>
      <c r="B175" s="247">
        <v>38</v>
      </c>
      <c r="C175" s="667" t="s">
        <v>428</v>
      </c>
      <c r="D175" s="667"/>
      <c r="E175" s="667"/>
      <c r="F175" s="667"/>
      <c r="G175" s="180"/>
      <c r="H175" s="180">
        <v>0.875</v>
      </c>
      <c r="I175" s="180"/>
      <c r="J175" s="181"/>
      <c r="K175" s="348"/>
      <c r="L175" s="181"/>
      <c r="M175" s="180"/>
      <c r="N175" s="180">
        <f>SUM(L177:L188)</f>
        <v>0.67727916666666677</v>
      </c>
      <c r="O175" s="180"/>
      <c r="P175" s="23">
        <f>N175/H175</f>
        <v>0.77403333333333346</v>
      </c>
      <c r="Q175" s="314"/>
      <c r="R175" s="12"/>
      <c r="S175" s="271"/>
      <c r="T175" s="146"/>
      <c r="U175" s="146"/>
      <c r="V175" s="82"/>
      <c r="W175" s="2"/>
    </row>
    <row r="176" spans="1:23" ht="51.75" customHeight="1">
      <c r="A176" s="242"/>
      <c r="B176" s="247"/>
      <c r="C176" s="21">
        <v>121</v>
      </c>
      <c r="D176" s="663" t="s">
        <v>429</v>
      </c>
      <c r="E176" s="663"/>
      <c r="F176" s="663"/>
      <c r="G176" s="201"/>
      <c r="H176" s="183"/>
      <c r="I176" s="201">
        <v>0.29166666666666669</v>
      </c>
      <c r="J176" s="183"/>
      <c r="K176" s="346"/>
      <c r="L176" s="183"/>
      <c r="M176" s="183">
        <f>SUM(L177)</f>
        <v>0.14583333333333334</v>
      </c>
      <c r="N176" s="183"/>
      <c r="O176" s="183"/>
      <c r="P176" s="40">
        <f>M176/I176</f>
        <v>0.5</v>
      </c>
      <c r="Q176" s="312"/>
      <c r="R176" s="12"/>
      <c r="S176" s="271"/>
      <c r="T176" s="147"/>
      <c r="U176" s="147"/>
      <c r="V176" s="82"/>
      <c r="W176" s="2"/>
    </row>
    <row r="177" spans="1:23" ht="190.5" customHeight="1">
      <c r="A177" s="242"/>
      <c r="B177" s="247"/>
      <c r="C177" s="21"/>
      <c r="D177" s="21">
        <v>275</v>
      </c>
      <c r="E177" s="663" t="s">
        <v>429</v>
      </c>
      <c r="F177" s="663"/>
      <c r="G177" s="186"/>
      <c r="H177" s="186"/>
      <c r="I177" s="185"/>
      <c r="J177" s="67">
        <v>0.29166666666666669</v>
      </c>
      <c r="K177" s="186">
        <v>0.5</v>
      </c>
      <c r="L177" s="186">
        <f>IF(ISBLANK(K177),"?",J177*K177)</f>
        <v>0.14583333333333334</v>
      </c>
      <c r="M177" s="67"/>
      <c r="N177" s="186"/>
      <c r="O177" s="186"/>
      <c r="P177" s="52"/>
      <c r="Q177" s="361" t="s">
        <v>1289</v>
      </c>
      <c r="R177" s="361" t="s">
        <v>912</v>
      </c>
      <c r="S177" s="148"/>
      <c r="T177" s="148"/>
      <c r="U177" s="148"/>
      <c r="V177" s="82"/>
      <c r="W177" s="2"/>
    </row>
    <row r="178" spans="1:23" ht="61.5" customHeight="1">
      <c r="A178" s="242"/>
      <c r="B178" s="247"/>
      <c r="C178" s="21">
        <v>122</v>
      </c>
      <c r="D178" s="663" t="s">
        <v>430</v>
      </c>
      <c r="E178" s="663"/>
      <c r="F178" s="663"/>
      <c r="G178" s="201"/>
      <c r="H178" s="183"/>
      <c r="I178" s="201">
        <v>0.29166666666666669</v>
      </c>
      <c r="J178" s="183"/>
      <c r="K178" s="346"/>
      <c r="L178" s="183"/>
      <c r="M178" s="183">
        <f>SUM(L179:L182)</f>
        <v>0.24427083333333338</v>
      </c>
      <c r="N178" s="183"/>
      <c r="O178" s="183"/>
      <c r="P178" s="40">
        <f>M178/I178</f>
        <v>0.83750000000000013</v>
      </c>
      <c r="Q178" s="312"/>
      <c r="R178" s="12"/>
      <c r="S178" s="271"/>
      <c r="T178" s="147"/>
      <c r="U178" s="147"/>
      <c r="V178" s="81"/>
      <c r="W178" s="2"/>
    </row>
    <row r="179" spans="1:23" ht="132" customHeight="1">
      <c r="A179" s="242"/>
      <c r="B179" s="247"/>
      <c r="C179" s="21"/>
      <c r="D179" s="21">
        <v>276</v>
      </c>
      <c r="E179" s="663" t="s">
        <v>431</v>
      </c>
      <c r="F179" s="663"/>
      <c r="G179" s="186"/>
      <c r="H179" s="186"/>
      <c r="I179" s="185"/>
      <c r="J179" s="67">
        <v>0.14583333333333334</v>
      </c>
      <c r="K179" s="630">
        <f>AVERAGE(K180:K181)</f>
        <v>0.875</v>
      </c>
      <c r="L179" s="186">
        <f>IF(ISERR(K179),"?",J179*K179)</f>
        <v>0.12760416666666669</v>
      </c>
      <c r="M179" s="67"/>
      <c r="N179" s="186"/>
      <c r="O179" s="186"/>
      <c r="P179" s="52"/>
      <c r="Q179" s="306"/>
      <c r="R179" s="12"/>
      <c r="S179" s="271"/>
      <c r="T179" s="271"/>
      <c r="U179" s="271"/>
      <c r="V179" s="81"/>
      <c r="W179" s="2"/>
    </row>
    <row r="180" spans="1:23" ht="156" customHeight="1">
      <c r="A180" s="242"/>
      <c r="B180" s="247"/>
      <c r="C180" s="242"/>
      <c r="D180" s="242"/>
      <c r="E180" s="242" t="s">
        <v>32</v>
      </c>
      <c r="F180" s="242" t="s">
        <v>432</v>
      </c>
      <c r="G180" s="186"/>
      <c r="H180" s="186"/>
      <c r="I180" s="185"/>
      <c r="J180" s="67"/>
      <c r="K180" s="355">
        <v>0.75</v>
      </c>
      <c r="L180" s="186" t="str">
        <f>IF(ISBLANK(K180),"?","Ok")</f>
        <v>Ok</v>
      </c>
      <c r="M180" s="67"/>
      <c r="N180" s="186"/>
      <c r="O180" s="186"/>
      <c r="P180" s="52"/>
      <c r="Q180" s="353" t="s">
        <v>1290</v>
      </c>
      <c r="R180" s="353" t="s">
        <v>912</v>
      </c>
      <c r="S180" s="148"/>
      <c r="T180" s="148"/>
      <c r="U180" s="148"/>
      <c r="V180" s="81"/>
      <c r="W180" s="2"/>
    </row>
    <row r="181" spans="1:23" ht="130.5" customHeight="1">
      <c r="A181" s="242"/>
      <c r="B181" s="247"/>
      <c r="C181" s="242"/>
      <c r="D181" s="242"/>
      <c r="E181" s="242" t="s">
        <v>34</v>
      </c>
      <c r="F181" s="242" t="s">
        <v>433</v>
      </c>
      <c r="G181" s="186"/>
      <c r="H181" s="186"/>
      <c r="I181" s="185"/>
      <c r="J181" s="67"/>
      <c r="K181" s="355">
        <v>1</v>
      </c>
      <c r="L181" s="186" t="str">
        <f>IF(ISBLANK(K181),"?","Ok")</f>
        <v>Ok</v>
      </c>
      <c r="M181" s="67"/>
      <c r="N181" s="186"/>
      <c r="O181" s="186"/>
      <c r="P181" s="52"/>
      <c r="Q181" s="353" t="s">
        <v>1111</v>
      </c>
      <c r="R181" s="353" t="s">
        <v>912</v>
      </c>
      <c r="S181" s="148"/>
      <c r="T181" s="148"/>
      <c r="U181" s="148"/>
      <c r="V181" s="93"/>
      <c r="W181" s="2"/>
    </row>
    <row r="182" spans="1:23" ht="193.5" customHeight="1">
      <c r="A182" s="242"/>
      <c r="B182" s="247"/>
      <c r="C182" s="242"/>
      <c r="D182" s="21">
        <v>277</v>
      </c>
      <c r="E182" s="663" t="s">
        <v>685</v>
      </c>
      <c r="F182" s="663"/>
      <c r="G182" s="186"/>
      <c r="H182" s="186"/>
      <c r="I182" s="185"/>
      <c r="J182" s="67">
        <v>0.14583333333333334</v>
      </c>
      <c r="K182" s="203">
        <v>0.8</v>
      </c>
      <c r="L182" s="186">
        <f t="shared" ref="L182:L188" si="3">IF(ISBLANK(K182),"?",J182*K182)</f>
        <v>0.11666666666666668</v>
      </c>
      <c r="M182" s="67"/>
      <c r="N182" s="186"/>
      <c r="O182" s="186"/>
      <c r="P182" s="52"/>
      <c r="Q182" s="353" t="s">
        <v>1112</v>
      </c>
      <c r="R182" s="353" t="s">
        <v>912</v>
      </c>
      <c r="S182" s="148"/>
      <c r="T182" s="148"/>
      <c r="U182" s="148"/>
      <c r="V182" s="93"/>
      <c r="W182" s="2"/>
    </row>
    <row r="183" spans="1:23" ht="31.5" customHeight="1">
      <c r="A183" s="242"/>
      <c r="B183" s="247"/>
      <c r="C183" s="21">
        <v>123</v>
      </c>
      <c r="D183" s="663" t="s">
        <v>249</v>
      </c>
      <c r="E183" s="663"/>
      <c r="F183" s="663"/>
      <c r="G183" s="201"/>
      <c r="H183" s="183"/>
      <c r="I183" s="201">
        <v>0.29166666666666669</v>
      </c>
      <c r="J183" s="183"/>
      <c r="K183" s="346"/>
      <c r="L183" s="183"/>
      <c r="M183" s="183">
        <f>SUM(L184:L188)</f>
        <v>0.28717500000000001</v>
      </c>
      <c r="N183" s="183"/>
      <c r="O183" s="183"/>
      <c r="P183" s="40">
        <f>M183/I183</f>
        <v>0.98460000000000003</v>
      </c>
      <c r="Q183" s="312"/>
      <c r="R183" s="12"/>
      <c r="S183" s="271"/>
      <c r="T183" s="147"/>
      <c r="U183" s="147"/>
      <c r="V183" s="81"/>
      <c r="W183" s="2"/>
    </row>
    <row r="184" spans="1:23" ht="222.6" customHeight="1">
      <c r="A184" s="242"/>
      <c r="B184" s="247"/>
      <c r="C184" s="21"/>
      <c r="D184" s="21">
        <v>278</v>
      </c>
      <c r="E184" s="663" t="s">
        <v>434</v>
      </c>
      <c r="F184" s="663"/>
      <c r="G184" s="186"/>
      <c r="H184" s="186"/>
      <c r="I184" s="185"/>
      <c r="J184" s="67">
        <v>5.8333333333333334E-2</v>
      </c>
      <c r="K184" s="378">
        <v>1</v>
      </c>
      <c r="L184" s="378">
        <f t="shared" si="3"/>
        <v>5.8333333333333334E-2</v>
      </c>
      <c r="M184" s="379"/>
      <c r="N184" s="378"/>
      <c r="O184" s="378"/>
      <c r="P184" s="330"/>
      <c r="Q184" s="632" t="s">
        <v>1325</v>
      </c>
      <c r="R184" s="353" t="s">
        <v>970</v>
      </c>
      <c r="S184" s="148"/>
      <c r="T184" s="148"/>
      <c r="U184" s="148"/>
      <c r="V184" s="81"/>
      <c r="W184" s="2"/>
    </row>
    <row r="185" spans="1:23" ht="162" customHeight="1">
      <c r="A185" s="242"/>
      <c r="B185" s="247"/>
      <c r="C185" s="242"/>
      <c r="D185" s="21">
        <v>279</v>
      </c>
      <c r="E185" s="663" t="s">
        <v>435</v>
      </c>
      <c r="F185" s="663"/>
      <c r="G185" s="186"/>
      <c r="H185" s="186"/>
      <c r="I185" s="185"/>
      <c r="J185" s="67">
        <v>5.8333333333333334E-2</v>
      </c>
      <c r="K185" s="378">
        <v>1</v>
      </c>
      <c r="L185" s="378">
        <f t="shared" si="3"/>
        <v>5.8333333333333334E-2</v>
      </c>
      <c r="M185" s="379"/>
      <c r="N185" s="378"/>
      <c r="O185" s="378"/>
      <c r="P185" s="330"/>
      <c r="Q185" s="632" t="s">
        <v>1326</v>
      </c>
      <c r="R185" s="353" t="s">
        <v>970</v>
      </c>
      <c r="S185" s="148"/>
      <c r="T185" s="148"/>
      <c r="U185" s="148"/>
      <c r="V185" s="81"/>
      <c r="W185" s="2"/>
    </row>
    <row r="186" spans="1:23" ht="199.5" customHeight="1">
      <c r="A186" s="242"/>
      <c r="B186" s="247"/>
      <c r="C186" s="242"/>
      <c r="D186" s="21">
        <v>280</v>
      </c>
      <c r="E186" s="663" t="s">
        <v>251</v>
      </c>
      <c r="F186" s="663"/>
      <c r="G186" s="186"/>
      <c r="H186" s="186"/>
      <c r="I186" s="185"/>
      <c r="J186" s="67">
        <v>5.8333333333333334E-2</v>
      </c>
      <c r="K186" s="378">
        <v>1</v>
      </c>
      <c r="L186" s="378">
        <f t="shared" si="3"/>
        <v>5.8333333333333334E-2</v>
      </c>
      <c r="M186" s="379"/>
      <c r="N186" s="378"/>
      <c r="O186" s="378"/>
      <c r="P186" s="330"/>
      <c r="Q186" s="632" t="s">
        <v>1005</v>
      </c>
      <c r="R186" s="353" t="s">
        <v>970</v>
      </c>
      <c r="S186" s="148"/>
      <c r="T186" s="148"/>
      <c r="U186" s="148"/>
      <c r="V186" s="81"/>
      <c r="W186" s="2"/>
    </row>
    <row r="187" spans="1:23" ht="291.75" customHeight="1">
      <c r="A187" s="242"/>
      <c r="B187" s="247"/>
      <c r="C187" s="242"/>
      <c r="D187" s="21">
        <v>281</v>
      </c>
      <c r="E187" s="663" t="s">
        <v>436</v>
      </c>
      <c r="F187" s="663"/>
      <c r="G187" s="186"/>
      <c r="H187" s="186"/>
      <c r="I187" s="185"/>
      <c r="J187" s="67">
        <v>5.8333333333333334E-2</v>
      </c>
      <c r="K187" s="203">
        <v>1</v>
      </c>
      <c r="L187" s="186">
        <f t="shared" si="3"/>
        <v>5.8333333333333334E-2</v>
      </c>
      <c r="M187" s="67"/>
      <c r="N187" s="186"/>
      <c r="O187" s="186"/>
      <c r="P187" s="52"/>
      <c r="Q187" s="353" t="s">
        <v>1006</v>
      </c>
      <c r="R187" s="353"/>
      <c r="S187" s="148"/>
      <c r="T187" s="148"/>
      <c r="U187" s="148"/>
      <c r="V187" s="81"/>
      <c r="W187" s="2"/>
    </row>
    <row r="188" spans="1:23" ht="375.75" customHeight="1">
      <c r="A188" s="242"/>
      <c r="B188" s="247"/>
      <c r="C188" s="242"/>
      <c r="D188" s="21">
        <v>282</v>
      </c>
      <c r="E188" s="663" t="s">
        <v>512</v>
      </c>
      <c r="F188" s="663"/>
      <c r="G188" s="186"/>
      <c r="H188" s="186"/>
      <c r="I188" s="185"/>
      <c r="J188" s="67">
        <v>5.8333333333333334E-2</v>
      </c>
      <c r="K188" s="202">
        <v>0.92300000000000004</v>
      </c>
      <c r="L188" s="186">
        <f t="shared" si="3"/>
        <v>5.384166666666667E-2</v>
      </c>
      <c r="M188" s="67"/>
      <c r="N188" s="186"/>
      <c r="O188" s="186"/>
      <c r="P188" s="52"/>
      <c r="Q188" s="530" t="s">
        <v>1065</v>
      </c>
      <c r="R188" s="353" t="s">
        <v>912</v>
      </c>
      <c r="S188" s="148"/>
      <c r="T188" s="148"/>
      <c r="U188" s="148"/>
      <c r="V188" s="81"/>
      <c r="W188" s="2"/>
    </row>
    <row r="189" spans="1:23">
      <c r="A189" s="242"/>
      <c r="B189" s="247"/>
      <c r="C189" s="242"/>
      <c r="D189" s="21"/>
      <c r="E189" s="159"/>
      <c r="F189" s="159"/>
      <c r="G189" s="186"/>
      <c r="H189" s="186"/>
      <c r="I189" s="186"/>
      <c r="J189" s="186"/>
      <c r="K189" s="349"/>
      <c r="L189" s="186"/>
      <c r="M189" s="67"/>
      <c r="N189" s="186"/>
      <c r="O189" s="186"/>
      <c r="P189" s="52"/>
      <c r="Q189" s="313"/>
      <c r="R189" s="361"/>
      <c r="S189" s="148"/>
      <c r="T189" s="148"/>
      <c r="U189" s="148"/>
      <c r="V189" s="81"/>
      <c r="W189" s="2"/>
    </row>
    <row r="190" spans="1:23">
      <c r="A190" s="242"/>
      <c r="B190" s="247"/>
      <c r="C190" s="242"/>
      <c r="D190" s="242"/>
      <c r="E190" s="242"/>
      <c r="F190" s="242"/>
      <c r="G190" s="196">
        <f>SUM(G4:G188)</f>
        <v>14</v>
      </c>
      <c r="H190" s="196">
        <f t="shared" ref="H190:O190" si="4">SUM(H4:H188)</f>
        <v>14</v>
      </c>
      <c r="I190" s="196">
        <f t="shared" si="4"/>
        <v>13.999999999999995</v>
      </c>
      <c r="J190" s="196">
        <f t="shared" si="4"/>
        <v>14</v>
      </c>
      <c r="K190" s="196"/>
      <c r="L190" s="196">
        <f t="shared" si="4"/>
        <v>12.975789984217167</v>
      </c>
      <c r="M190" s="196">
        <f t="shared" si="4"/>
        <v>12.975789984217172</v>
      </c>
      <c r="N190" s="196">
        <f t="shared" si="4"/>
        <v>12.975789984217172</v>
      </c>
      <c r="O190" s="196">
        <f t="shared" si="4"/>
        <v>12.975789984217172</v>
      </c>
      <c r="P190" s="66">
        <f>O190/G190</f>
        <v>0.92684214172979806</v>
      </c>
      <c r="Q190" s="345"/>
      <c r="V190" s="75"/>
    </row>
    <row r="191" spans="1:23" ht="6.75" customHeight="1">
      <c r="A191" s="75"/>
      <c r="B191" s="160"/>
      <c r="C191" s="160"/>
      <c r="D191" s="160"/>
      <c r="E191" s="160"/>
      <c r="F191" s="160"/>
      <c r="G191" s="88"/>
      <c r="H191" s="75"/>
      <c r="I191" s="75"/>
      <c r="J191" s="75"/>
      <c r="K191" s="75"/>
      <c r="L191" s="75"/>
      <c r="M191" s="75"/>
      <c r="N191" s="75"/>
      <c r="O191" s="75"/>
      <c r="P191" s="75"/>
      <c r="Q191" s="75"/>
      <c r="R191" s="75"/>
      <c r="S191" s="77"/>
      <c r="T191" s="75"/>
      <c r="U191" s="75"/>
      <c r="V191" s="75"/>
    </row>
    <row r="192" spans="1:23">
      <c r="A192"/>
      <c r="B192"/>
      <c r="C192"/>
      <c r="D192"/>
      <c r="E192"/>
      <c r="F192"/>
    </row>
    <row r="193" spans="1:6">
      <c r="A193"/>
      <c r="B193"/>
      <c r="C193"/>
      <c r="D193"/>
      <c r="E193"/>
      <c r="F193"/>
    </row>
    <row r="194" spans="1:6">
      <c r="A194"/>
      <c r="B194"/>
      <c r="C194"/>
      <c r="D194"/>
      <c r="E194"/>
      <c r="F194"/>
    </row>
    <row r="195" spans="1:6">
      <c r="A195"/>
      <c r="B195"/>
      <c r="C195"/>
      <c r="D195"/>
      <c r="E195"/>
      <c r="F195"/>
    </row>
    <row r="196" spans="1:6">
      <c r="A196"/>
      <c r="B196"/>
      <c r="C196"/>
      <c r="D196"/>
      <c r="E196"/>
      <c r="F196"/>
    </row>
    <row r="197" spans="1:6">
      <c r="A197"/>
      <c r="B197"/>
      <c r="C197"/>
      <c r="D197"/>
      <c r="E197"/>
      <c r="F197"/>
    </row>
    <row r="198" spans="1:6">
      <c r="A198"/>
      <c r="B198"/>
      <c r="C198"/>
      <c r="D198"/>
      <c r="E198"/>
      <c r="F198"/>
    </row>
    <row r="199" spans="1:6">
      <c r="A199"/>
      <c r="B199"/>
      <c r="C199"/>
      <c r="D199"/>
      <c r="E199"/>
      <c r="F199"/>
    </row>
    <row r="200" spans="1:6">
      <c r="A200"/>
      <c r="B200"/>
      <c r="C200"/>
      <c r="D200"/>
      <c r="E200"/>
      <c r="F200"/>
    </row>
    <row r="201" spans="1:6">
      <c r="A201"/>
      <c r="B201"/>
      <c r="C201"/>
      <c r="D201"/>
      <c r="E201"/>
      <c r="F201"/>
    </row>
    <row r="202" spans="1:6">
      <c r="A202"/>
      <c r="B202"/>
      <c r="C202"/>
      <c r="D202"/>
      <c r="E202"/>
      <c r="F202"/>
    </row>
    <row r="203" spans="1:6">
      <c r="A203"/>
      <c r="B203"/>
      <c r="C203"/>
      <c r="D203"/>
      <c r="E203"/>
      <c r="F203"/>
    </row>
    <row r="204" spans="1:6">
      <c r="A204"/>
      <c r="B204"/>
      <c r="C204"/>
      <c r="D204"/>
      <c r="E204"/>
      <c r="F204"/>
    </row>
    <row r="205" spans="1:6">
      <c r="A205"/>
      <c r="B205"/>
      <c r="C205"/>
      <c r="D205"/>
      <c r="E205"/>
      <c r="F205"/>
    </row>
    <row r="206" spans="1:6">
      <c r="A206"/>
      <c r="B206"/>
      <c r="C206"/>
      <c r="D206"/>
      <c r="E206"/>
      <c r="F206"/>
    </row>
    <row r="207" spans="1:6">
      <c r="A207"/>
      <c r="B207"/>
      <c r="C207"/>
      <c r="D207"/>
      <c r="E207"/>
      <c r="F207"/>
    </row>
    <row r="208" spans="1:6">
      <c r="A208"/>
      <c r="B208"/>
      <c r="C208"/>
      <c r="D208"/>
      <c r="E208"/>
      <c r="F208"/>
    </row>
    <row r="209" spans="1:6">
      <c r="A209"/>
      <c r="B209"/>
      <c r="C209"/>
      <c r="D209"/>
      <c r="E209"/>
      <c r="F209"/>
    </row>
    <row r="210" spans="1:6">
      <c r="A210"/>
      <c r="B210"/>
      <c r="C210"/>
      <c r="D210"/>
      <c r="E210"/>
      <c r="F210"/>
    </row>
    <row r="211" spans="1:6">
      <c r="A211"/>
      <c r="B211"/>
      <c r="C211"/>
      <c r="D211"/>
      <c r="E211"/>
      <c r="F211"/>
    </row>
    <row r="212" spans="1:6">
      <c r="A212"/>
      <c r="B212"/>
      <c r="C212"/>
      <c r="D212"/>
      <c r="E212"/>
      <c r="F212"/>
    </row>
    <row r="213" spans="1:6">
      <c r="A213"/>
      <c r="B213"/>
      <c r="C213"/>
      <c r="D213"/>
      <c r="E213"/>
      <c r="F213"/>
    </row>
    <row r="214" spans="1:6">
      <c r="A214"/>
      <c r="B214"/>
      <c r="C214"/>
      <c r="D214"/>
      <c r="E214"/>
      <c r="F214"/>
    </row>
    <row r="215" spans="1:6">
      <c r="A215"/>
      <c r="B215"/>
      <c r="C215"/>
      <c r="D215"/>
      <c r="E215"/>
      <c r="F215"/>
    </row>
    <row r="216" spans="1:6">
      <c r="A216"/>
      <c r="B216"/>
      <c r="C216"/>
      <c r="D216"/>
      <c r="E216"/>
      <c r="F216"/>
    </row>
    <row r="217" spans="1:6">
      <c r="A217"/>
      <c r="B217"/>
      <c r="C217"/>
      <c r="D217"/>
      <c r="E217"/>
      <c r="F217"/>
    </row>
    <row r="218" spans="1:6">
      <c r="A218"/>
      <c r="B218"/>
      <c r="C218"/>
      <c r="D218"/>
      <c r="E218"/>
      <c r="F218"/>
    </row>
    <row r="219" spans="1:6">
      <c r="A219"/>
      <c r="B219"/>
      <c r="C219"/>
      <c r="D219"/>
      <c r="E219"/>
      <c r="F219"/>
    </row>
    <row r="220" spans="1:6">
      <c r="A220"/>
      <c r="B220"/>
      <c r="C220"/>
      <c r="D220"/>
      <c r="E220"/>
      <c r="F220"/>
    </row>
    <row r="221" spans="1:6">
      <c r="A221"/>
      <c r="B221"/>
      <c r="C221"/>
      <c r="D221"/>
      <c r="E221"/>
      <c r="F221"/>
    </row>
    <row r="222" spans="1:6">
      <c r="A222"/>
      <c r="B222"/>
      <c r="C222"/>
      <c r="D222"/>
      <c r="E222"/>
      <c r="F222"/>
    </row>
    <row r="223" spans="1:6">
      <c r="A223"/>
      <c r="B223"/>
      <c r="C223"/>
      <c r="D223"/>
      <c r="E223"/>
      <c r="F223"/>
    </row>
    <row r="224" spans="1:6">
      <c r="A224"/>
      <c r="B224"/>
      <c r="C224"/>
      <c r="D224"/>
      <c r="E224"/>
      <c r="F224"/>
    </row>
    <row r="225" spans="1:6">
      <c r="A225"/>
      <c r="B225"/>
      <c r="C225"/>
      <c r="D225"/>
      <c r="E225"/>
      <c r="F225"/>
    </row>
    <row r="226" spans="1:6">
      <c r="A226"/>
      <c r="B226"/>
      <c r="C226"/>
      <c r="D226"/>
      <c r="E226"/>
      <c r="F226"/>
    </row>
    <row r="227" spans="1:6">
      <c r="A227"/>
      <c r="B227"/>
      <c r="C227"/>
      <c r="D227"/>
      <c r="E227"/>
      <c r="F227"/>
    </row>
    <row r="228" spans="1:6">
      <c r="A228"/>
      <c r="B228"/>
      <c r="C228"/>
      <c r="D228"/>
      <c r="E228"/>
      <c r="F228"/>
    </row>
    <row r="229" spans="1:6">
      <c r="A229"/>
      <c r="B229"/>
      <c r="C229"/>
      <c r="D229"/>
      <c r="E229"/>
      <c r="F229"/>
    </row>
    <row r="230" spans="1:6">
      <c r="A230"/>
      <c r="B230"/>
      <c r="C230"/>
      <c r="D230"/>
      <c r="E230"/>
      <c r="F230"/>
    </row>
    <row r="231" spans="1:6">
      <c r="A231"/>
      <c r="B231"/>
      <c r="C231"/>
      <c r="D231"/>
      <c r="E231"/>
      <c r="F231"/>
    </row>
    <row r="232" spans="1:6">
      <c r="A232"/>
      <c r="B232"/>
      <c r="C232"/>
      <c r="D232"/>
      <c r="E232"/>
      <c r="F232"/>
    </row>
    <row r="233" spans="1:6">
      <c r="A233"/>
      <c r="B233"/>
      <c r="C233"/>
      <c r="D233"/>
      <c r="E233"/>
      <c r="F233"/>
    </row>
    <row r="234" spans="1:6">
      <c r="A234"/>
      <c r="B234"/>
      <c r="C234"/>
      <c r="D234"/>
      <c r="E234"/>
      <c r="F234"/>
    </row>
    <row r="235" spans="1:6">
      <c r="A235"/>
      <c r="B235"/>
      <c r="C235"/>
      <c r="D235"/>
      <c r="E235"/>
      <c r="F235"/>
    </row>
    <row r="236" spans="1:6">
      <c r="A236"/>
      <c r="B236"/>
      <c r="C236"/>
      <c r="D236"/>
      <c r="E236"/>
      <c r="F236"/>
    </row>
    <row r="237" spans="1:6">
      <c r="A237"/>
      <c r="B237"/>
      <c r="C237"/>
      <c r="D237"/>
      <c r="E237"/>
      <c r="F237"/>
    </row>
    <row r="238" spans="1:6">
      <c r="A238"/>
      <c r="B238"/>
      <c r="C238"/>
      <c r="D238"/>
      <c r="E238"/>
      <c r="F238"/>
    </row>
    <row r="239" spans="1:6">
      <c r="A239"/>
      <c r="B239"/>
      <c r="C239"/>
      <c r="D239"/>
      <c r="E239"/>
      <c r="F239"/>
    </row>
    <row r="240" spans="1:6">
      <c r="A240"/>
      <c r="B240"/>
      <c r="C240"/>
      <c r="D240"/>
      <c r="E240"/>
      <c r="F240"/>
    </row>
    <row r="241" spans="1:6">
      <c r="A241"/>
      <c r="B241"/>
      <c r="C241"/>
      <c r="D241"/>
      <c r="E241"/>
      <c r="F241"/>
    </row>
    <row r="242" spans="1:6">
      <c r="A242"/>
      <c r="B242"/>
      <c r="C242"/>
      <c r="D242"/>
      <c r="E242"/>
      <c r="F242"/>
    </row>
    <row r="243" spans="1:6">
      <c r="A243"/>
      <c r="B243"/>
      <c r="C243"/>
      <c r="D243"/>
      <c r="E243"/>
      <c r="F243"/>
    </row>
    <row r="244" spans="1:6">
      <c r="A244"/>
      <c r="B244"/>
      <c r="C244"/>
      <c r="D244"/>
      <c r="E244"/>
      <c r="F244"/>
    </row>
    <row r="245" spans="1:6">
      <c r="A245"/>
      <c r="B245"/>
      <c r="C245"/>
      <c r="D245"/>
      <c r="E245"/>
      <c r="F245"/>
    </row>
    <row r="246" spans="1:6">
      <c r="A246"/>
      <c r="B246"/>
      <c r="C246"/>
      <c r="D246"/>
      <c r="E246"/>
      <c r="F246"/>
    </row>
    <row r="247" spans="1:6">
      <c r="A247"/>
      <c r="B247"/>
      <c r="C247"/>
      <c r="D247"/>
      <c r="E247"/>
      <c r="F247"/>
    </row>
    <row r="248" spans="1:6">
      <c r="A248"/>
      <c r="B248"/>
      <c r="C248"/>
      <c r="D248"/>
      <c r="E248"/>
      <c r="F248"/>
    </row>
    <row r="249" spans="1:6">
      <c r="A249"/>
      <c r="B249"/>
      <c r="C249"/>
      <c r="D249"/>
      <c r="E249"/>
      <c r="F249"/>
    </row>
    <row r="250" spans="1:6">
      <c r="A250"/>
      <c r="B250"/>
      <c r="C250"/>
      <c r="D250"/>
      <c r="E250"/>
      <c r="F250"/>
    </row>
    <row r="251" spans="1:6">
      <c r="A251"/>
      <c r="B251"/>
      <c r="C251"/>
      <c r="D251"/>
      <c r="E251"/>
      <c r="F251"/>
    </row>
    <row r="252" spans="1:6">
      <c r="A252"/>
      <c r="B252"/>
      <c r="C252"/>
      <c r="D252"/>
      <c r="E252"/>
      <c r="F252"/>
    </row>
    <row r="253" spans="1:6">
      <c r="A253"/>
      <c r="B253"/>
      <c r="C253"/>
      <c r="D253"/>
      <c r="E253"/>
      <c r="F253"/>
    </row>
    <row r="254" spans="1:6">
      <c r="A254"/>
      <c r="B254"/>
      <c r="C254"/>
      <c r="D254"/>
      <c r="E254"/>
      <c r="F254"/>
    </row>
    <row r="255" spans="1:6">
      <c r="A255"/>
      <c r="B255"/>
      <c r="C255"/>
      <c r="D255"/>
      <c r="E255"/>
      <c r="F255"/>
    </row>
    <row r="256" spans="1:6">
      <c r="A256"/>
      <c r="B256"/>
      <c r="C256"/>
      <c r="D256"/>
      <c r="E256"/>
      <c r="F256"/>
    </row>
    <row r="257" spans="1:6">
      <c r="A257"/>
      <c r="B257"/>
      <c r="C257"/>
      <c r="D257"/>
      <c r="E257"/>
      <c r="F257"/>
    </row>
    <row r="258" spans="1:6">
      <c r="A258"/>
      <c r="B258"/>
      <c r="C258"/>
      <c r="D258"/>
      <c r="E258"/>
      <c r="F258"/>
    </row>
    <row r="259" spans="1:6">
      <c r="A259"/>
      <c r="B259"/>
      <c r="C259"/>
      <c r="D259"/>
      <c r="E259"/>
      <c r="F259"/>
    </row>
    <row r="260" spans="1:6">
      <c r="A260"/>
      <c r="B260"/>
      <c r="C260"/>
      <c r="D260"/>
      <c r="E260"/>
      <c r="F260"/>
    </row>
    <row r="261" spans="1:6">
      <c r="A261"/>
      <c r="B261"/>
      <c r="C261"/>
      <c r="D261"/>
      <c r="E261"/>
      <c r="F261"/>
    </row>
    <row r="262" spans="1:6">
      <c r="A262"/>
      <c r="B262"/>
      <c r="C262"/>
      <c r="D262"/>
      <c r="E262"/>
      <c r="F262"/>
    </row>
    <row r="263" spans="1:6">
      <c r="A263"/>
      <c r="B263"/>
      <c r="C263"/>
      <c r="D263"/>
      <c r="E263"/>
      <c r="F263"/>
    </row>
    <row r="264" spans="1:6">
      <c r="A264"/>
      <c r="B264"/>
      <c r="C264"/>
      <c r="D264"/>
      <c r="E264"/>
      <c r="F264"/>
    </row>
    <row r="265" spans="1:6">
      <c r="A265"/>
      <c r="B265"/>
      <c r="C265"/>
      <c r="D265"/>
      <c r="E265"/>
      <c r="F265"/>
    </row>
    <row r="266" spans="1:6">
      <c r="A266"/>
      <c r="B266"/>
      <c r="C266"/>
      <c r="D266"/>
      <c r="E266"/>
      <c r="F266"/>
    </row>
    <row r="267" spans="1:6">
      <c r="A267"/>
      <c r="B267"/>
      <c r="C267"/>
      <c r="D267"/>
      <c r="E267"/>
      <c r="F267"/>
    </row>
    <row r="268" spans="1:6">
      <c r="A268"/>
      <c r="B268"/>
      <c r="C268"/>
      <c r="D268"/>
      <c r="E268"/>
      <c r="F268"/>
    </row>
    <row r="269" spans="1:6">
      <c r="A269"/>
      <c r="B269"/>
      <c r="C269"/>
      <c r="D269"/>
      <c r="E269"/>
      <c r="F269"/>
    </row>
    <row r="270" spans="1:6">
      <c r="A270"/>
      <c r="B270"/>
      <c r="C270"/>
      <c r="D270"/>
      <c r="E270"/>
      <c r="F270"/>
    </row>
    <row r="271" spans="1:6">
      <c r="A271"/>
      <c r="B271"/>
      <c r="C271"/>
      <c r="D271"/>
      <c r="E271"/>
      <c r="F271"/>
    </row>
    <row r="272" spans="1:6">
      <c r="A272"/>
      <c r="B272"/>
      <c r="C272"/>
      <c r="D272"/>
      <c r="E272"/>
      <c r="F272"/>
    </row>
    <row r="273" spans="1:6">
      <c r="A273"/>
      <c r="B273"/>
      <c r="C273"/>
      <c r="D273"/>
      <c r="E273"/>
      <c r="F273"/>
    </row>
    <row r="274" spans="1:6">
      <c r="A274"/>
      <c r="B274"/>
      <c r="C274"/>
      <c r="D274"/>
      <c r="E274"/>
      <c r="F274"/>
    </row>
    <row r="275" spans="1:6">
      <c r="A275"/>
      <c r="B275"/>
      <c r="C275"/>
      <c r="D275"/>
      <c r="E275"/>
      <c r="F275"/>
    </row>
    <row r="276" spans="1:6">
      <c r="A276"/>
      <c r="B276"/>
      <c r="C276"/>
      <c r="D276"/>
      <c r="E276"/>
      <c r="F276"/>
    </row>
    <row r="277" spans="1:6">
      <c r="A277"/>
      <c r="B277"/>
      <c r="C277"/>
      <c r="D277"/>
      <c r="E277"/>
      <c r="F277"/>
    </row>
    <row r="278" spans="1:6">
      <c r="A278"/>
      <c r="B278"/>
      <c r="C278"/>
      <c r="D278"/>
      <c r="E278"/>
      <c r="F278"/>
    </row>
    <row r="279" spans="1:6">
      <c r="A279"/>
      <c r="B279"/>
      <c r="C279"/>
      <c r="D279"/>
      <c r="E279"/>
      <c r="F279"/>
    </row>
    <row r="280" spans="1:6">
      <c r="A280"/>
      <c r="B280"/>
      <c r="C280"/>
      <c r="D280"/>
      <c r="E280"/>
      <c r="F280"/>
    </row>
    <row r="281" spans="1:6">
      <c r="A281"/>
      <c r="B281"/>
      <c r="C281"/>
      <c r="D281"/>
      <c r="E281"/>
      <c r="F281"/>
    </row>
    <row r="282" spans="1:6">
      <c r="A282"/>
      <c r="B282"/>
      <c r="C282"/>
      <c r="D282"/>
      <c r="E282"/>
      <c r="F282"/>
    </row>
    <row r="283" spans="1:6">
      <c r="A283"/>
      <c r="B283"/>
      <c r="C283"/>
      <c r="D283"/>
      <c r="E283"/>
      <c r="F283"/>
    </row>
    <row r="284" spans="1:6">
      <c r="A284"/>
      <c r="B284"/>
      <c r="C284"/>
      <c r="D284"/>
      <c r="E284"/>
      <c r="F284"/>
    </row>
    <row r="285" spans="1:6">
      <c r="A285"/>
      <c r="B285"/>
      <c r="C285"/>
      <c r="D285"/>
      <c r="E285"/>
      <c r="F285"/>
    </row>
    <row r="286" spans="1:6">
      <c r="A286"/>
      <c r="B286"/>
      <c r="C286"/>
      <c r="D286"/>
      <c r="E286"/>
      <c r="F286"/>
    </row>
    <row r="287" spans="1:6">
      <c r="A287"/>
      <c r="B287"/>
      <c r="C287"/>
      <c r="D287"/>
      <c r="E287"/>
      <c r="F287"/>
    </row>
    <row r="288" spans="1:6">
      <c r="A288"/>
      <c r="B288"/>
      <c r="C288"/>
      <c r="D288"/>
      <c r="E288"/>
      <c r="F288"/>
    </row>
    <row r="289" spans="1:6">
      <c r="A289"/>
      <c r="B289"/>
      <c r="C289"/>
      <c r="D289"/>
      <c r="E289"/>
      <c r="F289"/>
    </row>
    <row r="290" spans="1:6">
      <c r="A290"/>
      <c r="B290"/>
      <c r="C290"/>
      <c r="D290"/>
      <c r="E290"/>
      <c r="F290"/>
    </row>
    <row r="291" spans="1:6">
      <c r="A291"/>
      <c r="B291"/>
      <c r="C291"/>
      <c r="D291"/>
      <c r="E291"/>
      <c r="F291"/>
    </row>
    <row r="292" spans="1:6">
      <c r="A292"/>
      <c r="B292"/>
      <c r="C292"/>
      <c r="D292"/>
      <c r="E292"/>
      <c r="F292"/>
    </row>
    <row r="293" spans="1:6">
      <c r="A293"/>
      <c r="B293"/>
      <c r="C293"/>
      <c r="D293"/>
      <c r="E293"/>
      <c r="F293"/>
    </row>
    <row r="294" spans="1:6">
      <c r="A294"/>
      <c r="B294"/>
      <c r="C294"/>
      <c r="D294"/>
      <c r="E294"/>
      <c r="F294"/>
    </row>
    <row r="295" spans="1:6">
      <c r="E295" s="8"/>
    </row>
    <row r="296" spans="1:6">
      <c r="E296" s="8"/>
    </row>
    <row r="297" spans="1:6">
      <c r="E297" s="8"/>
    </row>
    <row r="298" spans="1:6">
      <c r="E298" s="8"/>
    </row>
    <row r="299" spans="1:6">
      <c r="E299" s="8"/>
    </row>
    <row r="300" spans="1:6">
      <c r="E300" s="8"/>
    </row>
    <row r="301" spans="1:6">
      <c r="E301" s="8"/>
    </row>
    <row r="302" spans="1:6">
      <c r="E302" s="8"/>
    </row>
    <row r="303" spans="1:6">
      <c r="E303" s="8"/>
    </row>
    <row r="304" spans="1:6">
      <c r="E304" s="8"/>
    </row>
    <row r="305" spans="5:5">
      <c r="E305" s="8"/>
    </row>
    <row r="306" spans="5:5">
      <c r="E306" s="8"/>
    </row>
    <row r="307" spans="5:5">
      <c r="E307" s="8"/>
    </row>
    <row r="308" spans="5:5">
      <c r="E308" s="8"/>
    </row>
    <row r="309" spans="5:5">
      <c r="E309" s="8"/>
    </row>
    <row r="310" spans="5:5">
      <c r="E310" s="8"/>
    </row>
    <row r="311" spans="5:5">
      <c r="E311" s="8"/>
    </row>
    <row r="312" spans="5:5">
      <c r="E312" s="8"/>
    </row>
    <row r="313" spans="5:5">
      <c r="E313" s="8"/>
    </row>
    <row r="314" spans="5:5">
      <c r="E314" s="8"/>
    </row>
    <row r="315" spans="5:5">
      <c r="E315" s="8"/>
    </row>
    <row r="316" spans="5:5">
      <c r="E316" s="8"/>
    </row>
    <row r="317" spans="5:5">
      <c r="E317" s="8"/>
    </row>
    <row r="318" spans="5:5">
      <c r="E318" s="8"/>
    </row>
    <row r="319" spans="5:5">
      <c r="E319" s="8"/>
    </row>
    <row r="320" spans="5:5">
      <c r="E320" s="8"/>
    </row>
    <row r="321" spans="5:5">
      <c r="E321" s="8"/>
    </row>
    <row r="322" spans="5:5">
      <c r="E322" s="8"/>
    </row>
    <row r="323" spans="5:5">
      <c r="E323" s="8"/>
    </row>
    <row r="324" spans="5:5">
      <c r="E324" s="8"/>
    </row>
    <row r="325" spans="5:5">
      <c r="E325" s="8"/>
    </row>
    <row r="326" spans="5:5">
      <c r="E326" s="8"/>
    </row>
    <row r="327" spans="5:5">
      <c r="E327" s="8"/>
    </row>
    <row r="328" spans="5:5">
      <c r="E328" s="8"/>
    </row>
    <row r="329" spans="5:5">
      <c r="E329" s="8"/>
    </row>
    <row r="330" spans="5:5">
      <c r="E330" s="8"/>
    </row>
    <row r="331" spans="5:5">
      <c r="E331" s="8"/>
    </row>
    <row r="332" spans="5:5">
      <c r="E332" s="8"/>
    </row>
    <row r="333" spans="5:5">
      <c r="E333" s="8"/>
    </row>
    <row r="334" spans="5:5">
      <c r="E334" s="8"/>
    </row>
    <row r="335" spans="5:5">
      <c r="E335" s="8"/>
    </row>
    <row r="336" spans="5:5">
      <c r="E336" s="8"/>
    </row>
    <row r="337" spans="5:5">
      <c r="E337" s="8"/>
    </row>
    <row r="338" spans="5:5">
      <c r="E338" s="8"/>
    </row>
    <row r="339" spans="5:5">
      <c r="E339" s="8"/>
    </row>
    <row r="340" spans="5:5">
      <c r="E340" s="8"/>
    </row>
    <row r="341" spans="5:5">
      <c r="E341" s="8"/>
    </row>
    <row r="342" spans="5:5">
      <c r="E342" s="8"/>
    </row>
    <row r="343" spans="5:5">
      <c r="E343" s="8"/>
    </row>
    <row r="344" spans="5:5">
      <c r="E344" s="8"/>
    </row>
    <row r="345" spans="5:5">
      <c r="E345" s="8"/>
    </row>
    <row r="346" spans="5:5">
      <c r="E346" s="8"/>
    </row>
    <row r="347" spans="5:5">
      <c r="E347" s="8"/>
    </row>
    <row r="348" spans="5:5">
      <c r="E348" s="8"/>
    </row>
    <row r="349" spans="5:5">
      <c r="E349" s="8"/>
    </row>
    <row r="350" spans="5:5">
      <c r="E350" s="8"/>
    </row>
    <row r="351" spans="5:5">
      <c r="E351" s="8"/>
    </row>
    <row r="352" spans="5:5">
      <c r="E352" s="8"/>
    </row>
    <row r="353" spans="5:5">
      <c r="E353" s="8"/>
    </row>
    <row r="354" spans="5:5">
      <c r="E354" s="8"/>
    </row>
    <row r="355" spans="5:5">
      <c r="E355" s="8"/>
    </row>
    <row r="356" spans="5:5">
      <c r="E356" s="8"/>
    </row>
    <row r="357" spans="5:5">
      <c r="E357" s="8"/>
    </row>
    <row r="358" spans="5:5">
      <c r="E358" s="8"/>
    </row>
    <row r="359" spans="5:5">
      <c r="E359" s="8"/>
    </row>
    <row r="360" spans="5:5">
      <c r="E360" s="8"/>
    </row>
    <row r="361" spans="5:5">
      <c r="E361" s="8"/>
    </row>
    <row r="362" spans="5:5">
      <c r="E362" s="8"/>
    </row>
    <row r="363" spans="5:5">
      <c r="E363" s="8"/>
    </row>
    <row r="364" spans="5:5">
      <c r="E364" s="8"/>
    </row>
    <row r="365" spans="5:5">
      <c r="E365" s="8"/>
    </row>
    <row r="366" spans="5:5">
      <c r="E366" s="8"/>
    </row>
    <row r="367" spans="5:5">
      <c r="E367" s="8"/>
    </row>
    <row r="368" spans="5:5">
      <c r="E368" s="8"/>
    </row>
    <row r="369" spans="5:5">
      <c r="E369" s="8"/>
    </row>
    <row r="370" spans="5:5">
      <c r="E370" s="8"/>
    </row>
    <row r="371" spans="5:5">
      <c r="E371" s="8"/>
    </row>
    <row r="372" spans="5:5">
      <c r="E372" s="8"/>
    </row>
    <row r="373" spans="5:5">
      <c r="E373" s="8"/>
    </row>
    <row r="374" spans="5:5">
      <c r="E374" s="8"/>
    </row>
    <row r="375" spans="5:5">
      <c r="E375" s="8"/>
    </row>
    <row r="376" spans="5:5">
      <c r="E376" s="8"/>
    </row>
    <row r="377" spans="5:5">
      <c r="E377" s="8"/>
    </row>
    <row r="378" spans="5:5">
      <c r="E378" s="8"/>
    </row>
    <row r="379" spans="5:5">
      <c r="E379" s="8"/>
    </row>
    <row r="380" spans="5:5">
      <c r="E380" s="8"/>
    </row>
    <row r="381" spans="5:5">
      <c r="E381" s="8"/>
    </row>
    <row r="382" spans="5:5">
      <c r="E382" s="8"/>
    </row>
    <row r="383" spans="5:5">
      <c r="E383" s="8"/>
    </row>
    <row r="384" spans="5:5">
      <c r="E384" s="8"/>
    </row>
    <row r="385" spans="5:5">
      <c r="E385" s="8"/>
    </row>
    <row r="386" spans="5:5">
      <c r="E386" s="8"/>
    </row>
  </sheetData>
  <sheetProtection formatCells="0" formatColumns="0" formatRows="0" insertColumns="0" insertHyperlinks="0" deleteColumns="0"/>
  <protectedRanges>
    <protectedRange sqref="K1:K1048576" name="Rentang2"/>
    <protectedRange sqref="Q88:U89 R87:U87 Q91:U93 R90:U90 Q105:U120 R104:U104 Q144:U144 R141:U143 Q70:U72 Q74:U86 R73:U73 Q95:U98 R94:U94 Q100:U100 R99:U99 Q102:U103 R101:U101 Q122:U140 R121:U121 R145:U145 Q152:U170 R151:U151 Q146:U150 Q172:U187 R171:U171 Q189:U1048576 R188:U188 W39 R1:U69 Q1:Q37 Q39:Q67" name="RentangPemDok"/>
    <protectedRange sqref="Q142" name="RentangPemDok_2"/>
    <protectedRange sqref="Q141" name="RentangPemDok_2_1"/>
    <protectedRange sqref="Q143" name="RentangPemDok_2_2"/>
    <protectedRange sqref="Q171" name="RentangPemDok_4"/>
  </protectedRanges>
  <mergeCells count="154">
    <mergeCell ref="C175:F175"/>
    <mergeCell ref="D176:F176"/>
    <mergeCell ref="E177:F177"/>
    <mergeCell ref="D178:F178"/>
    <mergeCell ref="E179:F179"/>
    <mergeCell ref="E182:F182"/>
    <mergeCell ref="D183:F183"/>
    <mergeCell ref="D139:F139"/>
    <mergeCell ref="E140:F140"/>
    <mergeCell ref="D144:F144"/>
    <mergeCell ref="E145:F145"/>
    <mergeCell ref="E151:F151"/>
    <mergeCell ref="D152:F152"/>
    <mergeCell ref="E153:F153"/>
    <mergeCell ref="D155:F155"/>
    <mergeCell ref="E156:F156"/>
    <mergeCell ref="E162:F162"/>
    <mergeCell ref="E163:F163"/>
    <mergeCell ref="D166:F166"/>
    <mergeCell ref="E167:F167"/>
    <mergeCell ref="D170:F170"/>
    <mergeCell ref="E171:F171"/>
    <mergeCell ref="L2:O2"/>
    <mergeCell ref="C45:F45"/>
    <mergeCell ref="C5:F5"/>
    <mergeCell ref="C16:F16"/>
    <mergeCell ref="C26:F26"/>
    <mergeCell ref="D6:F6"/>
    <mergeCell ref="D9:F9"/>
    <mergeCell ref="D11:F11"/>
    <mergeCell ref="D17:F17"/>
    <mergeCell ref="D20:F20"/>
    <mergeCell ref="D23:F23"/>
    <mergeCell ref="E31:F31"/>
    <mergeCell ref="D27:F27"/>
    <mergeCell ref="D36:F36"/>
    <mergeCell ref="D43:F43"/>
    <mergeCell ref="E37:F37"/>
    <mergeCell ref="E38:F38"/>
    <mergeCell ref="E44:F44"/>
    <mergeCell ref="E7:F7"/>
    <mergeCell ref="E8:F8"/>
    <mergeCell ref="E10:F10"/>
    <mergeCell ref="E12:F12"/>
    <mergeCell ref="E18:F18"/>
    <mergeCell ref="E19:F19"/>
    <mergeCell ref="D46:F46"/>
    <mergeCell ref="D50:F50"/>
    <mergeCell ref="D53:F53"/>
    <mergeCell ref="D58:F58"/>
    <mergeCell ref="D61:F61"/>
    <mergeCell ref="E60:F60"/>
    <mergeCell ref="E82:F82"/>
    <mergeCell ref="E83:F83"/>
    <mergeCell ref="E84:F84"/>
    <mergeCell ref="E47:F47"/>
    <mergeCell ref="E48:F48"/>
    <mergeCell ref="E49:F49"/>
    <mergeCell ref="E62:F62"/>
    <mergeCell ref="E63:F63"/>
    <mergeCell ref="E81:F81"/>
    <mergeCell ref="E51:F51"/>
    <mergeCell ref="E52:F52"/>
    <mergeCell ref="E54:F54"/>
    <mergeCell ref="E101:F101"/>
    <mergeCell ref="E86:F86"/>
    <mergeCell ref="D79:F79"/>
    <mergeCell ref="E78:F78"/>
    <mergeCell ref="E80:F80"/>
    <mergeCell ref="D70:F70"/>
    <mergeCell ref="E67:F67"/>
    <mergeCell ref="E68:F68"/>
    <mergeCell ref="E69:F69"/>
    <mergeCell ref="E71:F71"/>
    <mergeCell ref="E72:F72"/>
    <mergeCell ref="E73:F73"/>
    <mergeCell ref="E74:F74"/>
    <mergeCell ref="D93:F93"/>
    <mergeCell ref="C97:F97"/>
    <mergeCell ref="D98:F98"/>
    <mergeCell ref="E99:F99"/>
    <mergeCell ref="E100:F100"/>
    <mergeCell ref="E75:F75"/>
    <mergeCell ref="E77:F77"/>
    <mergeCell ref="D76:F76"/>
    <mergeCell ref="D95:F95"/>
    <mergeCell ref="D102:F102"/>
    <mergeCell ref="E141:F141"/>
    <mergeCell ref="E142:F142"/>
    <mergeCell ref="E143:F143"/>
    <mergeCell ref="E146:F146"/>
    <mergeCell ref="E154:F154"/>
    <mergeCell ref="E157:F157"/>
    <mergeCell ref="E158:F158"/>
    <mergeCell ref="E161:F161"/>
    <mergeCell ref="E160:F160"/>
    <mergeCell ref="E132:F132"/>
    <mergeCell ref="E104:F104"/>
    <mergeCell ref="C105:F105"/>
    <mergeCell ref="D106:F106"/>
    <mergeCell ref="E107:F107"/>
    <mergeCell ref="E108:F108"/>
    <mergeCell ref="D109:F109"/>
    <mergeCell ref="D114:F114"/>
    <mergeCell ref="E115:F115"/>
    <mergeCell ref="D123:F123"/>
    <mergeCell ref="E188:F188"/>
    <mergeCell ref="B4:F4"/>
    <mergeCell ref="E184:F184"/>
    <mergeCell ref="E185:F185"/>
    <mergeCell ref="E186:F186"/>
    <mergeCell ref="E187:F187"/>
    <mergeCell ref="E173:F173"/>
    <mergeCell ref="E174:F174"/>
    <mergeCell ref="E164:F164"/>
    <mergeCell ref="E165:F165"/>
    <mergeCell ref="E172:F172"/>
    <mergeCell ref="E159:F159"/>
    <mergeCell ref="D85:F85"/>
    <mergeCell ref="E135:F135"/>
    <mergeCell ref="E136:F136"/>
    <mergeCell ref="E137:F137"/>
    <mergeCell ref="E138:F138"/>
    <mergeCell ref="E126:F126"/>
    <mergeCell ref="E124:F124"/>
    <mergeCell ref="E125:F125"/>
    <mergeCell ref="E130:F130"/>
    <mergeCell ref="E131:F131"/>
    <mergeCell ref="D133:F133"/>
    <mergeCell ref="E134:F134"/>
    <mergeCell ref="P2:P3"/>
    <mergeCell ref="Q2:Q3"/>
    <mergeCell ref="A2:F3"/>
    <mergeCell ref="G2:J2"/>
    <mergeCell ref="K2:K3"/>
    <mergeCell ref="E110:F110"/>
    <mergeCell ref="E103:F103"/>
    <mergeCell ref="E87:F87"/>
    <mergeCell ref="E89:F89"/>
    <mergeCell ref="E90:F90"/>
    <mergeCell ref="E91:F91"/>
    <mergeCell ref="E92:F92"/>
    <mergeCell ref="D88:F88"/>
    <mergeCell ref="E94:F94"/>
    <mergeCell ref="E96:F96"/>
    <mergeCell ref="E21:F21"/>
    <mergeCell ref="E22:F22"/>
    <mergeCell ref="E24:F24"/>
    <mergeCell ref="E25:F25"/>
    <mergeCell ref="E28:F28"/>
    <mergeCell ref="E29:F29"/>
    <mergeCell ref="E30:F30"/>
    <mergeCell ref="E57:F57"/>
    <mergeCell ref="E59:F59"/>
  </mergeCells>
  <conditionalFormatting sqref="P4:P107 P184:P189 P109:P111 P114:P182">
    <cfRule type="cellIs" dxfId="21" priority="109" operator="lessThanOrEqual">
      <formula>0.5</formula>
    </cfRule>
    <cfRule type="cellIs" dxfId="20" priority="110" operator="lessThanOrEqual">
      <formula>0.75</formula>
    </cfRule>
  </conditionalFormatting>
  <conditionalFormatting sqref="P183">
    <cfRule type="cellIs" dxfId="19" priority="7" operator="lessThanOrEqual">
      <formula>0.5</formula>
    </cfRule>
    <cfRule type="cellIs" dxfId="18" priority="8" operator="lessThanOrEqual">
      <formula>0.75</formula>
    </cfRule>
  </conditionalFormatting>
  <conditionalFormatting sqref="P108">
    <cfRule type="cellIs" dxfId="17" priority="5" operator="lessThanOrEqual">
      <formula>0.5</formula>
    </cfRule>
    <cfRule type="cellIs" dxfId="16" priority="6" operator="lessThanOrEqual">
      <formula>0.75</formula>
    </cfRule>
  </conditionalFormatting>
  <conditionalFormatting sqref="P112">
    <cfRule type="cellIs" dxfId="15" priority="3" operator="lessThanOrEqual">
      <formula>0.5</formula>
    </cfRule>
    <cfRule type="cellIs" dxfId="14" priority="4" operator="lessThanOrEqual">
      <formula>0.75</formula>
    </cfRule>
  </conditionalFormatting>
  <conditionalFormatting sqref="P113">
    <cfRule type="cellIs" dxfId="13" priority="1" operator="lessThanOrEqual">
      <formula>0.5</formula>
    </cfRule>
    <cfRule type="cellIs" dxfId="12" priority="2" operator="lessThanOrEqual">
      <formula>0.75</formula>
    </cfRule>
  </conditionalFormatting>
  <dataValidations count="1">
    <dataValidation type="decimal" allowBlank="1" showInputMessage="1" showErrorMessage="1" errorTitle="Hanya Angka" error="Masukkan Nilai 0 - 1" promptTitle="Hanya Angka" prompt="Masukkan Nilai 0 - 1" sqref="K7:K8 K10 K180:K182 K18:K19 K21:K22 K24:K25 K28:K30 K13:K15 K37 K32:K35 K44 K47:K49 K51:K52 K184:K188 K59:K60 K62 K39:K42 K71:K75 K77:K78 K80:K84 K86:K87 K116:K122 K89:K92 K94 K96 K99:K101 K103:K104 K55:K57 K64:K69 K107:K108 K124:K125 K177 K134:K138 K140:K143 K145 K127:K132 K153:K154 K156:K165 K111:K113 K171:K174 K168:K169 K147:K151">
      <formula1>0</formula1>
      <formula2>1</formula2>
    </dataValidation>
  </dataValidations>
  <printOptions horizontalCentered="1"/>
  <pageMargins left="0.70866141732283472" right="0.51181102362204722" top="0.74803149606299213" bottom="0.74803149606299213" header="0.31496062992125984" footer="0.31496062992125984"/>
  <pageSetup paperSize="9" scale="65"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V105"/>
  <sheetViews>
    <sheetView zoomScale="55" zoomScaleNormal="55" zoomScaleSheetLayoutView="80" workbookViewId="0">
      <pane xSplit="6" ySplit="4" topLeftCell="K37" activePane="bottomRight" state="frozen"/>
      <selection pane="topRight" activeCell="G1" sqref="G1"/>
      <selection pane="bottomLeft" activeCell="A5" sqref="A5"/>
      <selection pane="bottomRight" activeCell="Q37" sqref="Q37"/>
    </sheetView>
  </sheetViews>
  <sheetFormatPr defaultColWidth="9.140625" defaultRowHeight="15.75"/>
  <cols>
    <col min="1" max="2" width="5.42578125" style="1" customWidth="1"/>
    <col min="3" max="3" width="6.7109375" style="1" customWidth="1"/>
    <col min="4" max="4" width="5.28515625" style="2" customWidth="1"/>
    <col min="5" max="5" width="3.28515625" style="1" customWidth="1"/>
    <col min="6" max="6" width="21.140625" style="1" customWidth="1"/>
    <col min="7" max="9" width="9.140625" style="1" hidden="1" customWidth="1"/>
    <col min="10" max="10" width="12" style="1" hidden="1" customWidth="1"/>
    <col min="11" max="11" width="8.5703125" style="1" customWidth="1"/>
    <col min="12" max="12" width="7.140625" style="1" hidden="1" customWidth="1"/>
    <col min="13" max="13" width="10.5703125" style="1" hidden="1" customWidth="1"/>
    <col min="14" max="14" width="8.42578125" style="1" hidden="1" customWidth="1"/>
    <col min="15" max="15" width="7.140625" style="1" hidden="1" customWidth="1"/>
    <col min="16" max="16" width="10.85546875" style="1" hidden="1" customWidth="1"/>
    <col min="17" max="17" width="62.7109375" style="1" customWidth="1"/>
    <col min="18" max="18" width="32.140625" style="1" customWidth="1"/>
    <col min="19" max="19" width="2.42578125" style="1" customWidth="1"/>
    <col min="20" max="20" width="0.42578125" style="1" customWidth="1"/>
    <col min="21" max="21" width="1.5703125" style="1" customWidth="1"/>
    <col min="22" max="22" width="9.28515625" style="1" customWidth="1"/>
    <col min="23" max="16384" width="9.140625" style="1"/>
  </cols>
  <sheetData>
    <row r="1" spans="1:22">
      <c r="A1" s="6" t="s">
        <v>513</v>
      </c>
      <c r="B1" s="6"/>
      <c r="C1" s="6"/>
      <c r="D1" s="6"/>
      <c r="E1" s="6"/>
      <c r="F1" s="6"/>
      <c r="G1" s="6"/>
      <c r="H1" s="6"/>
      <c r="I1" s="6"/>
      <c r="J1" s="6"/>
      <c r="K1" s="6"/>
      <c r="L1" s="6"/>
      <c r="M1" s="6"/>
      <c r="N1" s="6"/>
      <c r="O1" s="6"/>
      <c r="P1" s="6"/>
      <c r="Q1" s="6"/>
      <c r="R1" s="6"/>
      <c r="S1" s="6"/>
      <c r="T1" s="6"/>
    </row>
    <row r="2" spans="1:22" s="3" customFormat="1" ht="15.75" customHeight="1">
      <c r="A2" s="664" t="s">
        <v>514</v>
      </c>
      <c r="B2" s="664"/>
      <c r="C2" s="664"/>
      <c r="D2" s="664"/>
      <c r="E2" s="664"/>
      <c r="F2" s="664"/>
      <c r="G2" s="664" t="s">
        <v>517</v>
      </c>
      <c r="H2" s="664"/>
      <c r="I2" s="664"/>
      <c r="J2" s="664"/>
      <c r="K2" s="664" t="s">
        <v>515</v>
      </c>
      <c r="L2" s="664" t="s">
        <v>516</v>
      </c>
      <c r="M2" s="664"/>
      <c r="N2" s="664"/>
      <c r="O2" s="664"/>
      <c r="P2" s="664" t="s">
        <v>522</v>
      </c>
      <c r="Q2" s="664" t="s">
        <v>0</v>
      </c>
      <c r="R2" s="268"/>
      <c r="S2" s="268"/>
      <c r="T2" s="268"/>
      <c r="U2" s="76"/>
    </row>
    <row r="3" spans="1:22" s="3" customFormat="1" ht="31.5">
      <c r="A3" s="664"/>
      <c r="B3" s="664"/>
      <c r="C3" s="664"/>
      <c r="D3" s="664"/>
      <c r="E3" s="664"/>
      <c r="F3" s="664"/>
      <c r="G3" s="70" t="s">
        <v>518</v>
      </c>
      <c r="H3" s="70" t="s">
        <v>519</v>
      </c>
      <c r="I3" s="70" t="s">
        <v>520</v>
      </c>
      <c r="J3" s="70" t="s">
        <v>521</v>
      </c>
      <c r="K3" s="664"/>
      <c r="L3" s="70" t="s">
        <v>521</v>
      </c>
      <c r="M3" s="70" t="s">
        <v>520</v>
      </c>
      <c r="N3" s="70" t="s">
        <v>519</v>
      </c>
      <c r="O3" s="70" t="s">
        <v>518</v>
      </c>
      <c r="P3" s="664"/>
      <c r="Q3" s="664"/>
      <c r="R3" s="268"/>
      <c r="S3" s="268"/>
      <c r="T3" s="268"/>
      <c r="U3" s="76"/>
    </row>
    <row r="4" spans="1:22" ht="15.75" customHeight="1">
      <c r="A4" s="62" t="s">
        <v>437</v>
      </c>
      <c r="B4" s="677" t="s">
        <v>438</v>
      </c>
      <c r="C4" s="677"/>
      <c r="D4" s="677"/>
      <c r="E4" s="677"/>
      <c r="F4" s="677"/>
      <c r="G4" s="254">
        <v>5</v>
      </c>
      <c r="H4" s="177"/>
      <c r="I4" s="178"/>
      <c r="J4" s="177"/>
      <c r="K4" s="177"/>
      <c r="L4" s="177"/>
      <c r="M4" s="178"/>
      <c r="N4" s="177"/>
      <c r="O4" s="177">
        <f>SUM(N4:N39)</f>
        <v>4.2621000000000002</v>
      </c>
      <c r="P4" s="20">
        <f>O4/G4</f>
        <v>0.85242000000000007</v>
      </c>
      <c r="Q4" s="145"/>
      <c r="R4" s="145"/>
      <c r="S4" s="145"/>
      <c r="T4" s="145"/>
      <c r="U4" s="75"/>
    </row>
    <row r="5" spans="1:22" ht="33" customHeight="1">
      <c r="A5" s="258"/>
      <c r="B5" s="246">
        <v>39</v>
      </c>
      <c r="C5" s="667" t="s">
        <v>439</v>
      </c>
      <c r="D5" s="667"/>
      <c r="E5" s="667"/>
      <c r="F5" s="667"/>
      <c r="G5" s="255"/>
      <c r="H5" s="180">
        <v>1</v>
      </c>
      <c r="I5" s="180"/>
      <c r="J5" s="181"/>
      <c r="K5" s="181"/>
      <c r="L5" s="181"/>
      <c r="M5" s="180"/>
      <c r="N5" s="180">
        <f>SUM(L7:L18)</f>
        <v>0.80376666666666663</v>
      </c>
      <c r="O5" s="180"/>
      <c r="P5" s="23">
        <f>N5/H5</f>
        <v>0.80376666666666663</v>
      </c>
      <c r="Q5" s="146"/>
      <c r="R5" s="146"/>
      <c r="S5" s="146"/>
      <c r="T5" s="146"/>
      <c r="U5" s="75"/>
    </row>
    <row r="6" spans="1:22" ht="33" customHeight="1">
      <c r="A6" s="258"/>
      <c r="B6" s="246"/>
      <c r="C6" s="21">
        <v>124</v>
      </c>
      <c r="D6" s="663" t="s">
        <v>440</v>
      </c>
      <c r="E6" s="663"/>
      <c r="F6" s="663"/>
      <c r="G6" s="256"/>
      <c r="H6" s="183"/>
      <c r="I6" s="201">
        <v>0.25</v>
      </c>
      <c r="J6" s="183"/>
      <c r="K6" s="183"/>
      <c r="L6" s="183"/>
      <c r="M6" s="183">
        <f>SUM(L7:L9)</f>
        <v>0.25</v>
      </c>
      <c r="N6" s="183"/>
      <c r="O6" s="183"/>
      <c r="P6" s="40">
        <f>M6/I6</f>
        <v>1</v>
      </c>
      <c r="Q6" s="147"/>
      <c r="R6" s="147"/>
      <c r="S6" s="147"/>
      <c r="T6" s="147"/>
      <c r="U6" s="75"/>
    </row>
    <row r="7" spans="1:22" ht="269.45" customHeight="1">
      <c r="A7" s="258"/>
      <c r="B7" s="246"/>
      <c r="C7" s="21"/>
      <c r="D7" s="21">
        <v>283</v>
      </c>
      <c r="E7" s="663" t="s">
        <v>441</v>
      </c>
      <c r="F7" s="663"/>
      <c r="G7" s="257"/>
      <c r="H7" s="186"/>
      <c r="I7" s="202"/>
      <c r="J7" s="186">
        <v>8.3333333333333329E-2</v>
      </c>
      <c r="K7" s="203">
        <v>1</v>
      </c>
      <c r="L7" s="186">
        <f t="shared" ref="L7:L39" si="0">IF(ISBLANK(K7),"?",J7*K7)</f>
        <v>8.3333333333333329E-2</v>
      </c>
      <c r="M7" s="186"/>
      <c r="N7" s="186"/>
      <c r="O7" s="186"/>
      <c r="P7" s="26"/>
      <c r="Q7" s="321" t="s">
        <v>1319</v>
      </c>
      <c r="R7" s="471" t="s">
        <v>912</v>
      </c>
      <c r="S7" s="12"/>
      <c r="T7" s="12"/>
      <c r="U7" s="75"/>
      <c r="V7" s="467"/>
    </row>
    <row r="8" spans="1:22" ht="268.5" customHeight="1">
      <c r="A8" s="258"/>
      <c r="B8" s="246"/>
      <c r="C8" s="258"/>
      <c r="D8" s="21">
        <v>284</v>
      </c>
      <c r="E8" s="663" t="s">
        <v>442</v>
      </c>
      <c r="F8" s="663"/>
      <c r="G8" s="204"/>
      <c r="H8" s="204"/>
      <c r="I8" s="205"/>
      <c r="J8" s="206">
        <v>8.3333333333333329E-2</v>
      </c>
      <c r="K8" s="203">
        <v>1</v>
      </c>
      <c r="L8" s="186">
        <f t="shared" si="0"/>
        <v>8.3333333333333329E-2</v>
      </c>
      <c r="M8" s="206"/>
      <c r="N8" s="204"/>
      <c r="O8" s="204"/>
      <c r="P8" s="18"/>
      <c r="Q8" s="316" t="s">
        <v>879</v>
      </c>
      <c r="R8" s="471" t="s">
        <v>912</v>
      </c>
      <c r="S8" s="149"/>
      <c r="T8" s="149"/>
      <c r="U8" s="75"/>
    </row>
    <row r="9" spans="1:22" ht="126">
      <c r="A9" s="258"/>
      <c r="B9" s="246"/>
      <c r="C9" s="258"/>
      <c r="D9" s="21">
        <v>285</v>
      </c>
      <c r="E9" s="663" t="s">
        <v>443</v>
      </c>
      <c r="F9" s="663"/>
      <c r="G9" s="204"/>
      <c r="H9" s="204"/>
      <c r="I9" s="205"/>
      <c r="J9" s="206">
        <v>8.3333333333333329E-2</v>
      </c>
      <c r="K9" s="203">
        <v>1</v>
      </c>
      <c r="L9" s="186">
        <f t="shared" si="0"/>
        <v>8.3333333333333329E-2</v>
      </c>
      <c r="M9" s="206"/>
      <c r="N9" s="204"/>
      <c r="O9" s="204"/>
      <c r="P9" s="18"/>
      <c r="Q9" s="329" t="s">
        <v>880</v>
      </c>
      <c r="R9" s="471" t="s">
        <v>912</v>
      </c>
      <c r="S9" s="12"/>
      <c r="T9" s="12"/>
      <c r="U9" s="75"/>
    </row>
    <row r="10" spans="1:22" ht="69" customHeight="1">
      <c r="A10" s="258"/>
      <c r="B10" s="246"/>
      <c r="C10" s="21">
        <v>125</v>
      </c>
      <c r="D10" s="663" t="s">
        <v>444</v>
      </c>
      <c r="E10" s="663"/>
      <c r="F10" s="663"/>
      <c r="G10" s="256"/>
      <c r="H10" s="183"/>
      <c r="I10" s="201">
        <v>0.25</v>
      </c>
      <c r="J10" s="183"/>
      <c r="K10" s="183"/>
      <c r="L10" s="183"/>
      <c r="M10" s="183">
        <f>SUM(L11:L13)</f>
        <v>0.21439166666666667</v>
      </c>
      <c r="N10" s="183"/>
      <c r="O10" s="183"/>
      <c r="P10" s="40">
        <f>M10/I10</f>
        <v>0.8575666666666667</v>
      </c>
      <c r="Q10" s="317"/>
      <c r="R10" s="147"/>
      <c r="S10" s="147"/>
      <c r="T10" s="147"/>
      <c r="U10" s="75"/>
    </row>
    <row r="11" spans="1:22" ht="288" customHeight="1">
      <c r="A11" s="258"/>
      <c r="B11" s="246"/>
      <c r="C11" s="21"/>
      <c r="D11" s="21">
        <v>286</v>
      </c>
      <c r="E11" s="663" t="s">
        <v>823</v>
      </c>
      <c r="F11" s="663"/>
      <c r="G11" s="204"/>
      <c r="H11" s="204"/>
      <c r="I11" s="205"/>
      <c r="J11" s="206">
        <v>8.3333333333333329E-2</v>
      </c>
      <c r="K11" s="203">
        <v>1</v>
      </c>
      <c r="L11" s="186">
        <f t="shared" si="0"/>
        <v>8.3333333333333329E-2</v>
      </c>
      <c r="M11" s="206"/>
      <c r="N11" s="204"/>
      <c r="O11" s="204"/>
      <c r="P11" s="18"/>
      <c r="Q11" s="388" t="s">
        <v>945</v>
      </c>
      <c r="R11" s="466" t="s">
        <v>912</v>
      </c>
      <c r="S11" s="12"/>
      <c r="T11" s="12"/>
      <c r="U11" s="75"/>
    </row>
    <row r="12" spans="1:22" ht="389.1" customHeight="1">
      <c r="A12" s="258"/>
      <c r="B12" s="246"/>
      <c r="C12" s="258"/>
      <c r="D12" s="21">
        <v>287</v>
      </c>
      <c r="E12" s="663" t="s">
        <v>445</v>
      </c>
      <c r="F12" s="663"/>
      <c r="G12" s="204"/>
      <c r="H12" s="204"/>
      <c r="I12" s="205"/>
      <c r="J12" s="206">
        <v>8.3333333333333329E-2</v>
      </c>
      <c r="K12" s="500">
        <v>0.85599999999999998</v>
      </c>
      <c r="L12" s="500">
        <f t="shared" si="0"/>
        <v>7.1333333333333332E-2</v>
      </c>
      <c r="M12" s="505"/>
      <c r="N12" s="506"/>
      <c r="O12" s="506"/>
      <c r="P12" s="507"/>
      <c r="Q12" s="510" t="s">
        <v>1035</v>
      </c>
      <c r="R12" s="508" t="s">
        <v>912</v>
      </c>
      <c r="S12" s="12"/>
      <c r="T12" s="12"/>
      <c r="U12" s="75"/>
    </row>
    <row r="13" spans="1:22" ht="76.5" customHeight="1">
      <c r="A13" s="258"/>
      <c r="B13" s="246"/>
      <c r="C13" s="258"/>
      <c r="D13" s="21">
        <v>288</v>
      </c>
      <c r="E13" s="663" t="s">
        <v>446</v>
      </c>
      <c r="F13" s="663"/>
      <c r="G13" s="204"/>
      <c r="H13" s="204"/>
      <c r="I13" s="205"/>
      <c r="J13" s="206">
        <v>8.3333333333333329E-2</v>
      </c>
      <c r="K13" s="500">
        <v>0.7167</v>
      </c>
      <c r="L13" s="500">
        <f t="shared" si="0"/>
        <v>5.9725E-2</v>
      </c>
      <c r="M13" s="505"/>
      <c r="N13" s="506"/>
      <c r="O13" s="506"/>
      <c r="P13" s="507"/>
      <c r="Q13" s="339" t="s">
        <v>1033</v>
      </c>
      <c r="R13" s="508" t="s">
        <v>912</v>
      </c>
      <c r="S13" s="12"/>
      <c r="T13" s="12"/>
      <c r="U13" s="75"/>
    </row>
    <row r="14" spans="1:22" ht="88.5" customHeight="1">
      <c r="A14" s="258"/>
      <c r="B14" s="246"/>
      <c r="C14" s="21">
        <v>126</v>
      </c>
      <c r="D14" s="663" t="s">
        <v>447</v>
      </c>
      <c r="E14" s="663"/>
      <c r="F14" s="663"/>
      <c r="G14" s="256"/>
      <c r="H14" s="183"/>
      <c r="I14" s="201">
        <v>0.25</v>
      </c>
      <c r="J14" s="183"/>
      <c r="K14" s="183"/>
      <c r="L14" s="183"/>
      <c r="M14" s="183">
        <f>SUM(L15)</f>
        <v>0.21437500000000001</v>
      </c>
      <c r="N14" s="183"/>
      <c r="O14" s="183"/>
      <c r="P14" s="40">
        <f>M14/I14</f>
        <v>0.85750000000000004</v>
      </c>
      <c r="Q14" s="317"/>
      <c r="R14" s="147"/>
      <c r="S14" s="147"/>
      <c r="T14" s="147"/>
      <c r="U14" s="75"/>
    </row>
    <row r="15" spans="1:22" ht="409.6" customHeight="1">
      <c r="A15" s="258"/>
      <c r="B15" s="246"/>
      <c r="C15" s="21"/>
      <c r="D15" s="21">
        <v>289</v>
      </c>
      <c r="E15" s="663" t="s">
        <v>447</v>
      </c>
      <c r="F15" s="663"/>
      <c r="G15" s="204"/>
      <c r="H15" s="204"/>
      <c r="I15" s="205"/>
      <c r="J15" s="206">
        <v>0.25</v>
      </c>
      <c r="K15" s="500">
        <v>0.85750000000000004</v>
      </c>
      <c r="L15" s="500">
        <f t="shared" si="0"/>
        <v>0.21437500000000001</v>
      </c>
      <c r="M15" s="505"/>
      <c r="N15" s="506"/>
      <c r="O15" s="506"/>
      <c r="P15" s="507"/>
      <c r="Q15" s="498" t="s">
        <v>1034</v>
      </c>
      <c r="R15" s="509" t="s">
        <v>912</v>
      </c>
      <c r="S15" s="150"/>
      <c r="T15" s="150"/>
      <c r="U15" s="75"/>
    </row>
    <row r="16" spans="1:22" ht="35.25" customHeight="1">
      <c r="A16" s="258"/>
      <c r="B16" s="246"/>
      <c r="C16" s="21">
        <v>127</v>
      </c>
      <c r="D16" s="663" t="s">
        <v>448</v>
      </c>
      <c r="E16" s="663"/>
      <c r="F16" s="663"/>
      <c r="G16" s="256"/>
      <c r="H16" s="183"/>
      <c r="I16" s="201">
        <v>0.25</v>
      </c>
      <c r="J16" s="183"/>
      <c r="K16" s="183"/>
      <c r="L16" s="183"/>
      <c r="M16" s="183">
        <f>SUM(L17:L18)</f>
        <v>0.125</v>
      </c>
      <c r="N16" s="183"/>
      <c r="O16" s="183"/>
      <c r="P16" s="40">
        <f>M16/I16</f>
        <v>0.5</v>
      </c>
      <c r="Q16" s="317"/>
      <c r="R16" s="147"/>
      <c r="S16" s="147"/>
      <c r="T16" s="147"/>
      <c r="U16" s="75"/>
    </row>
    <row r="17" spans="1:21" ht="278.25" customHeight="1">
      <c r="A17" s="258"/>
      <c r="B17" s="246"/>
      <c r="C17" s="21"/>
      <c r="D17" s="21">
        <v>290</v>
      </c>
      <c r="E17" s="663" t="s">
        <v>449</v>
      </c>
      <c r="F17" s="663"/>
      <c r="G17" s="204"/>
      <c r="H17" s="204"/>
      <c r="I17" s="205"/>
      <c r="J17" s="206">
        <v>0.125</v>
      </c>
      <c r="K17" s="203">
        <v>0.5</v>
      </c>
      <c r="L17" s="186">
        <f t="shared" si="0"/>
        <v>6.25E-2</v>
      </c>
      <c r="M17" s="206"/>
      <c r="N17" s="204"/>
      <c r="O17" s="204"/>
      <c r="P17" s="18"/>
      <c r="Q17" s="395" t="s">
        <v>1204</v>
      </c>
      <c r="R17" s="466" t="s">
        <v>946</v>
      </c>
      <c r="S17" s="12"/>
      <c r="T17" s="12"/>
      <c r="U17" s="75"/>
    </row>
    <row r="18" spans="1:21" ht="150" customHeight="1">
      <c r="A18" s="258"/>
      <c r="B18" s="246"/>
      <c r="C18" s="258"/>
      <c r="D18" s="21">
        <v>291</v>
      </c>
      <c r="E18" s="663" t="s">
        <v>450</v>
      </c>
      <c r="F18" s="663"/>
      <c r="G18" s="204"/>
      <c r="H18" s="204"/>
      <c r="I18" s="205"/>
      <c r="J18" s="206">
        <v>0.125</v>
      </c>
      <c r="K18" s="203">
        <v>0.5</v>
      </c>
      <c r="L18" s="186">
        <f t="shared" si="0"/>
        <v>6.25E-2</v>
      </c>
      <c r="M18" s="206"/>
      <c r="N18" s="204"/>
      <c r="O18" s="204"/>
      <c r="P18" s="18"/>
      <c r="Q18" s="389" t="s">
        <v>1291</v>
      </c>
      <c r="R18" s="466" t="s">
        <v>946</v>
      </c>
      <c r="S18" s="12"/>
      <c r="T18" s="12"/>
      <c r="U18" s="75"/>
    </row>
    <row r="19" spans="1:21" ht="33.75" customHeight="1">
      <c r="A19" s="258"/>
      <c r="B19" s="246">
        <v>40</v>
      </c>
      <c r="C19" s="667" t="s">
        <v>451</v>
      </c>
      <c r="D19" s="667"/>
      <c r="E19" s="667"/>
      <c r="F19" s="667"/>
      <c r="G19" s="255"/>
      <c r="H19" s="180">
        <v>2</v>
      </c>
      <c r="I19" s="180"/>
      <c r="J19" s="181"/>
      <c r="K19" s="181"/>
      <c r="L19" s="181"/>
      <c r="M19" s="180"/>
      <c r="N19" s="180">
        <f>SUM(L21:L32)</f>
        <v>1.7083333333333333</v>
      </c>
      <c r="O19" s="180"/>
      <c r="P19" s="23">
        <f>N19/H19</f>
        <v>0.85416666666666663</v>
      </c>
      <c r="Q19" s="318"/>
      <c r="R19" s="146"/>
      <c r="S19" s="146"/>
      <c r="T19" s="146"/>
      <c r="U19" s="75"/>
    </row>
    <row r="20" spans="1:21" ht="34.5" customHeight="1">
      <c r="A20" s="258"/>
      <c r="B20" s="246"/>
      <c r="C20" s="21">
        <v>128</v>
      </c>
      <c r="D20" s="663" t="s">
        <v>452</v>
      </c>
      <c r="E20" s="663"/>
      <c r="F20" s="663"/>
      <c r="G20" s="256"/>
      <c r="H20" s="183"/>
      <c r="I20" s="201">
        <v>0.5</v>
      </c>
      <c r="J20" s="183"/>
      <c r="K20" s="183"/>
      <c r="L20" s="183"/>
      <c r="M20" s="183">
        <f>SUM(L21:L23)</f>
        <v>0.45833333333333331</v>
      </c>
      <c r="N20" s="183"/>
      <c r="O20" s="183"/>
      <c r="P20" s="40">
        <f>M20/I20</f>
        <v>0.91666666666666663</v>
      </c>
      <c r="Q20" s="317"/>
      <c r="R20" s="147"/>
      <c r="S20" s="147"/>
      <c r="T20" s="147"/>
      <c r="U20" s="75"/>
    </row>
    <row r="21" spans="1:21" ht="63">
      <c r="A21" s="258"/>
      <c r="B21" s="246"/>
      <c r="C21" s="21"/>
      <c r="D21" s="21">
        <v>292</v>
      </c>
      <c r="E21" s="663" t="s">
        <v>453</v>
      </c>
      <c r="F21" s="663"/>
      <c r="G21" s="204"/>
      <c r="H21" s="204"/>
      <c r="I21" s="205"/>
      <c r="J21" s="206">
        <v>0.16666666666666666</v>
      </c>
      <c r="K21" s="203">
        <v>1</v>
      </c>
      <c r="L21" s="186">
        <f t="shared" si="0"/>
        <v>0.16666666666666666</v>
      </c>
      <c r="M21" s="206"/>
      <c r="N21" s="204"/>
      <c r="O21" s="204"/>
      <c r="P21" s="18"/>
      <c r="Q21" s="389" t="s">
        <v>1113</v>
      </c>
      <c r="R21" s="12" t="s">
        <v>912</v>
      </c>
      <c r="S21" s="274"/>
      <c r="T21" s="12"/>
      <c r="U21" s="75"/>
    </row>
    <row r="22" spans="1:21" ht="409.5">
      <c r="A22" s="258"/>
      <c r="B22" s="246"/>
      <c r="C22" s="258"/>
      <c r="D22" s="21">
        <v>293</v>
      </c>
      <c r="E22" s="663" t="s">
        <v>454</v>
      </c>
      <c r="F22" s="663"/>
      <c r="G22" s="204"/>
      <c r="H22" s="204"/>
      <c r="I22" s="205"/>
      <c r="J22" s="206">
        <v>0.16666666666666666</v>
      </c>
      <c r="K22" s="203">
        <v>1</v>
      </c>
      <c r="L22" s="186">
        <f t="shared" si="0"/>
        <v>0.16666666666666666</v>
      </c>
      <c r="M22" s="206"/>
      <c r="N22" s="204"/>
      <c r="O22" s="204"/>
      <c r="P22" s="18"/>
      <c r="Q22" s="393" t="s">
        <v>1296</v>
      </c>
      <c r="R22" s="12" t="s">
        <v>912</v>
      </c>
      <c r="S22" s="12"/>
      <c r="T22" s="12"/>
      <c r="U22" s="75"/>
    </row>
    <row r="23" spans="1:21" ht="330.6" customHeight="1">
      <c r="A23" s="258"/>
      <c r="B23" s="246"/>
      <c r="C23" s="258"/>
      <c r="D23" s="21">
        <v>294</v>
      </c>
      <c r="E23" s="663" t="s">
        <v>455</v>
      </c>
      <c r="F23" s="663"/>
      <c r="G23" s="204"/>
      <c r="H23" s="204"/>
      <c r="I23" s="205"/>
      <c r="J23" s="206">
        <v>0.16666666666666666</v>
      </c>
      <c r="K23" s="186">
        <v>0.75</v>
      </c>
      <c r="L23" s="186">
        <f t="shared" si="0"/>
        <v>0.125</v>
      </c>
      <c r="M23" s="206"/>
      <c r="N23" s="204"/>
      <c r="O23" s="204"/>
      <c r="P23" s="18"/>
      <c r="Q23" s="393" t="s">
        <v>1312</v>
      </c>
      <c r="R23" s="12" t="s">
        <v>1313</v>
      </c>
      <c r="S23" s="274"/>
      <c r="T23" s="12"/>
      <c r="U23" s="75"/>
    </row>
    <row r="24" spans="1:21" ht="112.5" customHeight="1">
      <c r="A24" s="258"/>
      <c r="B24" s="246"/>
      <c r="C24" s="21">
        <v>129</v>
      </c>
      <c r="D24" s="663" t="s">
        <v>570</v>
      </c>
      <c r="E24" s="663"/>
      <c r="F24" s="663"/>
      <c r="G24" s="256"/>
      <c r="H24" s="183"/>
      <c r="I24" s="201">
        <v>0.5</v>
      </c>
      <c r="J24" s="183"/>
      <c r="K24" s="183"/>
      <c r="L24" s="183"/>
      <c r="M24" s="183">
        <f>SUM(L25:L26)</f>
        <v>0.5</v>
      </c>
      <c r="N24" s="183"/>
      <c r="O24" s="183"/>
      <c r="P24" s="40">
        <f>M24/I24</f>
        <v>1</v>
      </c>
      <c r="Q24" s="317"/>
      <c r="R24" s="147"/>
      <c r="S24" s="147"/>
      <c r="T24" s="147"/>
      <c r="U24" s="75"/>
    </row>
    <row r="25" spans="1:21" ht="236.45" customHeight="1">
      <c r="A25" s="258"/>
      <c r="B25" s="246"/>
      <c r="C25" s="21"/>
      <c r="D25" s="21">
        <v>295</v>
      </c>
      <c r="E25" s="663" t="s">
        <v>456</v>
      </c>
      <c r="F25" s="663"/>
      <c r="G25" s="204"/>
      <c r="H25" s="204"/>
      <c r="I25" s="205"/>
      <c r="J25" s="206">
        <v>0.25</v>
      </c>
      <c r="K25" s="203">
        <v>1</v>
      </c>
      <c r="L25" s="186">
        <f t="shared" si="0"/>
        <v>0.25</v>
      </c>
      <c r="M25" s="206"/>
      <c r="N25" s="204"/>
      <c r="O25" s="204"/>
      <c r="P25" s="18"/>
      <c r="Q25" s="390" t="s">
        <v>937</v>
      </c>
      <c r="R25" s="12" t="s">
        <v>912</v>
      </c>
      <c r="S25" s="274"/>
      <c r="T25" s="12"/>
      <c r="U25" s="75"/>
    </row>
    <row r="26" spans="1:21" ht="237.95" customHeight="1">
      <c r="A26" s="258"/>
      <c r="B26" s="246"/>
      <c r="C26" s="258"/>
      <c r="D26" s="21">
        <v>296</v>
      </c>
      <c r="E26" s="663" t="s">
        <v>457</v>
      </c>
      <c r="F26" s="663"/>
      <c r="G26" s="204"/>
      <c r="H26" s="204"/>
      <c r="I26" s="205"/>
      <c r="J26" s="206">
        <v>0.25</v>
      </c>
      <c r="K26" s="203">
        <v>1</v>
      </c>
      <c r="L26" s="186">
        <f t="shared" si="0"/>
        <v>0.25</v>
      </c>
      <c r="M26" s="206"/>
      <c r="N26" s="204"/>
      <c r="O26" s="204"/>
      <c r="P26" s="18"/>
      <c r="Q26" s="390" t="s">
        <v>937</v>
      </c>
      <c r="R26" s="12" t="s">
        <v>832</v>
      </c>
      <c r="S26" s="12"/>
      <c r="T26" s="12"/>
      <c r="U26" s="75"/>
    </row>
    <row r="27" spans="1:21" ht="54" customHeight="1">
      <c r="A27" s="258"/>
      <c r="B27" s="246"/>
      <c r="C27" s="21">
        <v>130</v>
      </c>
      <c r="D27" s="663" t="s">
        <v>458</v>
      </c>
      <c r="E27" s="663"/>
      <c r="F27" s="663"/>
      <c r="G27" s="256"/>
      <c r="H27" s="183"/>
      <c r="I27" s="201">
        <v>0.5</v>
      </c>
      <c r="J27" s="183"/>
      <c r="K27" s="183"/>
      <c r="L27" s="183"/>
      <c r="M27" s="183">
        <f>SUM(L28:L29)</f>
        <v>0.375</v>
      </c>
      <c r="N27" s="183"/>
      <c r="O27" s="183"/>
      <c r="P27" s="40">
        <f>M27/I27</f>
        <v>0.75</v>
      </c>
      <c r="Q27" s="317"/>
      <c r="R27" s="147"/>
      <c r="S27" s="147"/>
      <c r="T27" s="147"/>
      <c r="U27" s="75"/>
    </row>
    <row r="28" spans="1:21" ht="240.95" customHeight="1">
      <c r="A28" s="258"/>
      <c r="B28" s="246"/>
      <c r="C28" s="21"/>
      <c r="D28" s="21">
        <v>297</v>
      </c>
      <c r="E28" s="663" t="s">
        <v>459</v>
      </c>
      <c r="F28" s="663"/>
      <c r="G28" s="204"/>
      <c r="H28" s="204"/>
      <c r="I28" s="205"/>
      <c r="J28" s="206">
        <v>0.25</v>
      </c>
      <c r="K28" s="203">
        <v>1</v>
      </c>
      <c r="L28" s="186">
        <f t="shared" si="0"/>
        <v>0.25</v>
      </c>
      <c r="M28" s="206"/>
      <c r="N28" s="204"/>
      <c r="O28" s="204"/>
      <c r="P28" s="18"/>
      <c r="Q28" s="267" t="s">
        <v>1206</v>
      </c>
      <c r="R28" s="12" t="s">
        <v>912</v>
      </c>
      <c r="S28" s="12"/>
      <c r="T28" s="12"/>
      <c r="U28" s="75"/>
    </row>
    <row r="29" spans="1:21" ht="208.5" customHeight="1">
      <c r="A29" s="258"/>
      <c r="B29" s="246"/>
      <c r="C29" s="258"/>
      <c r="D29" s="21">
        <v>298</v>
      </c>
      <c r="E29" s="663" t="s">
        <v>460</v>
      </c>
      <c r="F29" s="663"/>
      <c r="G29" s="204"/>
      <c r="H29" s="204"/>
      <c r="I29" s="205"/>
      <c r="J29" s="206">
        <v>0.25</v>
      </c>
      <c r="K29" s="203">
        <v>0.5</v>
      </c>
      <c r="L29" s="186">
        <f t="shared" si="0"/>
        <v>0.125</v>
      </c>
      <c r="M29" s="206"/>
      <c r="N29" s="204"/>
      <c r="O29" s="204"/>
      <c r="P29" s="18"/>
      <c r="Q29" s="267" t="s">
        <v>1292</v>
      </c>
      <c r="R29" s="12" t="s">
        <v>1338</v>
      </c>
      <c r="S29" s="12"/>
      <c r="T29" s="12"/>
      <c r="U29" s="75"/>
    </row>
    <row r="30" spans="1:21" ht="54.75" customHeight="1">
      <c r="A30" s="258"/>
      <c r="B30" s="246"/>
      <c r="C30" s="21">
        <v>131</v>
      </c>
      <c r="D30" s="663" t="s">
        <v>461</v>
      </c>
      <c r="E30" s="663"/>
      <c r="F30" s="663"/>
      <c r="G30" s="256"/>
      <c r="H30" s="183"/>
      <c r="I30" s="201">
        <v>0.5</v>
      </c>
      <c r="J30" s="183"/>
      <c r="K30" s="183"/>
      <c r="L30" s="183"/>
      <c r="M30" s="183">
        <f>SUM(L31:L32)</f>
        <v>0.375</v>
      </c>
      <c r="N30" s="183"/>
      <c r="O30" s="183"/>
      <c r="P30" s="40">
        <f>M30/I30</f>
        <v>0.75</v>
      </c>
      <c r="Q30" s="317"/>
      <c r="R30" s="147"/>
      <c r="S30" s="147"/>
      <c r="T30" s="147"/>
      <c r="U30" s="75"/>
    </row>
    <row r="31" spans="1:21" ht="143.44999999999999" customHeight="1">
      <c r="A31" s="258"/>
      <c r="B31" s="246"/>
      <c r="C31" s="21"/>
      <c r="D31" s="21">
        <v>299</v>
      </c>
      <c r="E31" s="663" t="s">
        <v>1207</v>
      </c>
      <c r="F31" s="663"/>
      <c r="G31" s="204"/>
      <c r="H31" s="204"/>
      <c r="I31" s="205"/>
      <c r="J31" s="206">
        <v>0.25</v>
      </c>
      <c r="K31" s="203">
        <v>0.75</v>
      </c>
      <c r="L31" s="186">
        <f t="shared" si="0"/>
        <v>0.1875</v>
      </c>
      <c r="M31" s="206"/>
      <c r="N31" s="204"/>
      <c r="O31" s="204"/>
      <c r="P31" s="18"/>
      <c r="Q31" s="391" t="s">
        <v>1208</v>
      </c>
      <c r="R31" s="466" t="s">
        <v>1205</v>
      </c>
      <c r="S31" s="12"/>
      <c r="T31" s="12"/>
      <c r="U31" s="75"/>
    </row>
    <row r="32" spans="1:21" ht="98.25" customHeight="1">
      <c r="A32" s="258"/>
      <c r="B32" s="246"/>
      <c r="C32" s="258"/>
      <c r="D32" s="21">
        <v>300</v>
      </c>
      <c r="E32" s="663" t="s">
        <v>462</v>
      </c>
      <c r="F32" s="663"/>
      <c r="G32" s="204"/>
      <c r="H32" s="204"/>
      <c r="I32" s="205"/>
      <c r="J32" s="206">
        <v>0.25</v>
      </c>
      <c r="K32" s="203">
        <v>0.75</v>
      </c>
      <c r="L32" s="186">
        <f t="shared" si="0"/>
        <v>0.1875</v>
      </c>
      <c r="M32" s="206"/>
      <c r="N32" s="204"/>
      <c r="O32" s="204"/>
      <c r="P32" s="18"/>
      <c r="Q32" s="391" t="s">
        <v>1208</v>
      </c>
      <c r="R32" s="466" t="s">
        <v>1205</v>
      </c>
      <c r="S32" s="12"/>
      <c r="T32" s="12"/>
      <c r="U32" s="75"/>
    </row>
    <row r="33" spans="1:21" ht="33.75" customHeight="1">
      <c r="A33" s="258"/>
      <c r="B33" s="246">
        <v>41</v>
      </c>
      <c r="C33" s="667" t="s">
        <v>548</v>
      </c>
      <c r="D33" s="667"/>
      <c r="E33" s="667"/>
      <c r="F33" s="667"/>
      <c r="G33" s="255"/>
      <c r="H33" s="180">
        <v>2</v>
      </c>
      <c r="I33" s="180"/>
      <c r="J33" s="181"/>
      <c r="K33" s="181"/>
      <c r="L33" s="181"/>
      <c r="M33" s="180"/>
      <c r="N33" s="180">
        <f>SUM(L35:L39)</f>
        <v>1.75</v>
      </c>
      <c r="O33" s="180"/>
      <c r="P33" s="23">
        <f>N33/H33</f>
        <v>0.875</v>
      </c>
      <c r="Q33" s="318"/>
      <c r="R33" s="146"/>
      <c r="S33" s="146"/>
      <c r="T33" s="146"/>
      <c r="U33" s="75"/>
    </row>
    <row r="34" spans="1:21" ht="35.25" customHeight="1">
      <c r="A34" s="258"/>
      <c r="B34" s="246"/>
      <c r="C34" s="21">
        <v>132</v>
      </c>
      <c r="D34" s="663" t="s">
        <v>463</v>
      </c>
      <c r="E34" s="663"/>
      <c r="F34" s="663"/>
      <c r="G34" s="256"/>
      <c r="H34" s="183"/>
      <c r="I34" s="201">
        <v>1</v>
      </c>
      <c r="J34" s="183"/>
      <c r="K34" s="183"/>
      <c r="L34" s="183"/>
      <c r="M34" s="183">
        <f>SUM(L35:L36)</f>
        <v>1</v>
      </c>
      <c r="N34" s="183"/>
      <c r="O34" s="183"/>
      <c r="P34" s="40">
        <f>M34/I34</f>
        <v>1</v>
      </c>
      <c r="Q34" s="317"/>
      <c r="R34" s="147"/>
      <c r="S34" s="147"/>
      <c r="T34" s="147"/>
      <c r="U34" s="75"/>
    </row>
    <row r="35" spans="1:21" ht="146.1" customHeight="1">
      <c r="A35" s="258"/>
      <c r="B35" s="246"/>
      <c r="C35" s="21"/>
      <c r="D35" s="21">
        <v>301</v>
      </c>
      <c r="E35" s="663" t="s">
        <v>824</v>
      </c>
      <c r="F35" s="663"/>
      <c r="G35" s="204"/>
      <c r="H35" s="204"/>
      <c r="I35" s="205"/>
      <c r="J35" s="206">
        <v>0.5</v>
      </c>
      <c r="K35" s="203">
        <v>1</v>
      </c>
      <c r="L35" s="186">
        <f t="shared" si="0"/>
        <v>0.5</v>
      </c>
      <c r="M35" s="206"/>
      <c r="N35" s="204"/>
      <c r="O35" s="204"/>
      <c r="P35" s="18"/>
      <c r="Q35" s="396" t="s">
        <v>1114</v>
      </c>
      <c r="R35" s="12" t="s">
        <v>970</v>
      </c>
      <c r="S35" s="12"/>
      <c r="T35" s="12"/>
      <c r="U35" s="75"/>
    </row>
    <row r="36" spans="1:21" ht="113.25" customHeight="1">
      <c r="A36" s="258"/>
      <c r="B36" s="246"/>
      <c r="C36" s="258"/>
      <c r="D36" s="21">
        <v>302</v>
      </c>
      <c r="E36" s="663" t="s">
        <v>464</v>
      </c>
      <c r="F36" s="663"/>
      <c r="G36" s="204"/>
      <c r="H36" s="204"/>
      <c r="I36" s="205"/>
      <c r="J36" s="206">
        <v>0.5</v>
      </c>
      <c r="K36" s="203">
        <v>1</v>
      </c>
      <c r="L36" s="186">
        <f t="shared" si="0"/>
        <v>0.5</v>
      </c>
      <c r="M36" s="206"/>
      <c r="N36" s="204"/>
      <c r="O36" s="204"/>
      <c r="P36" s="18"/>
      <c r="Q36" s="271" t="s">
        <v>938</v>
      </c>
      <c r="R36" s="12" t="s">
        <v>970</v>
      </c>
      <c r="S36" s="12"/>
      <c r="T36" s="12"/>
      <c r="U36" s="75"/>
    </row>
    <row r="37" spans="1:21" ht="66" customHeight="1">
      <c r="A37" s="258"/>
      <c r="B37" s="246"/>
      <c r="C37" s="21">
        <v>133</v>
      </c>
      <c r="D37" s="663" t="s">
        <v>465</v>
      </c>
      <c r="E37" s="663"/>
      <c r="F37" s="663"/>
      <c r="G37" s="256"/>
      <c r="H37" s="183"/>
      <c r="I37" s="201">
        <v>1</v>
      </c>
      <c r="J37" s="183"/>
      <c r="K37" s="183"/>
      <c r="L37" s="183"/>
      <c r="M37" s="183">
        <f>SUM(L38:L39)</f>
        <v>0.75</v>
      </c>
      <c r="N37" s="183"/>
      <c r="O37" s="183"/>
      <c r="P37" s="40">
        <f>M37/I37</f>
        <v>0.75</v>
      </c>
      <c r="Q37" s="317"/>
      <c r="R37" s="147"/>
      <c r="S37" s="147"/>
      <c r="T37" s="147"/>
      <c r="U37" s="75"/>
    </row>
    <row r="38" spans="1:21" ht="180" customHeight="1">
      <c r="A38" s="258"/>
      <c r="B38" s="246"/>
      <c r="C38" s="21"/>
      <c r="D38" s="21">
        <v>303</v>
      </c>
      <c r="E38" s="663" t="s">
        <v>466</v>
      </c>
      <c r="F38" s="663"/>
      <c r="G38" s="204"/>
      <c r="H38" s="204"/>
      <c r="I38" s="205"/>
      <c r="J38" s="206">
        <v>0.5</v>
      </c>
      <c r="K38" s="203">
        <v>0.75</v>
      </c>
      <c r="L38" s="186">
        <f t="shared" si="0"/>
        <v>0.375</v>
      </c>
      <c r="M38" s="206"/>
      <c r="N38" s="204"/>
      <c r="O38" s="204"/>
      <c r="P38" s="18"/>
      <c r="Q38" s="12" t="s">
        <v>1115</v>
      </c>
      <c r="R38" s="12" t="s">
        <v>912</v>
      </c>
      <c r="S38" s="12"/>
      <c r="T38" s="12"/>
      <c r="U38" s="75"/>
    </row>
    <row r="39" spans="1:21" ht="179.1" customHeight="1">
      <c r="A39" s="258"/>
      <c r="B39" s="246"/>
      <c r="C39" s="258"/>
      <c r="D39" s="21">
        <v>304</v>
      </c>
      <c r="E39" s="663" t="s">
        <v>467</v>
      </c>
      <c r="F39" s="663"/>
      <c r="G39" s="204"/>
      <c r="H39" s="204"/>
      <c r="I39" s="205"/>
      <c r="J39" s="206">
        <v>0.5</v>
      </c>
      <c r="K39" s="203">
        <v>0.75</v>
      </c>
      <c r="L39" s="186">
        <f t="shared" si="0"/>
        <v>0.375</v>
      </c>
      <c r="M39" s="206"/>
      <c r="N39" s="204"/>
      <c r="O39" s="204"/>
      <c r="P39" s="18"/>
      <c r="Q39" s="12" t="s">
        <v>1209</v>
      </c>
      <c r="R39" s="12" t="s">
        <v>912</v>
      </c>
      <c r="S39" s="12"/>
      <c r="T39" s="12"/>
      <c r="U39" s="75"/>
    </row>
    <row r="40" spans="1:21">
      <c r="A40" s="258"/>
      <c r="B40" s="246"/>
      <c r="C40" s="258"/>
      <c r="D40" s="258"/>
      <c r="E40" s="258"/>
      <c r="F40" s="258"/>
      <c r="G40" s="207">
        <f>SUM(G4:G39)</f>
        <v>5</v>
      </c>
      <c r="H40" s="207">
        <f t="shared" ref="H40:O40" si="1">SUM(H4:H39)</f>
        <v>5</v>
      </c>
      <c r="I40" s="207">
        <f t="shared" si="1"/>
        <v>5</v>
      </c>
      <c r="J40" s="207">
        <f t="shared" si="1"/>
        <v>5</v>
      </c>
      <c r="K40" s="207"/>
      <c r="L40" s="207">
        <f t="shared" si="1"/>
        <v>4.2621000000000002</v>
      </c>
      <c r="M40" s="207">
        <f t="shared" si="1"/>
        <v>4.2621000000000002</v>
      </c>
      <c r="N40" s="207">
        <f t="shared" si="1"/>
        <v>4.2621000000000002</v>
      </c>
      <c r="O40" s="207">
        <f t="shared" si="1"/>
        <v>4.2621000000000002</v>
      </c>
      <c r="P40" s="69">
        <f>O40/G40</f>
        <v>0.85242000000000007</v>
      </c>
      <c r="U40" s="75"/>
    </row>
    <row r="41" spans="1:21" ht="6.75" customHeight="1">
      <c r="A41" s="75"/>
      <c r="B41" s="160"/>
      <c r="C41" s="160"/>
      <c r="D41" s="160"/>
      <c r="E41" s="160"/>
      <c r="F41" s="160"/>
      <c r="G41" s="88"/>
      <c r="H41" s="75"/>
      <c r="I41" s="75"/>
      <c r="J41" s="75"/>
      <c r="K41" s="75"/>
      <c r="L41" s="75"/>
      <c r="M41" s="75"/>
      <c r="N41" s="75"/>
      <c r="O41" s="75"/>
      <c r="P41" s="75"/>
      <c r="Q41" s="75"/>
      <c r="R41" s="75"/>
      <c r="S41" s="75"/>
      <c r="T41" s="75"/>
      <c r="U41" s="75"/>
    </row>
    <row r="42" spans="1:21">
      <c r="A42"/>
      <c r="B42"/>
      <c r="C42"/>
      <c r="D42"/>
      <c r="E42"/>
      <c r="F42"/>
    </row>
    <row r="43" spans="1:21">
      <c r="A43"/>
      <c r="B43"/>
      <c r="C43"/>
      <c r="D43"/>
      <c r="E43"/>
      <c r="F43"/>
    </row>
    <row r="44" spans="1:21">
      <c r="A44"/>
      <c r="B44"/>
      <c r="C44"/>
      <c r="D44"/>
      <c r="E44"/>
      <c r="F44"/>
    </row>
    <row r="45" spans="1:21">
      <c r="A45"/>
      <c r="B45"/>
      <c r="C45"/>
      <c r="D45"/>
      <c r="E45"/>
      <c r="F45"/>
    </row>
    <row r="46" spans="1:21">
      <c r="A46"/>
      <c r="B46"/>
      <c r="C46"/>
      <c r="D46"/>
      <c r="E46"/>
      <c r="F46"/>
    </row>
    <row r="47" spans="1:21">
      <c r="A47"/>
      <c r="B47"/>
      <c r="C47"/>
      <c r="D47"/>
      <c r="E47"/>
      <c r="F47"/>
    </row>
    <row r="48" spans="1:21">
      <c r="A48"/>
      <c r="B48"/>
      <c r="C48"/>
      <c r="D48"/>
      <c r="E48"/>
      <c r="F48"/>
    </row>
    <row r="49" spans="1:6">
      <c r="A49"/>
      <c r="B49"/>
      <c r="C49"/>
      <c r="D49"/>
      <c r="E49"/>
      <c r="F49"/>
    </row>
    <row r="50" spans="1:6">
      <c r="A50"/>
      <c r="B50"/>
      <c r="C50"/>
      <c r="D50"/>
      <c r="E50"/>
      <c r="F50"/>
    </row>
    <row r="51" spans="1:6">
      <c r="A51"/>
      <c r="B51"/>
      <c r="C51"/>
      <c r="D51"/>
      <c r="E51"/>
      <c r="F51"/>
    </row>
    <row r="52" spans="1:6">
      <c r="A52"/>
      <c r="B52"/>
      <c r="C52"/>
      <c r="D52"/>
      <c r="E52"/>
      <c r="F52"/>
    </row>
    <row r="53" spans="1:6">
      <c r="A53"/>
      <c r="B53"/>
      <c r="C53"/>
      <c r="D53"/>
      <c r="E53"/>
      <c r="F53"/>
    </row>
    <row r="54" spans="1:6">
      <c r="A54"/>
      <c r="B54"/>
      <c r="C54"/>
      <c r="D54"/>
      <c r="E54"/>
      <c r="F54"/>
    </row>
    <row r="55" spans="1:6">
      <c r="A55"/>
      <c r="B55"/>
      <c r="C55"/>
      <c r="D55"/>
      <c r="E55"/>
      <c r="F55"/>
    </row>
    <row r="56" spans="1:6">
      <c r="A56"/>
      <c r="B56"/>
      <c r="C56"/>
      <c r="D56"/>
      <c r="E56"/>
      <c r="F56"/>
    </row>
    <row r="57" spans="1:6">
      <c r="A57"/>
      <c r="B57"/>
      <c r="C57"/>
      <c r="D57"/>
      <c r="E57"/>
      <c r="F57"/>
    </row>
    <row r="58" spans="1:6">
      <c r="A58"/>
      <c r="B58"/>
      <c r="C58"/>
      <c r="D58"/>
      <c r="E58"/>
      <c r="F58"/>
    </row>
    <row r="59" spans="1:6">
      <c r="A59"/>
      <c r="B59"/>
      <c r="C59"/>
      <c r="D59"/>
      <c r="E59"/>
      <c r="F59"/>
    </row>
    <row r="60" spans="1:6">
      <c r="A60"/>
      <c r="B60"/>
      <c r="C60"/>
      <c r="D60"/>
      <c r="E60"/>
      <c r="F60"/>
    </row>
    <row r="61" spans="1:6">
      <c r="A61"/>
      <c r="B61"/>
      <c r="C61"/>
      <c r="D61"/>
      <c r="E61"/>
      <c r="F61"/>
    </row>
    <row r="62" spans="1:6">
      <c r="A62"/>
      <c r="B62"/>
      <c r="C62"/>
      <c r="D62"/>
      <c r="E62"/>
      <c r="F62"/>
    </row>
    <row r="63" spans="1:6">
      <c r="A63"/>
      <c r="B63"/>
      <c r="C63"/>
      <c r="D63"/>
      <c r="E63"/>
      <c r="F63"/>
    </row>
    <row r="64" spans="1:6">
      <c r="A64"/>
      <c r="B64"/>
      <c r="C64"/>
      <c r="D64"/>
      <c r="E64"/>
      <c r="F64"/>
    </row>
    <row r="65" spans="1:6">
      <c r="A65"/>
      <c r="B65"/>
      <c r="C65"/>
      <c r="D65"/>
      <c r="E65"/>
      <c r="F65"/>
    </row>
    <row r="66" spans="1:6">
      <c r="A66"/>
      <c r="B66"/>
      <c r="C66"/>
      <c r="D66"/>
      <c r="E66"/>
      <c r="F66"/>
    </row>
    <row r="67" spans="1:6">
      <c r="A67"/>
      <c r="B67"/>
      <c r="C67"/>
      <c r="D67"/>
      <c r="E67"/>
      <c r="F67"/>
    </row>
    <row r="68" spans="1:6">
      <c r="A68"/>
      <c r="B68"/>
      <c r="C68"/>
      <c r="D68"/>
      <c r="E68"/>
      <c r="F68"/>
    </row>
    <row r="69" spans="1:6">
      <c r="A69"/>
      <c r="B69"/>
      <c r="C69"/>
      <c r="D69"/>
      <c r="E69"/>
      <c r="F69"/>
    </row>
    <row r="70" spans="1:6">
      <c r="A70"/>
      <c r="B70"/>
      <c r="C70"/>
      <c r="D70"/>
      <c r="E70"/>
      <c r="F70"/>
    </row>
    <row r="71" spans="1:6">
      <c r="A71"/>
      <c r="B71"/>
      <c r="C71"/>
      <c r="D71"/>
      <c r="E71"/>
      <c r="F71"/>
    </row>
    <row r="72" spans="1:6">
      <c r="A72"/>
      <c r="B72"/>
      <c r="C72"/>
      <c r="D72"/>
      <c r="E72"/>
      <c r="F72"/>
    </row>
    <row r="73" spans="1:6">
      <c r="A73"/>
      <c r="B73"/>
      <c r="C73"/>
      <c r="D73"/>
      <c r="E73"/>
      <c r="F73"/>
    </row>
    <row r="74" spans="1:6">
      <c r="A74"/>
      <c r="B74"/>
      <c r="C74"/>
      <c r="D74"/>
      <c r="E74"/>
      <c r="F74"/>
    </row>
    <row r="75" spans="1:6">
      <c r="A75"/>
      <c r="B75"/>
      <c r="C75"/>
      <c r="D75"/>
      <c r="E75"/>
      <c r="F75"/>
    </row>
    <row r="76" spans="1:6">
      <c r="A76"/>
      <c r="B76"/>
      <c r="C76"/>
      <c r="D76"/>
      <c r="E76"/>
      <c r="F76"/>
    </row>
    <row r="77" spans="1:6">
      <c r="A77"/>
      <c r="B77"/>
      <c r="C77"/>
      <c r="D77"/>
      <c r="E77"/>
      <c r="F77"/>
    </row>
    <row r="78" spans="1:6">
      <c r="A78"/>
      <c r="B78"/>
      <c r="C78"/>
      <c r="D78"/>
      <c r="E78"/>
      <c r="F78"/>
    </row>
    <row r="79" spans="1:6">
      <c r="A79"/>
      <c r="B79"/>
      <c r="C79"/>
      <c r="D79"/>
      <c r="E79"/>
      <c r="F79"/>
    </row>
    <row r="80" spans="1:6">
      <c r="A80"/>
      <c r="B80"/>
      <c r="C80"/>
      <c r="D80"/>
      <c r="E80"/>
      <c r="F80"/>
    </row>
    <row r="81" spans="1:6">
      <c r="A81"/>
      <c r="B81"/>
      <c r="C81"/>
      <c r="D81"/>
      <c r="E81"/>
      <c r="F81"/>
    </row>
    <row r="82" spans="1:6">
      <c r="A82"/>
      <c r="B82"/>
      <c r="C82"/>
      <c r="D82"/>
      <c r="E82"/>
      <c r="F82"/>
    </row>
    <row r="83" spans="1:6">
      <c r="A83"/>
      <c r="B83"/>
      <c r="C83"/>
      <c r="D83"/>
      <c r="E83"/>
      <c r="F83"/>
    </row>
    <row r="84" spans="1:6">
      <c r="A84"/>
      <c r="B84"/>
      <c r="C84"/>
      <c r="D84"/>
      <c r="E84"/>
      <c r="F84"/>
    </row>
    <row r="85" spans="1:6">
      <c r="A85"/>
      <c r="B85"/>
      <c r="C85"/>
      <c r="D85"/>
      <c r="E85"/>
      <c r="F85"/>
    </row>
    <row r="86" spans="1:6">
      <c r="A86"/>
      <c r="B86"/>
      <c r="C86"/>
      <c r="D86"/>
      <c r="E86"/>
      <c r="F86"/>
    </row>
    <row r="87" spans="1:6">
      <c r="A87"/>
      <c r="B87"/>
      <c r="C87"/>
      <c r="D87"/>
      <c r="E87"/>
      <c r="F87"/>
    </row>
    <row r="88" spans="1:6">
      <c r="A88"/>
      <c r="B88"/>
      <c r="C88"/>
      <c r="D88"/>
      <c r="E88"/>
      <c r="F88"/>
    </row>
    <row r="89" spans="1:6">
      <c r="A89"/>
      <c r="B89"/>
      <c r="C89"/>
      <c r="D89"/>
      <c r="E89"/>
      <c r="F89"/>
    </row>
    <row r="90" spans="1:6">
      <c r="A90"/>
      <c r="B90"/>
      <c r="C90"/>
      <c r="D90"/>
      <c r="E90"/>
      <c r="F90"/>
    </row>
    <row r="91" spans="1:6">
      <c r="A91"/>
      <c r="B91"/>
      <c r="C91"/>
      <c r="D91"/>
      <c r="E91"/>
      <c r="F91"/>
    </row>
    <row r="92" spans="1:6">
      <c r="A92"/>
      <c r="B92"/>
      <c r="C92"/>
      <c r="D92"/>
      <c r="E92"/>
      <c r="F92"/>
    </row>
    <row r="93" spans="1:6">
      <c r="A93"/>
      <c r="B93"/>
      <c r="C93"/>
      <c r="D93"/>
      <c r="E93"/>
      <c r="F93"/>
    </row>
    <row r="94" spans="1:6">
      <c r="A94"/>
      <c r="B94"/>
      <c r="C94"/>
      <c r="D94"/>
      <c r="E94"/>
      <c r="F94"/>
    </row>
    <row r="95" spans="1:6">
      <c r="A95"/>
      <c r="B95"/>
      <c r="C95"/>
      <c r="D95"/>
      <c r="E95"/>
      <c r="F95"/>
    </row>
    <row r="96" spans="1:6">
      <c r="A96"/>
      <c r="B96"/>
      <c r="C96"/>
      <c r="D96"/>
      <c r="E96"/>
      <c r="F96"/>
    </row>
    <row r="97" spans="1:6">
      <c r="A97"/>
      <c r="B97"/>
      <c r="C97"/>
      <c r="D97"/>
      <c r="E97"/>
      <c r="F97"/>
    </row>
    <row r="98" spans="1:6">
      <c r="A98"/>
      <c r="B98"/>
      <c r="C98"/>
      <c r="D98"/>
      <c r="E98"/>
      <c r="F98"/>
    </row>
    <row r="99" spans="1:6">
      <c r="A99"/>
      <c r="B99"/>
      <c r="C99"/>
      <c r="D99"/>
      <c r="E99"/>
      <c r="F99"/>
    </row>
    <row r="100" spans="1:6">
      <c r="A100"/>
      <c r="B100"/>
      <c r="C100"/>
      <c r="D100"/>
      <c r="E100"/>
      <c r="F100"/>
    </row>
    <row r="101" spans="1:6">
      <c r="A101"/>
      <c r="B101"/>
      <c r="C101"/>
      <c r="D101"/>
      <c r="E101"/>
      <c r="F101"/>
    </row>
    <row r="102" spans="1:6">
      <c r="A102"/>
      <c r="B102"/>
      <c r="C102"/>
      <c r="D102"/>
      <c r="E102"/>
      <c r="F102"/>
    </row>
    <row r="103" spans="1:6">
      <c r="A103"/>
      <c r="B103"/>
      <c r="C103"/>
      <c r="D103"/>
      <c r="E103"/>
      <c r="F103"/>
    </row>
    <row r="104" spans="1:6">
      <c r="A104"/>
      <c r="B104"/>
      <c r="C104"/>
      <c r="D104"/>
      <c r="E104"/>
      <c r="F104"/>
    </row>
    <row r="105" spans="1:6">
      <c r="A105"/>
      <c r="B105"/>
      <c r="C105"/>
      <c r="D105"/>
      <c r="E105"/>
      <c r="F105"/>
    </row>
  </sheetData>
  <sheetProtection formatCells="0" formatColumns="0" formatRows="0" insertColumns="0" insertHyperlinks="0" deleteColumns="0"/>
  <protectedRanges>
    <protectedRange sqref="K1:K1048576" name="Rentang3"/>
    <protectedRange sqref="Q1:T1048576" name="Rentang2"/>
    <protectedRange sqref="V7" name="Rentang2_1"/>
  </protectedRanges>
  <mergeCells count="42">
    <mergeCell ref="E36:F36"/>
    <mergeCell ref="E38:F38"/>
    <mergeCell ref="E39:F39"/>
    <mergeCell ref="A2:F3"/>
    <mergeCell ref="D34:F34"/>
    <mergeCell ref="D37:F37"/>
    <mergeCell ref="E7:F7"/>
    <mergeCell ref="E8:F8"/>
    <mergeCell ref="E9:F9"/>
    <mergeCell ref="E11:F11"/>
    <mergeCell ref="E12:F12"/>
    <mergeCell ref="E13:F13"/>
    <mergeCell ref="E15:F15"/>
    <mergeCell ref="E17:F17"/>
    <mergeCell ref="E22:F22"/>
    <mergeCell ref="E23:F23"/>
    <mergeCell ref="E35:F35"/>
    <mergeCell ref="E26:F26"/>
    <mergeCell ref="C33:F33"/>
    <mergeCell ref="D6:F6"/>
    <mergeCell ref="D10:F10"/>
    <mergeCell ref="D14:F14"/>
    <mergeCell ref="D16:F16"/>
    <mergeCell ref="D20:F20"/>
    <mergeCell ref="D24:F24"/>
    <mergeCell ref="D27:F27"/>
    <mergeCell ref="D30:F30"/>
    <mergeCell ref="E28:F28"/>
    <mergeCell ref="E29:F29"/>
    <mergeCell ref="E31:F31"/>
    <mergeCell ref="E32:F32"/>
    <mergeCell ref="Q2:Q3"/>
    <mergeCell ref="E25:F25"/>
    <mergeCell ref="E18:F18"/>
    <mergeCell ref="E21:F21"/>
    <mergeCell ref="P2:P3"/>
    <mergeCell ref="B4:F4"/>
    <mergeCell ref="C5:F5"/>
    <mergeCell ref="C19:F19"/>
    <mergeCell ref="G2:J2"/>
    <mergeCell ref="K2:K3"/>
    <mergeCell ref="L2:O2"/>
  </mergeCells>
  <conditionalFormatting sqref="Q4:T4">
    <cfRule type="cellIs" dxfId="11" priority="27" operator="lessThanOrEqual">
      <formula>0.5</formula>
    </cfRule>
    <cfRule type="cellIs" dxfId="10" priority="28" operator="lessThanOrEqual">
      <formula>0.75</formula>
    </cfRule>
  </conditionalFormatting>
  <conditionalFormatting sqref="P4:P39">
    <cfRule type="cellIs" dxfId="9" priority="33" operator="lessThanOrEqual">
      <formula>0.5</formula>
    </cfRule>
    <cfRule type="cellIs" dxfId="8" priority="34" operator="lessThanOrEqual">
      <formula>0.75</formula>
    </cfRule>
  </conditionalFormatting>
  <dataValidations count="1">
    <dataValidation type="decimal" allowBlank="1" showInputMessage="1" showErrorMessage="1" errorTitle="Hanya Angka" error="Masukkan Nilai 0 - 1" promptTitle="Hanya Angka" prompt="Masukkan Nilai 0 - 1" sqref="K7:K39">
      <formula1>0</formula1>
      <formula2>1</formula2>
    </dataValidation>
  </dataValidations>
  <printOptions horizontalCentered="1"/>
  <pageMargins left="0.70866141732283472" right="0.70866141732283472" top="0.74803149606299213" bottom="0.74803149606299213" header="0.31496062992125984" footer="0.31496062992125984"/>
  <pageSetup paperSize="9" scale="97"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T250"/>
  <sheetViews>
    <sheetView zoomScale="50" zoomScaleNormal="50" workbookViewId="0">
      <pane xSplit="6" ySplit="4" topLeftCell="G9" activePane="bottomRight" state="frozen"/>
      <selection pane="topRight" activeCell="G1" sqref="G1"/>
      <selection pane="bottomLeft" activeCell="A5" sqref="A5"/>
      <selection pane="bottomRight" activeCell="E35" sqref="E35"/>
    </sheetView>
  </sheetViews>
  <sheetFormatPr defaultColWidth="9.140625" defaultRowHeight="15.75"/>
  <cols>
    <col min="1" max="1" width="5.42578125" style="1" customWidth="1"/>
    <col min="2" max="2" width="3.42578125" style="1" customWidth="1"/>
    <col min="3" max="3" width="5.42578125" style="1" customWidth="1"/>
    <col min="4" max="4" width="6" style="2" customWidth="1"/>
    <col min="5" max="5" width="3.28515625" style="1" customWidth="1"/>
    <col min="6" max="6" width="30" style="1" customWidth="1"/>
    <col min="7" max="9" width="9.140625" style="1" hidden="1" customWidth="1"/>
    <col min="10" max="10" width="12" style="1" hidden="1" customWidth="1"/>
    <col min="11" max="11" width="9.140625" style="1" customWidth="1"/>
    <col min="12" max="12" width="10.7109375" style="1" hidden="1" customWidth="1"/>
    <col min="13" max="13" width="10.140625" style="1" hidden="1" customWidth="1"/>
    <col min="14" max="14" width="9.28515625" style="1" hidden="1" customWidth="1"/>
    <col min="15" max="16" width="10.5703125" style="1" hidden="1" customWidth="1"/>
    <col min="17" max="17" width="91" style="1" customWidth="1"/>
    <col min="18" max="18" width="30.85546875" style="1" customWidth="1"/>
    <col min="19" max="19" width="1.5703125" style="1" customWidth="1"/>
    <col min="20" max="16384" width="9.140625" style="1"/>
  </cols>
  <sheetData>
    <row r="1" spans="1:19">
      <c r="A1" s="6" t="s">
        <v>513</v>
      </c>
      <c r="B1" s="6"/>
      <c r="C1" s="6"/>
      <c r="D1" s="6"/>
      <c r="E1" s="6"/>
      <c r="F1" s="6"/>
      <c r="G1" s="6"/>
      <c r="H1" s="6"/>
      <c r="I1" s="6"/>
      <c r="J1" s="6"/>
      <c r="K1" s="6"/>
      <c r="L1" s="6"/>
      <c r="M1" s="6"/>
      <c r="N1" s="6"/>
      <c r="O1" s="6"/>
      <c r="P1" s="6"/>
      <c r="Q1" s="6"/>
      <c r="R1" s="6"/>
    </row>
    <row r="2" spans="1:19" s="3" customFormat="1" ht="15.75" customHeight="1">
      <c r="A2" s="664" t="s">
        <v>514</v>
      </c>
      <c r="B2" s="664"/>
      <c r="C2" s="664"/>
      <c r="D2" s="664"/>
      <c r="E2" s="664"/>
      <c r="F2" s="664"/>
      <c r="G2" s="664" t="s">
        <v>517</v>
      </c>
      <c r="H2" s="664"/>
      <c r="I2" s="664"/>
      <c r="J2" s="664"/>
      <c r="K2" s="664" t="s">
        <v>515</v>
      </c>
      <c r="L2" s="664" t="s">
        <v>516</v>
      </c>
      <c r="M2" s="664"/>
      <c r="N2" s="664"/>
      <c r="O2" s="664"/>
      <c r="P2" s="664" t="s">
        <v>522</v>
      </c>
      <c r="Q2" s="664" t="s">
        <v>0</v>
      </c>
      <c r="R2" s="268"/>
      <c r="S2" s="76"/>
    </row>
    <row r="3" spans="1:19" s="3" customFormat="1">
      <c r="A3" s="664"/>
      <c r="B3" s="664"/>
      <c r="C3" s="664"/>
      <c r="D3" s="664"/>
      <c r="E3" s="664"/>
      <c r="F3" s="664"/>
      <c r="G3" s="70" t="s">
        <v>518</v>
      </c>
      <c r="H3" s="70" t="s">
        <v>519</v>
      </c>
      <c r="I3" s="70" t="s">
        <v>520</v>
      </c>
      <c r="J3" s="70" t="s">
        <v>521</v>
      </c>
      <c r="K3" s="664"/>
      <c r="L3" s="70" t="s">
        <v>521</v>
      </c>
      <c r="M3" s="70" t="s">
        <v>520</v>
      </c>
      <c r="N3" s="70" t="s">
        <v>519</v>
      </c>
      <c r="O3" s="70" t="s">
        <v>518</v>
      </c>
      <c r="P3" s="664"/>
      <c r="Q3" s="664"/>
      <c r="R3" s="268"/>
      <c r="S3" s="76"/>
    </row>
    <row r="4" spans="1:19" ht="15.75" customHeight="1">
      <c r="A4" s="62" t="s">
        <v>437</v>
      </c>
      <c r="B4" s="677" t="s">
        <v>468</v>
      </c>
      <c r="C4" s="677"/>
      <c r="D4" s="677"/>
      <c r="E4" s="677"/>
      <c r="F4" s="677"/>
      <c r="G4" s="259">
        <v>4</v>
      </c>
      <c r="H4" s="209"/>
      <c r="I4" s="210"/>
      <c r="J4" s="209"/>
      <c r="K4" s="209"/>
      <c r="L4" s="209"/>
      <c r="M4" s="210"/>
      <c r="N4" s="209"/>
      <c r="O4" s="209">
        <f>SUM(N4:N33)</f>
        <v>3.7983266666666666</v>
      </c>
      <c r="P4" s="20">
        <f>O4/G4</f>
        <v>0.94958166666666666</v>
      </c>
      <c r="Q4" s="145"/>
      <c r="R4" s="145"/>
      <c r="S4" s="75"/>
    </row>
    <row r="5" spans="1:19" ht="32.25" customHeight="1">
      <c r="A5" s="258"/>
      <c r="B5" s="247">
        <v>42</v>
      </c>
      <c r="C5" s="667" t="s">
        <v>469</v>
      </c>
      <c r="D5" s="667"/>
      <c r="E5" s="667"/>
      <c r="F5" s="667"/>
      <c r="G5" s="260"/>
      <c r="H5" s="211">
        <v>1.3333333333333333</v>
      </c>
      <c r="I5" s="211"/>
      <c r="J5" s="212"/>
      <c r="K5" s="212"/>
      <c r="L5" s="212"/>
      <c r="M5" s="211"/>
      <c r="N5" s="211">
        <f>SUM(L7:L11)</f>
        <v>1.2877666666666667</v>
      </c>
      <c r="O5" s="211"/>
      <c r="P5" s="23">
        <f>N5/H5</f>
        <v>0.96582500000000004</v>
      </c>
      <c r="Q5" s="146"/>
      <c r="R5" s="146"/>
      <c r="S5" s="75"/>
    </row>
    <row r="6" spans="1:19" ht="50.25" customHeight="1">
      <c r="A6" s="258"/>
      <c r="B6" s="247"/>
      <c r="C6" s="21">
        <v>134</v>
      </c>
      <c r="D6" s="663" t="s">
        <v>470</v>
      </c>
      <c r="E6" s="663"/>
      <c r="F6" s="663"/>
      <c r="G6" s="261"/>
      <c r="H6" s="214"/>
      <c r="I6" s="213">
        <v>0.66666666666666663</v>
      </c>
      <c r="J6" s="214"/>
      <c r="K6" s="214"/>
      <c r="L6" s="214"/>
      <c r="M6" s="214">
        <f>SUM(L7:L8)</f>
        <v>0.66666666666666663</v>
      </c>
      <c r="N6" s="214"/>
      <c r="O6" s="214"/>
      <c r="P6" s="40">
        <f>M6/I6</f>
        <v>1</v>
      </c>
      <c r="Q6" s="147"/>
      <c r="R6" s="147"/>
      <c r="S6" s="75"/>
    </row>
    <row r="7" spans="1:19" ht="409.6" customHeight="1">
      <c r="A7" s="258"/>
      <c r="B7" s="247"/>
      <c r="C7" s="21"/>
      <c r="D7" s="21">
        <v>305</v>
      </c>
      <c r="E7" s="663" t="s">
        <v>471</v>
      </c>
      <c r="F7" s="663"/>
      <c r="G7" s="262"/>
      <c r="H7" s="216"/>
      <c r="I7" s="215"/>
      <c r="J7" s="216">
        <v>0.33333333333333331</v>
      </c>
      <c r="K7" s="217">
        <v>1</v>
      </c>
      <c r="L7" s="216">
        <f>IF(ISBLANK(K7),"?",J7*K7)</f>
        <v>0.33333333333333331</v>
      </c>
      <c r="M7" s="216"/>
      <c r="N7" s="216"/>
      <c r="O7" s="216"/>
      <c r="P7" s="26"/>
      <c r="Q7" s="393" t="s">
        <v>1116</v>
      </c>
      <c r="R7" s="269" t="s">
        <v>970</v>
      </c>
      <c r="S7" s="75"/>
    </row>
    <row r="8" spans="1:19" ht="189" customHeight="1">
      <c r="A8" s="258"/>
      <c r="B8" s="247"/>
      <c r="C8" s="258"/>
      <c r="D8" s="21">
        <v>306</v>
      </c>
      <c r="E8" s="663" t="s">
        <v>472</v>
      </c>
      <c r="F8" s="663"/>
      <c r="G8" s="218"/>
      <c r="H8" s="218"/>
      <c r="I8" s="219"/>
      <c r="J8" s="220">
        <v>0.33333333333333331</v>
      </c>
      <c r="K8" s="217">
        <v>1</v>
      </c>
      <c r="L8" s="216">
        <f>IF(ISBLANK(K8),"?",J8*K8)</f>
        <v>0.33333333333333331</v>
      </c>
      <c r="M8" s="220"/>
      <c r="N8" s="218"/>
      <c r="O8" s="218"/>
      <c r="P8" s="18"/>
      <c r="Q8" s="272" t="s">
        <v>1293</v>
      </c>
      <c r="R8" s="267" t="s">
        <v>966</v>
      </c>
      <c r="S8" s="75"/>
    </row>
    <row r="9" spans="1:19" ht="90.75" customHeight="1">
      <c r="A9" s="258"/>
      <c r="B9" s="247"/>
      <c r="C9" s="21">
        <v>135</v>
      </c>
      <c r="D9" s="663" t="s">
        <v>473</v>
      </c>
      <c r="E9" s="663"/>
      <c r="F9" s="663"/>
      <c r="G9" s="261"/>
      <c r="H9" s="214"/>
      <c r="I9" s="213">
        <v>0.66666666666666663</v>
      </c>
      <c r="J9" s="214"/>
      <c r="K9" s="214"/>
      <c r="L9" s="214"/>
      <c r="M9" s="214">
        <f>SUM(L10:L11)</f>
        <v>0.62109999999999999</v>
      </c>
      <c r="N9" s="214"/>
      <c r="O9" s="214"/>
      <c r="P9" s="40">
        <f>M9/I9</f>
        <v>0.93164999999999998</v>
      </c>
      <c r="Q9" s="317"/>
      <c r="R9" s="147"/>
      <c r="S9" s="75"/>
    </row>
    <row r="10" spans="1:19" ht="165.6" customHeight="1">
      <c r="A10" s="258"/>
      <c r="B10" s="247"/>
      <c r="C10" s="21"/>
      <c r="D10" s="21">
        <v>307</v>
      </c>
      <c r="E10" s="663" t="s">
        <v>474</v>
      </c>
      <c r="F10" s="663"/>
      <c r="G10" s="218"/>
      <c r="H10" s="218"/>
      <c r="I10" s="219"/>
      <c r="J10" s="220">
        <v>0.33333333333333331</v>
      </c>
      <c r="K10" s="217">
        <v>1</v>
      </c>
      <c r="L10" s="216">
        <f>IF(ISBLANK(K10),"?",J10*K10)</f>
        <v>0.33333333333333331</v>
      </c>
      <c r="M10" s="220"/>
      <c r="N10" s="218"/>
      <c r="O10" s="218"/>
      <c r="P10" s="18"/>
      <c r="Q10" s="385" t="s">
        <v>967</v>
      </c>
      <c r="R10" s="267" t="s">
        <v>912</v>
      </c>
      <c r="S10" s="75"/>
    </row>
    <row r="11" spans="1:19" ht="221.45" customHeight="1">
      <c r="A11" s="258"/>
      <c r="B11" s="247"/>
      <c r="C11" s="258"/>
      <c r="D11" s="21">
        <v>308</v>
      </c>
      <c r="E11" s="663" t="s">
        <v>475</v>
      </c>
      <c r="F11" s="663"/>
      <c r="G11" s="218"/>
      <c r="H11" s="218"/>
      <c r="I11" s="219"/>
      <c r="J11" s="220">
        <v>0.33333333333333331</v>
      </c>
      <c r="K11" s="397">
        <v>0.86329999999999996</v>
      </c>
      <c r="L11" s="215">
        <f>IF(ISBLANK(K11),"?",J11*K11)</f>
        <v>0.28776666666666662</v>
      </c>
      <c r="M11" s="219"/>
      <c r="N11" s="398"/>
      <c r="O11" s="398"/>
      <c r="P11" s="399"/>
      <c r="Q11" s="400" t="s">
        <v>1117</v>
      </c>
      <c r="R11" s="269" t="s">
        <v>832</v>
      </c>
      <c r="S11" s="75"/>
    </row>
    <row r="12" spans="1:19" ht="21.75" customHeight="1">
      <c r="A12" s="258"/>
      <c r="B12" s="247">
        <v>43</v>
      </c>
      <c r="C12" s="667" t="s">
        <v>476</v>
      </c>
      <c r="D12" s="667"/>
      <c r="E12" s="667"/>
      <c r="F12" s="667"/>
      <c r="G12" s="260"/>
      <c r="H12" s="211">
        <v>2.6666666666666665</v>
      </c>
      <c r="I12" s="211"/>
      <c r="J12" s="212"/>
      <c r="K12" s="212"/>
      <c r="L12" s="212"/>
      <c r="M12" s="211"/>
      <c r="N12" s="211">
        <f>SUM(L14:L33)</f>
        <v>2.5105599999999999</v>
      </c>
      <c r="O12" s="211"/>
      <c r="P12" s="23"/>
      <c r="Q12" s="318"/>
      <c r="R12" s="146"/>
      <c r="S12" s="75"/>
    </row>
    <row r="13" spans="1:19" ht="68.25" customHeight="1">
      <c r="A13" s="258"/>
      <c r="B13" s="247"/>
      <c r="C13" s="21">
        <v>136</v>
      </c>
      <c r="D13" s="663" t="s">
        <v>477</v>
      </c>
      <c r="E13" s="663"/>
      <c r="F13" s="663"/>
      <c r="G13" s="261"/>
      <c r="H13" s="214"/>
      <c r="I13" s="213">
        <v>0.53333333333333333</v>
      </c>
      <c r="J13" s="214"/>
      <c r="K13" s="214"/>
      <c r="L13" s="214"/>
      <c r="M13" s="214">
        <f>SUM(L14:L19)</f>
        <v>0.53333333333333333</v>
      </c>
      <c r="N13" s="214"/>
      <c r="O13" s="214"/>
      <c r="P13" s="40">
        <f>M13/I13</f>
        <v>1</v>
      </c>
      <c r="Q13" s="317"/>
      <c r="R13" s="147"/>
      <c r="S13" s="75"/>
    </row>
    <row r="14" spans="1:19" ht="51" customHeight="1">
      <c r="A14" s="258"/>
      <c r="B14" s="247"/>
      <c r="C14" s="21"/>
      <c r="D14" s="21">
        <v>309</v>
      </c>
      <c r="E14" s="663" t="s">
        <v>478</v>
      </c>
      <c r="F14" s="663"/>
      <c r="G14" s="218"/>
      <c r="H14" s="218"/>
      <c r="I14" s="219"/>
      <c r="J14" s="220">
        <v>0.26666666666666666</v>
      </c>
      <c r="K14" s="221">
        <f>AVERAGE(K15:K18)</f>
        <v>1</v>
      </c>
      <c r="L14" s="216">
        <f>IF(ISERR(K14),"?",J14*K14)</f>
        <v>0.26666666666666666</v>
      </c>
      <c r="M14" s="220"/>
      <c r="N14" s="218"/>
      <c r="O14" s="218"/>
      <c r="P14" s="18"/>
      <c r="Q14" s="299"/>
      <c r="R14" s="12"/>
      <c r="S14" s="75"/>
    </row>
    <row r="15" spans="1:19" ht="158.1" customHeight="1">
      <c r="A15" s="258"/>
      <c r="B15" s="247"/>
      <c r="C15" s="258"/>
      <c r="D15" s="258"/>
      <c r="E15" s="242" t="s">
        <v>32</v>
      </c>
      <c r="F15" s="245" t="s">
        <v>825</v>
      </c>
      <c r="G15" s="218"/>
      <c r="H15" s="218"/>
      <c r="I15" s="219"/>
      <c r="J15" s="220"/>
      <c r="K15" s="222">
        <v>1</v>
      </c>
      <c r="L15" s="216" t="str">
        <f>IF(ISBLANK(K15),"?","Ok")</f>
        <v>Ok</v>
      </c>
      <c r="M15" s="220"/>
      <c r="N15" s="218"/>
      <c r="O15" s="218"/>
      <c r="P15" s="18"/>
      <c r="Q15" s="386" t="s">
        <v>968</v>
      </c>
      <c r="R15" s="270" t="s">
        <v>912</v>
      </c>
      <c r="S15" s="75"/>
    </row>
    <row r="16" spans="1:19" ht="378.95" customHeight="1">
      <c r="A16" s="258"/>
      <c r="B16" s="247"/>
      <c r="C16" s="258"/>
      <c r="D16" s="258"/>
      <c r="E16" s="242" t="s">
        <v>34</v>
      </c>
      <c r="F16" s="245" t="s">
        <v>479</v>
      </c>
      <c r="G16" s="218"/>
      <c r="H16" s="218"/>
      <c r="I16" s="219"/>
      <c r="J16" s="220"/>
      <c r="K16" s="225">
        <v>1</v>
      </c>
      <c r="L16" s="216" t="str">
        <f>IF(ISBLANK(K16),"?","Ok")</f>
        <v>Ok</v>
      </c>
      <c r="M16" s="220"/>
      <c r="N16" s="218"/>
      <c r="O16" s="218"/>
      <c r="P16" s="18"/>
      <c r="Q16" s="533" t="s">
        <v>1060</v>
      </c>
      <c r="R16" s="12" t="s">
        <v>912</v>
      </c>
      <c r="S16" s="75"/>
    </row>
    <row r="17" spans="1:19" ht="234.95" customHeight="1">
      <c r="A17" s="258"/>
      <c r="B17" s="247"/>
      <c r="C17" s="258"/>
      <c r="D17" s="258"/>
      <c r="E17" s="242" t="s">
        <v>36</v>
      </c>
      <c r="F17" s="245" t="s">
        <v>480</v>
      </c>
      <c r="G17" s="218"/>
      <c r="H17" s="218"/>
      <c r="I17" s="219"/>
      <c r="J17" s="220"/>
      <c r="K17" s="222">
        <v>1</v>
      </c>
      <c r="L17" s="216" t="str">
        <f>IF(ISBLANK(K17),"?","Ok")</f>
        <v>Ok</v>
      </c>
      <c r="M17" s="220"/>
      <c r="N17" s="218"/>
      <c r="O17" s="218"/>
      <c r="P17" s="18"/>
      <c r="Q17" s="381" t="s">
        <v>971</v>
      </c>
      <c r="R17" s="12" t="s">
        <v>912</v>
      </c>
      <c r="S17" s="75"/>
    </row>
    <row r="18" spans="1:19" ht="232.5" customHeight="1">
      <c r="A18" s="258"/>
      <c r="B18" s="247"/>
      <c r="C18" s="258"/>
      <c r="D18" s="258"/>
      <c r="E18" s="242" t="s">
        <v>38</v>
      </c>
      <c r="F18" s="245" t="s">
        <v>686</v>
      </c>
      <c r="G18" s="218"/>
      <c r="H18" s="218"/>
      <c r="I18" s="219"/>
      <c r="J18" s="220"/>
      <c r="K18" s="222">
        <v>1</v>
      </c>
      <c r="L18" s="216" t="str">
        <f>IF(ISBLANK(K18),"?","Ok")</f>
        <v>Ok</v>
      </c>
      <c r="M18" s="220"/>
      <c r="N18" s="218"/>
      <c r="O18" s="218"/>
      <c r="P18" s="18"/>
      <c r="Q18" s="382" t="s">
        <v>1118</v>
      </c>
      <c r="R18" s="12" t="s">
        <v>912</v>
      </c>
      <c r="S18" s="75"/>
    </row>
    <row r="19" spans="1:19" ht="263.25" customHeight="1">
      <c r="A19" s="258"/>
      <c r="B19" s="247"/>
      <c r="C19" s="258"/>
      <c r="D19" s="21">
        <v>310</v>
      </c>
      <c r="E19" s="663" t="s">
        <v>481</v>
      </c>
      <c r="F19" s="663"/>
      <c r="G19" s="218"/>
      <c r="H19" s="218"/>
      <c r="I19" s="219"/>
      <c r="J19" s="220">
        <v>0.26666666666666666</v>
      </c>
      <c r="K19" s="217">
        <v>1</v>
      </c>
      <c r="L19" s="216">
        <f>IF(ISBLANK(K19),"?",J19*K19)</f>
        <v>0.26666666666666666</v>
      </c>
      <c r="M19" s="220"/>
      <c r="N19" s="218"/>
      <c r="O19" s="218"/>
      <c r="P19" s="18"/>
      <c r="Q19" s="299" t="s">
        <v>1119</v>
      </c>
      <c r="R19" s="12" t="s">
        <v>912</v>
      </c>
      <c r="S19" s="75"/>
    </row>
    <row r="20" spans="1:19" ht="67.5" customHeight="1">
      <c r="A20" s="258"/>
      <c r="B20" s="247"/>
      <c r="C20" s="21">
        <v>137</v>
      </c>
      <c r="D20" s="663" t="s">
        <v>571</v>
      </c>
      <c r="E20" s="663"/>
      <c r="F20" s="663"/>
      <c r="G20" s="261"/>
      <c r="H20" s="214"/>
      <c r="I20" s="213">
        <v>0.53333333333333333</v>
      </c>
      <c r="J20" s="214"/>
      <c r="K20" s="214"/>
      <c r="L20" s="214"/>
      <c r="M20" s="214">
        <f>SUM(L21)</f>
        <v>0.43722666666666665</v>
      </c>
      <c r="N20" s="214"/>
      <c r="O20" s="214"/>
      <c r="P20" s="40">
        <f>M20/I20</f>
        <v>0.81979999999999997</v>
      </c>
      <c r="Q20" s="317"/>
      <c r="R20" s="147"/>
      <c r="S20" s="75"/>
    </row>
    <row r="21" spans="1:19" ht="67.5" customHeight="1">
      <c r="A21" s="258"/>
      <c r="B21" s="247"/>
      <c r="C21" s="21"/>
      <c r="D21" s="21">
        <v>311</v>
      </c>
      <c r="E21" s="663" t="s">
        <v>482</v>
      </c>
      <c r="F21" s="663"/>
      <c r="G21" s="218"/>
      <c r="H21" s="218"/>
      <c r="I21" s="219"/>
      <c r="J21" s="220">
        <v>0.53333333333333333</v>
      </c>
      <c r="K21" s="221">
        <f>AVERAGE(K22:K23)</f>
        <v>0.81979999999999997</v>
      </c>
      <c r="L21" s="216">
        <f>IF(ISERR(K21),"?",J21*K21)</f>
        <v>0.43722666666666665</v>
      </c>
      <c r="M21" s="220"/>
      <c r="N21" s="218"/>
      <c r="O21" s="218"/>
      <c r="P21" s="18"/>
      <c r="Q21" s="299"/>
      <c r="R21" s="12"/>
      <c r="S21" s="75"/>
    </row>
    <row r="22" spans="1:19">
      <c r="A22" s="258"/>
      <c r="B22" s="247"/>
      <c r="C22" s="258"/>
      <c r="D22" s="258"/>
      <c r="E22" s="258" t="s">
        <v>32</v>
      </c>
      <c r="F22" s="258" t="s">
        <v>204</v>
      </c>
      <c r="G22" s="218"/>
      <c r="H22" s="218"/>
      <c r="I22" s="219"/>
      <c r="J22" s="220"/>
      <c r="K22" s="222">
        <v>0.81599999999999995</v>
      </c>
      <c r="L22" s="216" t="str">
        <f>IF(ISBLANK(K22),"?","Ok")</f>
        <v>Ok</v>
      </c>
      <c r="M22" s="220"/>
      <c r="N22" s="218"/>
      <c r="O22" s="218"/>
      <c r="P22" s="18"/>
      <c r="Q22" s="272" t="s">
        <v>972</v>
      </c>
      <c r="R22" s="12" t="s">
        <v>912</v>
      </c>
      <c r="S22" s="75"/>
    </row>
    <row r="23" spans="1:19">
      <c r="A23" s="258"/>
      <c r="B23" s="247"/>
      <c r="C23" s="258"/>
      <c r="D23" s="258"/>
      <c r="E23" s="258" t="s">
        <v>34</v>
      </c>
      <c r="F23" s="258" t="s">
        <v>687</v>
      </c>
      <c r="G23" s="218"/>
      <c r="H23" s="218"/>
      <c r="I23" s="219"/>
      <c r="J23" s="220"/>
      <c r="K23" s="222">
        <v>0.8236</v>
      </c>
      <c r="L23" s="216" t="str">
        <f>IF(ISBLANK(K23),"?","Ok")</f>
        <v>Ok</v>
      </c>
      <c r="M23" s="220"/>
      <c r="N23" s="218"/>
      <c r="O23" s="218"/>
      <c r="P23" s="18"/>
      <c r="Q23" s="272" t="s">
        <v>973</v>
      </c>
      <c r="R23" s="12" t="s">
        <v>912</v>
      </c>
      <c r="S23" s="75"/>
    </row>
    <row r="24" spans="1:19" ht="85.5" customHeight="1">
      <c r="A24" s="258"/>
      <c r="B24" s="247"/>
      <c r="C24" s="21">
        <v>138</v>
      </c>
      <c r="D24" s="663" t="s">
        <v>483</v>
      </c>
      <c r="E24" s="663"/>
      <c r="F24" s="663"/>
      <c r="G24" s="261"/>
      <c r="H24" s="214"/>
      <c r="I24" s="213">
        <v>0.53333333333333333</v>
      </c>
      <c r="J24" s="214"/>
      <c r="K24" s="214"/>
      <c r="L24" s="214"/>
      <c r="M24" s="214">
        <f>SUM(L25)</f>
        <v>0.47333333333333333</v>
      </c>
      <c r="N24" s="214"/>
      <c r="O24" s="214"/>
      <c r="P24" s="40">
        <f>M24/I24</f>
        <v>0.88749999999999996</v>
      </c>
      <c r="Q24" s="317"/>
      <c r="R24" s="147"/>
      <c r="S24" s="75"/>
    </row>
    <row r="25" spans="1:19" ht="88.5" customHeight="1">
      <c r="A25" s="258"/>
      <c r="B25" s="247"/>
      <c r="C25" s="21"/>
      <c r="D25" s="21">
        <v>312</v>
      </c>
      <c r="E25" s="663" t="s">
        <v>484</v>
      </c>
      <c r="F25" s="663"/>
      <c r="G25" s="218"/>
      <c r="H25" s="218"/>
      <c r="I25" s="219"/>
      <c r="J25" s="220">
        <v>0.53333333333333333</v>
      </c>
      <c r="K25" s="221">
        <f>AVERAGE(K26:K29)</f>
        <v>0.88749999999999996</v>
      </c>
      <c r="L25" s="216">
        <f>IF(ISERR(K25),"?",J25*K25)</f>
        <v>0.47333333333333333</v>
      </c>
      <c r="M25" s="220"/>
      <c r="N25" s="218"/>
      <c r="O25" s="218"/>
      <c r="P25" s="18"/>
      <c r="Q25" s="299"/>
      <c r="R25" s="12"/>
      <c r="S25" s="75"/>
    </row>
    <row r="26" spans="1:19" ht="135" customHeight="1">
      <c r="A26" s="258"/>
      <c r="B26" s="247"/>
      <c r="C26" s="258"/>
      <c r="D26" s="258"/>
      <c r="E26" s="242" t="s">
        <v>32</v>
      </c>
      <c r="F26" s="242" t="s">
        <v>485</v>
      </c>
      <c r="G26" s="218"/>
      <c r="H26" s="218"/>
      <c r="I26" s="219"/>
      <c r="J26" s="220"/>
      <c r="K26" s="222">
        <v>1</v>
      </c>
      <c r="L26" s="216" t="str">
        <f>IF(ISBLANK(K26),"?","Ok")</f>
        <v>Ok</v>
      </c>
      <c r="M26" s="220"/>
      <c r="N26" s="218"/>
      <c r="O26" s="218"/>
      <c r="P26" s="18"/>
      <c r="Q26" s="383" t="s">
        <v>878</v>
      </c>
      <c r="R26" s="12" t="s">
        <v>974</v>
      </c>
      <c r="S26" s="75"/>
    </row>
    <row r="27" spans="1:19" ht="105.6" customHeight="1">
      <c r="A27" s="258"/>
      <c r="B27" s="247"/>
      <c r="C27" s="258"/>
      <c r="D27" s="258"/>
      <c r="E27" s="242" t="s">
        <v>34</v>
      </c>
      <c r="F27" s="242" t="s">
        <v>486</v>
      </c>
      <c r="G27" s="218"/>
      <c r="H27" s="218"/>
      <c r="I27" s="219"/>
      <c r="J27" s="220"/>
      <c r="K27" s="222">
        <v>0.75</v>
      </c>
      <c r="L27" s="216" t="str">
        <f>IF(ISBLANK(K27),"?","Ok")</f>
        <v>Ok</v>
      </c>
      <c r="M27" s="220"/>
      <c r="N27" s="218"/>
      <c r="O27" s="218"/>
      <c r="P27" s="18"/>
      <c r="Q27" s="387" t="s">
        <v>1314</v>
      </c>
      <c r="R27" s="267" t="s">
        <v>912</v>
      </c>
      <c r="S27" s="75"/>
    </row>
    <row r="28" spans="1:19" ht="63">
      <c r="A28" s="258"/>
      <c r="B28" s="247"/>
      <c r="C28" s="258"/>
      <c r="D28" s="258"/>
      <c r="E28" s="242" t="s">
        <v>36</v>
      </c>
      <c r="F28" s="242" t="s">
        <v>688</v>
      </c>
      <c r="G28" s="218"/>
      <c r="H28" s="218"/>
      <c r="I28" s="219"/>
      <c r="J28" s="220"/>
      <c r="K28" s="222">
        <v>1</v>
      </c>
      <c r="L28" s="216" t="str">
        <f>IF(ISBLANK(K28),"?","Ok")</f>
        <v>Ok</v>
      </c>
      <c r="M28" s="220"/>
      <c r="N28" s="218"/>
      <c r="O28" s="218"/>
      <c r="P28" s="18"/>
      <c r="Q28" s="383" t="s">
        <v>975</v>
      </c>
      <c r="R28" s="12" t="s">
        <v>912</v>
      </c>
      <c r="S28" s="75"/>
    </row>
    <row r="29" spans="1:19" ht="173.25">
      <c r="A29" s="258"/>
      <c r="B29" s="247"/>
      <c r="C29" s="258"/>
      <c r="D29" s="258"/>
      <c r="E29" s="242" t="s">
        <v>487</v>
      </c>
      <c r="F29" s="245" t="s">
        <v>488</v>
      </c>
      <c r="G29" s="218"/>
      <c r="H29" s="218"/>
      <c r="I29" s="219"/>
      <c r="J29" s="220"/>
      <c r="K29" s="222">
        <v>0.8</v>
      </c>
      <c r="L29" s="216" t="str">
        <f>IF(ISBLANK(K29),"?","Ok")</f>
        <v>Ok</v>
      </c>
      <c r="M29" s="220"/>
      <c r="N29" s="218"/>
      <c r="O29" s="218"/>
      <c r="P29" s="18"/>
      <c r="Q29" s="482" t="s">
        <v>1315</v>
      </c>
      <c r="R29" s="12" t="s">
        <v>912</v>
      </c>
      <c r="S29" s="75"/>
    </row>
    <row r="30" spans="1:19" ht="69.75" customHeight="1">
      <c r="A30" s="258"/>
      <c r="B30" s="247"/>
      <c r="C30" s="21">
        <v>139</v>
      </c>
      <c r="D30" s="663" t="s">
        <v>489</v>
      </c>
      <c r="E30" s="663"/>
      <c r="F30" s="663"/>
      <c r="G30" s="261"/>
      <c r="H30" s="214"/>
      <c r="I30" s="213">
        <v>0.53333333333333333</v>
      </c>
      <c r="J30" s="214"/>
      <c r="K30" s="214"/>
      <c r="L30" s="214"/>
      <c r="M30" s="214">
        <f>SUM(L31)</f>
        <v>0.53333333333333333</v>
      </c>
      <c r="N30" s="214"/>
      <c r="O30" s="214"/>
      <c r="P30" s="40">
        <f>M30/I30</f>
        <v>1</v>
      </c>
      <c r="Q30" s="317"/>
      <c r="R30" s="147"/>
      <c r="S30" s="75"/>
    </row>
    <row r="31" spans="1:19" ht="176.1" customHeight="1">
      <c r="A31" s="258"/>
      <c r="B31" s="247"/>
      <c r="C31" s="21"/>
      <c r="D31" s="21">
        <v>313</v>
      </c>
      <c r="E31" s="663" t="s">
        <v>490</v>
      </c>
      <c r="F31" s="663"/>
      <c r="G31" s="218"/>
      <c r="H31" s="218"/>
      <c r="I31" s="219"/>
      <c r="J31" s="220">
        <v>0.53333333333333333</v>
      </c>
      <c r="K31" s="217">
        <v>1</v>
      </c>
      <c r="L31" s="216">
        <f>IF(ISBLANK(K31),"?",J31*K31)</f>
        <v>0.53333333333333333</v>
      </c>
      <c r="M31" s="220"/>
      <c r="N31" s="218"/>
      <c r="O31" s="218"/>
      <c r="P31" s="18"/>
      <c r="Q31" s="390" t="s">
        <v>1120</v>
      </c>
      <c r="R31" s="12" t="s">
        <v>912</v>
      </c>
      <c r="S31" s="75"/>
    </row>
    <row r="32" spans="1:19" ht="75" customHeight="1">
      <c r="A32" s="258"/>
      <c r="B32" s="247"/>
      <c r="C32" s="21">
        <v>140</v>
      </c>
      <c r="D32" s="663" t="s">
        <v>491</v>
      </c>
      <c r="E32" s="663"/>
      <c r="F32" s="663"/>
      <c r="G32" s="261"/>
      <c r="H32" s="214"/>
      <c r="I32" s="213">
        <v>0.53333333333333333</v>
      </c>
      <c r="J32" s="214"/>
      <c r="K32" s="214"/>
      <c r="L32" s="214"/>
      <c r="M32" s="214">
        <f>SUM(L33)</f>
        <v>0.53333333333333333</v>
      </c>
      <c r="N32" s="214"/>
      <c r="O32" s="214"/>
      <c r="P32" s="40">
        <f>M32/I32</f>
        <v>1</v>
      </c>
      <c r="Q32" s="317"/>
      <c r="R32" s="147"/>
      <c r="S32" s="75"/>
    </row>
    <row r="33" spans="1:20" ht="315">
      <c r="A33" s="258"/>
      <c r="B33" s="247"/>
      <c r="C33" s="21"/>
      <c r="D33" s="21">
        <v>314</v>
      </c>
      <c r="E33" s="663" t="s">
        <v>492</v>
      </c>
      <c r="F33" s="663"/>
      <c r="G33" s="218"/>
      <c r="H33" s="218"/>
      <c r="I33" s="219"/>
      <c r="J33" s="220">
        <v>0.53333333333333333</v>
      </c>
      <c r="K33" s="216">
        <v>1</v>
      </c>
      <c r="L33" s="216">
        <f>IF(ISBLANK(K33),"?",J33*K33)</f>
        <v>0.53333333333333333</v>
      </c>
      <c r="M33" s="220"/>
      <c r="N33" s="218"/>
      <c r="O33" s="218"/>
      <c r="P33" s="18"/>
      <c r="Q33" s="394" t="s">
        <v>1121</v>
      </c>
      <c r="R33" s="12" t="s">
        <v>1158</v>
      </c>
      <c r="S33" s="75"/>
      <c r="T33" s="617"/>
    </row>
    <row r="34" spans="1:20">
      <c r="A34" s="60"/>
      <c r="B34" s="60"/>
      <c r="C34" s="263"/>
      <c r="D34" s="264"/>
      <c r="E34" s="265"/>
      <c r="F34" s="264"/>
      <c r="G34" s="223">
        <f>SUM(G4:G33)</f>
        <v>4</v>
      </c>
      <c r="H34" s="223">
        <f>SUM(H4:H33)</f>
        <v>4</v>
      </c>
      <c r="I34" s="223">
        <f>SUM(I4:I33)</f>
        <v>3.9999999999999996</v>
      </c>
      <c r="J34" s="223">
        <f>SUM(J4:J33)</f>
        <v>3.9999999999999996</v>
      </c>
      <c r="K34" s="220"/>
      <c r="L34" s="223">
        <f>SUM(L4:L33)</f>
        <v>3.7983266666666662</v>
      </c>
      <c r="M34" s="223">
        <f>SUM(M4:M33)</f>
        <v>3.7983266666666662</v>
      </c>
      <c r="N34" s="223">
        <f>SUM(N4:N33)</f>
        <v>3.7983266666666666</v>
      </c>
      <c r="O34" s="223">
        <f>SUM(O4:O33)</f>
        <v>3.7983266666666666</v>
      </c>
      <c r="P34" s="69">
        <f>O34/G34</f>
        <v>0.94958166666666666</v>
      </c>
      <c r="Q34" s="384"/>
      <c r="R34" s="14"/>
      <c r="S34" s="75"/>
    </row>
    <row r="35" spans="1:20" ht="6" customHeight="1">
      <c r="A35" s="75"/>
      <c r="B35" s="160"/>
      <c r="C35" s="160"/>
      <c r="D35" s="160"/>
      <c r="E35" s="160"/>
      <c r="F35" s="160"/>
      <c r="G35" s="88"/>
      <c r="H35" s="75"/>
      <c r="I35" s="75"/>
      <c r="J35" s="75"/>
      <c r="K35" s="75"/>
      <c r="L35" s="75"/>
      <c r="M35" s="75"/>
      <c r="N35" s="75"/>
      <c r="O35" s="75"/>
      <c r="P35" s="75"/>
      <c r="Q35" s="75"/>
      <c r="R35" s="75"/>
      <c r="S35" s="75"/>
    </row>
    <row r="36" spans="1:20">
      <c r="E36" s="64"/>
    </row>
    <row r="37" spans="1:20">
      <c r="E37" s="64"/>
    </row>
    <row r="38" spans="1:20">
      <c r="E38" s="64"/>
    </row>
    <row r="39" spans="1:20">
      <c r="E39" s="64"/>
    </row>
    <row r="40" spans="1:20">
      <c r="E40" s="64"/>
    </row>
    <row r="41" spans="1:20">
      <c r="E41" s="64"/>
    </row>
    <row r="42" spans="1:20">
      <c r="E42" s="64"/>
    </row>
    <row r="43" spans="1:20">
      <c r="E43" s="64"/>
    </row>
    <row r="44" spans="1:20">
      <c r="E44" s="64"/>
    </row>
    <row r="45" spans="1:20">
      <c r="E45" s="64"/>
    </row>
    <row r="46" spans="1:20">
      <c r="E46" s="64"/>
    </row>
    <row r="47" spans="1:20">
      <c r="E47" s="64"/>
    </row>
    <row r="48" spans="1:20">
      <c r="E48" s="64"/>
    </row>
    <row r="49" spans="5:5">
      <c r="E49" s="64"/>
    </row>
    <row r="50" spans="5:5">
      <c r="E50" s="64"/>
    </row>
    <row r="51" spans="5:5">
      <c r="E51" s="64"/>
    </row>
    <row r="52" spans="5:5">
      <c r="E52" s="64"/>
    </row>
    <row r="53" spans="5:5">
      <c r="E53" s="64"/>
    </row>
    <row r="54" spans="5:5">
      <c r="E54" s="64"/>
    </row>
    <row r="55" spans="5:5">
      <c r="E55" s="64"/>
    </row>
    <row r="56" spans="5:5">
      <c r="E56" s="64"/>
    </row>
    <row r="57" spans="5:5">
      <c r="E57" s="64"/>
    </row>
    <row r="58" spans="5:5">
      <c r="E58" s="64"/>
    </row>
    <row r="59" spans="5:5">
      <c r="E59" s="64"/>
    </row>
    <row r="60" spans="5:5">
      <c r="E60" s="64"/>
    </row>
    <row r="61" spans="5:5">
      <c r="E61" s="64"/>
    </row>
    <row r="62" spans="5:5">
      <c r="E62" s="64"/>
    </row>
    <row r="63" spans="5:5">
      <c r="E63" s="64"/>
    </row>
    <row r="64" spans="5:5">
      <c r="E64" s="64"/>
    </row>
    <row r="65" spans="5:5">
      <c r="E65" s="64"/>
    </row>
    <row r="66" spans="5:5">
      <c r="E66" s="64"/>
    </row>
    <row r="67" spans="5:5">
      <c r="E67" s="64"/>
    </row>
    <row r="68" spans="5:5">
      <c r="E68" s="64"/>
    </row>
    <row r="69" spans="5:5">
      <c r="E69" s="64"/>
    </row>
    <row r="70" spans="5:5">
      <c r="E70" s="64"/>
    </row>
    <row r="71" spans="5:5">
      <c r="E71" s="64"/>
    </row>
    <row r="72" spans="5:5">
      <c r="E72" s="64"/>
    </row>
    <row r="73" spans="5:5">
      <c r="E73" s="64"/>
    </row>
    <row r="74" spans="5:5">
      <c r="E74" s="64"/>
    </row>
    <row r="75" spans="5:5">
      <c r="E75" s="64"/>
    </row>
    <row r="76" spans="5:5">
      <c r="E76" s="64"/>
    </row>
    <row r="77" spans="5:5">
      <c r="E77" s="64"/>
    </row>
    <row r="78" spans="5:5">
      <c r="E78" s="64"/>
    </row>
    <row r="79" spans="5:5">
      <c r="E79" s="64"/>
    </row>
    <row r="80" spans="5:5">
      <c r="E80" s="64"/>
    </row>
    <row r="81" spans="5:5">
      <c r="E81" s="64"/>
    </row>
    <row r="82" spans="5:5">
      <c r="E82" s="64"/>
    </row>
    <row r="83" spans="5:5">
      <c r="E83" s="64"/>
    </row>
    <row r="84" spans="5:5">
      <c r="E84" s="64"/>
    </row>
    <row r="85" spans="5:5">
      <c r="E85" s="64"/>
    </row>
    <row r="86" spans="5:5">
      <c r="E86" s="64"/>
    </row>
    <row r="87" spans="5:5">
      <c r="E87" s="64"/>
    </row>
    <row r="88" spans="5:5">
      <c r="E88" s="64"/>
    </row>
    <row r="89" spans="5:5">
      <c r="E89" s="64"/>
    </row>
    <row r="90" spans="5:5">
      <c r="E90" s="64"/>
    </row>
    <row r="91" spans="5:5">
      <c r="E91" s="64"/>
    </row>
    <row r="92" spans="5:5">
      <c r="E92" s="64"/>
    </row>
    <row r="93" spans="5:5">
      <c r="E93" s="64"/>
    </row>
    <row r="94" spans="5:5">
      <c r="E94" s="64"/>
    </row>
    <row r="95" spans="5:5">
      <c r="E95" s="64"/>
    </row>
    <row r="96" spans="5:5">
      <c r="E96" s="64"/>
    </row>
    <row r="97" spans="5:5">
      <c r="E97" s="64"/>
    </row>
    <row r="98" spans="5:5">
      <c r="E98" s="64"/>
    </row>
    <row r="99" spans="5:5">
      <c r="E99" s="64"/>
    </row>
    <row r="100" spans="5:5">
      <c r="E100" s="64"/>
    </row>
    <row r="101" spans="5:5">
      <c r="E101" s="64"/>
    </row>
    <row r="102" spans="5:5">
      <c r="E102" s="64"/>
    </row>
    <row r="103" spans="5:5">
      <c r="E103" s="64"/>
    </row>
    <row r="104" spans="5:5">
      <c r="E104" s="64"/>
    </row>
    <row r="105" spans="5:5">
      <c r="E105" s="64"/>
    </row>
    <row r="106" spans="5:5">
      <c r="E106" s="64"/>
    </row>
    <row r="107" spans="5:5">
      <c r="E107" s="64"/>
    </row>
    <row r="108" spans="5:5">
      <c r="E108" s="64"/>
    </row>
    <row r="109" spans="5:5">
      <c r="E109" s="64"/>
    </row>
    <row r="110" spans="5:5">
      <c r="E110" s="64"/>
    </row>
    <row r="111" spans="5:5">
      <c r="E111" s="64"/>
    </row>
    <row r="112" spans="5:5">
      <c r="E112" s="64"/>
    </row>
    <row r="113" spans="5:5">
      <c r="E113" s="64"/>
    </row>
    <row r="114" spans="5:5">
      <c r="E114" s="64"/>
    </row>
    <row r="115" spans="5:5">
      <c r="E115" s="64"/>
    </row>
    <row r="116" spans="5:5">
      <c r="E116" s="64"/>
    </row>
    <row r="117" spans="5:5">
      <c r="E117" s="64"/>
    </row>
    <row r="118" spans="5:5">
      <c r="E118" s="64"/>
    </row>
    <row r="119" spans="5:5">
      <c r="E119" s="64"/>
    </row>
    <row r="120" spans="5:5">
      <c r="E120" s="64"/>
    </row>
    <row r="121" spans="5:5">
      <c r="E121" s="64"/>
    </row>
    <row r="122" spans="5:5">
      <c r="E122" s="64"/>
    </row>
    <row r="123" spans="5:5">
      <c r="E123" s="64"/>
    </row>
    <row r="124" spans="5:5">
      <c r="E124" s="64"/>
    </row>
    <row r="125" spans="5:5">
      <c r="E125" s="64"/>
    </row>
    <row r="126" spans="5:5">
      <c r="E126" s="64"/>
    </row>
    <row r="127" spans="5:5">
      <c r="E127" s="64"/>
    </row>
    <row r="128" spans="5:5">
      <c r="E128" s="64"/>
    </row>
    <row r="129" spans="5:5">
      <c r="E129" s="64"/>
    </row>
    <row r="130" spans="5:5">
      <c r="E130" s="64"/>
    </row>
    <row r="131" spans="5:5">
      <c r="E131" s="64"/>
    </row>
    <row r="132" spans="5:5">
      <c r="E132" s="64"/>
    </row>
    <row r="133" spans="5:5">
      <c r="E133" s="64"/>
    </row>
    <row r="134" spans="5:5">
      <c r="E134" s="64"/>
    </row>
    <row r="135" spans="5:5">
      <c r="E135" s="64"/>
    </row>
    <row r="136" spans="5:5">
      <c r="E136" s="64"/>
    </row>
    <row r="137" spans="5:5">
      <c r="E137" s="64"/>
    </row>
    <row r="138" spans="5:5">
      <c r="E138" s="64"/>
    </row>
    <row r="139" spans="5:5">
      <c r="E139" s="64"/>
    </row>
    <row r="140" spans="5:5">
      <c r="E140" s="64"/>
    </row>
    <row r="141" spans="5:5">
      <c r="E141" s="64"/>
    </row>
    <row r="142" spans="5:5">
      <c r="E142" s="64"/>
    </row>
    <row r="143" spans="5:5">
      <c r="E143" s="64"/>
    </row>
    <row r="144" spans="5:5">
      <c r="E144" s="64"/>
    </row>
    <row r="145" spans="5:5">
      <c r="E145" s="64"/>
    </row>
    <row r="146" spans="5:5">
      <c r="E146" s="64"/>
    </row>
    <row r="147" spans="5:5">
      <c r="E147" s="64"/>
    </row>
    <row r="148" spans="5:5">
      <c r="E148" s="64"/>
    </row>
    <row r="149" spans="5:5">
      <c r="E149" s="64"/>
    </row>
    <row r="150" spans="5:5">
      <c r="E150" s="64"/>
    </row>
    <row r="151" spans="5:5">
      <c r="E151" s="64"/>
    </row>
    <row r="152" spans="5:5">
      <c r="E152" s="64"/>
    </row>
    <row r="153" spans="5:5">
      <c r="E153" s="64"/>
    </row>
    <row r="154" spans="5:5">
      <c r="E154" s="64"/>
    </row>
    <row r="155" spans="5:5">
      <c r="E155" s="64"/>
    </row>
    <row r="156" spans="5:5">
      <c r="E156" s="64"/>
    </row>
    <row r="157" spans="5:5">
      <c r="E157" s="64"/>
    </row>
    <row r="158" spans="5:5">
      <c r="E158" s="64"/>
    </row>
    <row r="159" spans="5:5">
      <c r="E159" s="64"/>
    </row>
    <row r="160" spans="5:5">
      <c r="E160" s="64"/>
    </row>
    <row r="161" spans="5:5">
      <c r="E161" s="64"/>
    </row>
    <row r="162" spans="5:5">
      <c r="E162" s="64"/>
    </row>
    <row r="163" spans="5:5">
      <c r="E163" s="64"/>
    </row>
    <row r="164" spans="5:5">
      <c r="E164" s="64"/>
    </row>
    <row r="165" spans="5:5">
      <c r="E165" s="64"/>
    </row>
    <row r="166" spans="5:5">
      <c r="E166" s="64"/>
    </row>
    <row r="167" spans="5:5">
      <c r="E167" s="64"/>
    </row>
    <row r="168" spans="5:5">
      <c r="E168" s="64"/>
    </row>
    <row r="169" spans="5:5">
      <c r="E169" s="64"/>
    </row>
    <row r="170" spans="5:5">
      <c r="E170" s="64"/>
    </row>
    <row r="171" spans="5:5">
      <c r="E171" s="64"/>
    </row>
    <row r="172" spans="5:5">
      <c r="E172" s="64"/>
    </row>
    <row r="173" spans="5:5">
      <c r="E173" s="64"/>
    </row>
    <row r="174" spans="5:5">
      <c r="E174" s="64"/>
    </row>
    <row r="175" spans="5:5">
      <c r="E175" s="64"/>
    </row>
    <row r="176" spans="5:5">
      <c r="E176" s="64"/>
    </row>
    <row r="177" spans="5:5">
      <c r="E177" s="64"/>
    </row>
    <row r="178" spans="5:5">
      <c r="E178" s="64"/>
    </row>
    <row r="179" spans="5:5">
      <c r="E179" s="64"/>
    </row>
    <row r="180" spans="5:5">
      <c r="E180" s="64"/>
    </row>
    <row r="181" spans="5:5">
      <c r="E181" s="64"/>
    </row>
    <row r="182" spans="5:5">
      <c r="E182" s="64"/>
    </row>
    <row r="183" spans="5:5">
      <c r="E183" s="64"/>
    </row>
    <row r="184" spans="5:5">
      <c r="E184" s="64"/>
    </row>
    <row r="185" spans="5:5">
      <c r="E185" s="64"/>
    </row>
    <row r="186" spans="5:5">
      <c r="E186" s="64"/>
    </row>
    <row r="187" spans="5:5">
      <c r="E187" s="64"/>
    </row>
    <row r="188" spans="5:5">
      <c r="E188" s="64"/>
    </row>
    <row r="189" spans="5:5">
      <c r="E189" s="64"/>
    </row>
    <row r="190" spans="5:5">
      <c r="E190" s="64"/>
    </row>
    <row r="191" spans="5:5">
      <c r="E191" s="64"/>
    </row>
    <row r="192" spans="5:5">
      <c r="E192" s="64"/>
    </row>
    <row r="193" spans="5:5">
      <c r="E193" s="64"/>
    </row>
    <row r="194" spans="5:5">
      <c r="E194" s="64"/>
    </row>
    <row r="195" spans="5:5">
      <c r="E195" s="64"/>
    </row>
    <row r="196" spans="5:5">
      <c r="E196" s="64"/>
    </row>
    <row r="197" spans="5:5">
      <c r="E197" s="64"/>
    </row>
    <row r="198" spans="5:5">
      <c r="E198" s="64"/>
    </row>
    <row r="199" spans="5:5">
      <c r="E199" s="64"/>
    </row>
    <row r="200" spans="5:5">
      <c r="E200" s="64"/>
    </row>
    <row r="201" spans="5:5">
      <c r="E201" s="64"/>
    </row>
    <row r="202" spans="5:5">
      <c r="E202" s="64"/>
    </row>
    <row r="203" spans="5:5">
      <c r="E203" s="64"/>
    </row>
    <row r="204" spans="5:5">
      <c r="E204" s="64"/>
    </row>
    <row r="205" spans="5:5">
      <c r="E205" s="64"/>
    </row>
    <row r="206" spans="5:5">
      <c r="E206" s="64"/>
    </row>
    <row r="207" spans="5:5">
      <c r="E207" s="64"/>
    </row>
    <row r="208" spans="5:5">
      <c r="E208" s="64"/>
    </row>
    <row r="209" spans="5:5">
      <c r="E209" s="64"/>
    </row>
    <row r="210" spans="5:5">
      <c r="E210" s="64"/>
    </row>
    <row r="211" spans="5:5">
      <c r="E211" s="64"/>
    </row>
    <row r="212" spans="5:5">
      <c r="E212" s="64"/>
    </row>
    <row r="213" spans="5:5">
      <c r="E213" s="64"/>
    </row>
    <row r="214" spans="5:5">
      <c r="E214" s="64"/>
    </row>
    <row r="215" spans="5:5">
      <c r="E215" s="64"/>
    </row>
    <row r="216" spans="5:5">
      <c r="E216" s="64"/>
    </row>
    <row r="217" spans="5:5">
      <c r="E217" s="64"/>
    </row>
    <row r="218" spans="5:5">
      <c r="E218" s="64"/>
    </row>
    <row r="219" spans="5:5">
      <c r="E219" s="64"/>
    </row>
    <row r="220" spans="5:5">
      <c r="E220" s="64"/>
    </row>
    <row r="221" spans="5:5">
      <c r="E221" s="64"/>
    </row>
    <row r="222" spans="5:5">
      <c r="E222" s="64"/>
    </row>
    <row r="223" spans="5:5">
      <c r="E223" s="64"/>
    </row>
    <row r="224" spans="5:5">
      <c r="E224" s="64"/>
    </row>
    <row r="225" spans="5:5">
      <c r="E225" s="64"/>
    </row>
    <row r="226" spans="5:5">
      <c r="E226" s="64"/>
    </row>
    <row r="227" spans="5:5">
      <c r="E227" s="64"/>
    </row>
    <row r="228" spans="5:5">
      <c r="E228" s="64"/>
    </row>
    <row r="229" spans="5:5">
      <c r="E229" s="64"/>
    </row>
    <row r="230" spans="5:5">
      <c r="E230" s="64"/>
    </row>
    <row r="231" spans="5:5">
      <c r="E231" s="64"/>
    </row>
    <row r="232" spans="5:5">
      <c r="E232" s="64"/>
    </row>
    <row r="233" spans="5:5">
      <c r="E233" s="64"/>
    </row>
    <row r="234" spans="5:5">
      <c r="E234" s="64"/>
    </row>
    <row r="235" spans="5:5">
      <c r="E235" s="64"/>
    </row>
    <row r="236" spans="5:5">
      <c r="E236" s="64"/>
    </row>
    <row r="237" spans="5:5">
      <c r="E237" s="64"/>
    </row>
    <row r="238" spans="5:5">
      <c r="E238" s="64"/>
    </row>
    <row r="239" spans="5:5">
      <c r="E239" s="64"/>
    </row>
    <row r="240" spans="5:5">
      <c r="E240" s="64"/>
    </row>
    <row r="241" spans="5:5">
      <c r="E241" s="64"/>
    </row>
    <row r="242" spans="5:5">
      <c r="E242" s="64"/>
    </row>
    <row r="243" spans="5:5">
      <c r="E243" s="64"/>
    </row>
    <row r="244" spans="5:5">
      <c r="E244" s="64"/>
    </row>
    <row r="245" spans="5:5">
      <c r="E245" s="64"/>
    </row>
    <row r="246" spans="5:5">
      <c r="E246" s="64"/>
    </row>
    <row r="247" spans="5:5">
      <c r="E247" s="64"/>
    </row>
    <row r="248" spans="5:5">
      <c r="E248" s="64"/>
    </row>
    <row r="249" spans="5:5">
      <c r="E249" s="64"/>
    </row>
    <row r="250" spans="5:5">
      <c r="E250" s="64"/>
    </row>
  </sheetData>
  <sheetProtection formatCells="0" formatColumns="0" formatRows="0" insertColumns="0" insertHyperlinks="0" deleteColumns="0"/>
  <protectedRanges>
    <protectedRange sqref="K1:K1048576" name="Rentang3"/>
    <protectedRange sqref="Q1:R15 Q17:R1048576 R16" name="Rentang2"/>
    <protectedRange sqref="Q16" name="Rentang2_17"/>
  </protectedRanges>
  <mergeCells count="26">
    <mergeCell ref="P2:P3"/>
    <mergeCell ref="B4:F4"/>
    <mergeCell ref="C5:F5"/>
    <mergeCell ref="C12:F12"/>
    <mergeCell ref="D6:F6"/>
    <mergeCell ref="D9:F9"/>
    <mergeCell ref="E7:F7"/>
    <mergeCell ref="E8:F8"/>
    <mergeCell ref="E10:F10"/>
    <mergeCell ref="E11:F11"/>
    <mergeCell ref="Q2:Q3"/>
    <mergeCell ref="E33:F33"/>
    <mergeCell ref="A2:F3"/>
    <mergeCell ref="G2:J2"/>
    <mergeCell ref="K2:K3"/>
    <mergeCell ref="L2:O2"/>
    <mergeCell ref="D13:F13"/>
    <mergeCell ref="D20:F20"/>
    <mergeCell ref="D24:F24"/>
    <mergeCell ref="D30:F30"/>
    <mergeCell ref="D32:F32"/>
    <mergeCell ref="E14:F14"/>
    <mergeCell ref="E19:F19"/>
    <mergeCell ref="E21:F21"/>
    <mergeCell ref="E25:F25"/>
    <mergeCell ref="E31:F31"/>
  </mergeCells>
  <conditionalFormatting sqref="Q4:R4">
    <cfRule type="cellIs" dxfId="7" priority="15" operator="lessThanOrEqual">
      <formula>0.5</formula>
    </cfRule>
    <cfRule type="cellIs" dxfId="6" priority="16" operator="lessThanOrEqual">
      <formula>0.75</formula>
    </cfRule>
  </conditionalFormatting>
  <conditionalFormatting sqref="P4:P33">
    <cfRule type="cellIs" dxfId="5" priority="21" operator="lessThanOrEqual">
      <formula>0.5</formula>
    </cfRule>
    <cfRule type="cellIs" dxfId="4" priority="22" operator="lessThanOrEqual">
      <formula>0.75</formula>
    </cfRule>
  </conditionalFormatting>
  <dataValidations count="1">
    <dataValidation type="decimal" allowBlank="1" showInputMessage="1" showErrorMessage="1" errorTitle="Hanya Angka" error="Masukkan Nilai 0 - 1" promptTitle="Hanya Angka" prompt="Masukkan Nilai 0 - 1" sqref="K7:K13 K22:K24 K15:K20 K26:K33">
      <formula1>0</formula1>
      <formula2>1</formula2>
    </dataValidation>
  </dataValidations>
  <printOptions horizontalCentered="1"/>
  <pageMargins left="0.70866141732283472" right="0.70866141732283472" top="0.74803149606299213" bottom="0.74803149606299213" header="0.31496062992125984" footer="0.31496062992125984"/>
  <pageSetup paperSize="9" scale="96"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1:T274"/>
  <sheetViews>
    <sheetView zoomScale="50" zoomScaleNormal="50" workbookViewId="0">
      <pane xSplit="6" ySplit="4" topLeftCell="K28" activePane="bottomRight" state="frozen"/>
      <selection pane="topRight" activeCell="G1" sqref="G1"/>
      <selection pane="bottomLeft" activeCell="A5" sqref="A5"/>
      <selection pane="bottomRight" activeCell="K43" sqref="K43"/>
    </sheetView>
  </sheetViews>
  <sheetFormatPr defaultColWidth="9.140625" defaultRowHeight="15.75"/>
  <cols>
    <col min="1" max="1" width="5.42578125" style="1" customWidth="1"/>
    <col min="2" max="2" width="4.7109375" style="1" hidden="1" customWidth="1"/>
    <col min="3" max="3" width="5.7109375" style="1" customWidth="1"/>
    <col min="4" max="4" width="5.85546875" style="2" customWidth="1"/>
    <col min="5" max="5" width="3.28515625" style="1" customWidth="1"/>
    <col min="6" max="6" width="26.85546875" style="1" customWidth="1"/>
    <col min="7" max="9" width="9.140625" style="1" hidden="1" customWidth="1"/>
    <col min="10" max="10" width="12" style="1" hidden="1" customWidth="1"/>
    <col min="11" max="11" width="8.85546875" style="1" customWidth="1"/>
    <col min="12" max="12" width="7.7109375" style="1" hidden="1" customWidth="1"/>
    <col min="13" max="13" width="6.140625" style="1" hidden="1" customWidth="1"/>
    <col min="14" max="14" width="7.28515625" style="1" hidden="1" customWidth="1"/>
    <col min="15" max="15" width="6.28515625" style="1" hidden="1" customWidth="1"/>
    <col min="16" max="16" width="6.5703125" style="1" hidden="1" customWidth="1"/>
    <col min="17" max="17" width="80.42578125" style="1" customWidth="1"/>
    <col min="18" max="18" width="1.5703125" style="1" customWidth="1"/>
    <col min="19" max="16384" width="9.140625" style="1"/>
  </cols>
  <sheetData>
    <row r="1" spans="1:19">
      <c r="A1" s="6" t="s">
        <v>513</v>
      </c>
      <c r="B1" s="6"/>
      <c r="C1" s="6"/>
      <c r="D1" s="6"/>
      <c r="E1" s="6"/>
      <c r="F1" s="6"/>
      <c r="G1" s="6"/>
      <c r="H1" s="6"/>
      <c r="I1" s="6"/>
      <c r="J1" s="6"/>
      <c r="K1" s="6"/>
      <c r="L1" s="6"/>
      <c r="M1" s="6"/>
      <c r="N1" s="6"/>
      <c r="O1" s="6"/>
      <c r="P1" s="6"/>
      <c r="Q1" s="6"/>
    </row>
    <row r="2" spans="1:19" s="3" customFormat="1" ht="15.75" customHeight="1">
      <c r="A2" s="664" t="s">
        <v>514</v>
      </c>
      <c r="B2" s="664"/>
      <c r="C2" s="664"/>
      <c r="D2" s="664"/>
      <c r="E2" s="664"/>
      <c r="F2" s="664"/>
      <c r="G2" s="664" t="s">
        <v>517</v>
      </c>
      <c r="H2" s="664"/>
      <c r="I2" s="664"/>
      <c r="J2" s="664"/>
      <c r="K2" s="664" t="s">
        <v>515</v>
      </c>
      <c r="L2" s="664" t="s">
        <v>516</v>
      </c>
      <c r="M2" s="664"/>
      <c r="N2" s="664"/>
      <c r="O2" s="664"/>
      <c r="P2" s="664" t="s">
        <v>522</v>
      </c>
      <c r="Q2" s="664" t="s">
        <v>0</v>
      </c>
      <c r="R2" s="76"/>
      <c r="S2" s="682" t="s">
        <v>911</v>
      </c>
    </row>
    <row r="3" spans="1:19" s="3" customFormat="1" ht="31.5">
      <c r="A3" s="664"/>
      <c r="B3" s="664"/>
      <c r="C3" s="664"/>
      <c r="D3" s="664"/>
      <c r="E3" s="664"/>
      <c r="F3" s="664"/>
      <c r="G3" s="68" t="s">
        <v>518</v>
      </c>
      <c r="H3" s="68" t="s">
        <v>519</v>
      </c>
      <c r="I3" s="68" t="s">
        <v>520</v>
      </c>
      <c r="J3" s="68" t="s">
        <v>521</v>
      </c>
      <c r="K3" s="664"/>
      <c r="L3" s="68" t="s">
        <v>521</v>
      </c>
      <c r="M3" s="68" t="s">
        <v>520</v>
      </c>
      <c r="N3" s="68" t="s">
        <v>519</v>
      </c>
      <c r="O3" s="68" t="s">
        <v>518</v>
      </c>
      <c r="P3" s="664"/>
      <c r="Q3" s="664"/>
      <c r="R3" s="76"/>
      <c r="S3" s="682"/>
    </row>
    <row r="4" spans="1:19" ht="15.75" customHeight="1">
      <c r="A4" s="62" t="s">
        <v>493</v>
      </c>
      <c r="B4" s="677" t="s">
        <v>494</v>
      </c>
      <c r="C4" s="677"/>
      <c r="D4" s="677"/>
      <c r="E4" s="677"/>
      <c r="F4" s="677"/>
      <c r="G4" s="208">
        <v>5</v>
      </c>
      <c r="H4" s="209"/>
      <c r="I4" s="210"/>
      <c r="J4" s="209"/>
      <c r="K4" s="209"/>
      <c r="L4" s="209"/>
      <c r="M4" s="210"/>
      <c r="N4" s="209"/>
      <c r="O4" s="209">
        <f>SUM(N4:N52)</f>
        <v>4.7679</v>
      </c>
      <c r="P4" s="20">
        <f>O4/G4</f>
        <v>0.95357999999999998</v>
      </c>
      <c r="Q4" s="456"/>
      <c r="R4" s="75"/>
    </row>
    <row r="5" spans="1:19" ht="37.5" customHeight="1">
      <c r="A5" s="258"/>
      <c r="B5" s="247">
        <v>44</v>
      </c>
      <c r="C5" s="667" t="s">
        <v>549</v>
      </c>
      <c r="D5" s="667"/>
      <c r="E5" s="667"/>
      <c r="F5" s="667"/>
      <c r="G5" s="211"/>
      <c r="H5" s="211">
        <v>3.333333333333333</v>
      </c>
      <c r="I5" s="211"/>
      <c r="J5" s="212"/>
      <c r="K5" s="212"/>
      <c r="L5" s="212"/>
      <c r="M5" s="211"/>
      <c r="N5" s="211">
        <f>SUM(L7:L28)</f>
        <v>3.1012333333333335</v>
      </c>
      <c r="O5" s="211"/>
      <c r="P5" s="23">
        <f>N5/H5</f>
        <v>0.93037000000000014</v>
      </c>
      <c r="Q5" s="12"/>
      <c r="R5" s="75"/>
    </row>
    <row r="6" spans="1:19" ht="48" customHeight="1">
      <c r="A6" s="258"/>
      <c r="B6" s="247"/>
      <c r="C6" s="21">
        <v>141</v>
      </c>
      <c r="D6" s="663" t="s">
        <v>572</v>
      </c>
      <c r="E6" s="663"/>
      <c r="F6" s="663"/>
      <c r="G6" s="213"/>
      <c r="H6" s="214"/>
      <c r="I6" s="213">
        <v>0.66666666666666663</v>
      </c>
      <c r="J6" s="214"/>
      <c r="K6" s="214"/>
      <c r="L6" s="214"/>
      <c r="M6" s="214">
        <f>SUM(L7:L8)</f>
        <v>0.64283333333333337</v>
      </c>
      <c r="N6" s="214"/>
      <c r="O6" s="214"/>
      <c r="P6" s="40">
        <f>M6/I6</f>
        <v>0.96425000000000005</v>
      </c>
      <c r="Q6" s="12"/>
      <c r="R6" s="75"/>
    </row>
    <row r="7" spans="1:19" ht="90.6" customHeight="1">
      <c r="A7" s="258"/>
      <c r="B7" s="247"/>
      <c r="C7" s="21"/>
      <c r="D7" s="21">
        <v>315</v>
      </c>
      <c r="E7" s="663" t="s">
        <v>495</v>
      </c>
      <c r="F7" s="663"/>
      <c r="G7" s="215"/>
      <c r="H7" s="216"/>
      <c r="I7" s="215"/>
      <c r="J7" s="216">
        <v>0.33333333333333331</v>
      </c>
      <c r="K7" s="283">
        <v>1</v>
      </c>
      <c r="L7" s="216">
        <f>IF(ISBLANK(K7),"?",J7*K7)</f>
        <v>0.33333333333333331</v>
      </c>
      <c r="M7" s="216"/>
      <c r="N7" s="216"/>
      <c r="O7" s="216"/>
      <c r="P7" s="26"/>
      <c r="Q7" s="457" t="s">
        <v>837</v>
      </c>
      <c r="R7" s="75"/>
      <c r="S7" s="1" t="s">
        <v>912</v>
      </c>
    </row>
    <row r="8" spans="1:19" ht="135.94999999999999" customHeight="1">
      <c r="A8" s="258"/>
      <c r="B8" s="247"/>
      <c r="C8" s="258"/>
      <c r="D8" s="21">
        <v>316</v>
      </c>
      <c r="E8" s="663" t="s">
        <v>689</v>
      </c>
      <c r="F8" s="663"/>
      <c r="G8" s="216"/>
      <c r="H8" s="216"/>
      <c r="I8" s="224"/>
      <c r="J8" s="225">
        <v>0.33333333333333331</v>
      </c>
      <c r="K8" s="283">
        <v>0.92849999999999999</v>
      </c>
      <c r="L8" s="216">
        <f>IF(ISBLANK(K8),"?",J8*K8)</f>
        <v>0.3095</v>
      </c>
      <c r="M8" s="225"/>
      <c r="N8" s="216"/>
      <c r="O8" s="224"/>
      <c r="P8" s="52"/>
      <c r="Q8" s="477" t="s">
        <v>961</v>
      </c>
      <c r="R8" s="75"/>
      <c r="S8" s="1" t="s">
        <v>912</v>
      </c>
    </row>
    <row r="9" spans="1:19" ht="33" customHeight="1">
      <c r="A9" s="258"/>
      <c r="B9" s="247"/>
      <c r="C9" s="21">
        <v>142</v>
      </c>
      <c r="D9" s="663" t="s">
        <v>573</v>
      </c>
      <c r="E9" s="663"/>
      <c r="F9" s="663"/>
      <c r="G9" s="213"/>
      <c r="H9" s="214"/>
      <c r="I9" s="213">
        <v>0.66666666666666663</v>
      </c>
      <c r="J9" s="214"/>
      <c r="K9" s="284"/>
      <c r="L9" s="214"/>
      <c r="M9" s="214">
        <f>SUM(L10:L11)</f>
        <v>0.61359999999999992</v>
      </c>
      <c r="N9" s="214"/>
      <c r="O9" s="214"/>
      <c r="P9" s="40">
        <f>M9/I9</f>
        <v>0.92039999999999988</v>
      </c>
      <c r="Q9" s="458"/>
      <c r="R9" s="75"/>
    </row>
    <row r="10" spans="1:19" ht="155.1" customHeight="1">
      <c r="A10" s="258"/>
      <c r="B10" s="247"/>
      <c r="C10" s="21"/>
      <c r="D10" s="21">
        <v>317</v>
      </c>
      <c r="E10" s="663" t="s">
        <v>573</v>
      </c>
      <c r="F10" s="663"/>
      <c r="G10" s="216"/>
      <c r="H10" s="216"/>
      <c r="I10" s="224"/>
      <c r="J10" s="225">
        <v>0.33333333333333331</v>
      </c>
      <c r="K10" s="283">
        <v>1</v>
      </c>
      <c r="L10" s="216">
        <f>IF(ISBLANK(K10),"?",J10*K10)</f>
        <v>0.33333333333333331</v>
      </c>
      <c r="M10" s="225"/>
      <c r="N10" s="216"/>
      <c r="O10" s="224"/>
      <c r="P10" s="52"/>
      <c r="Q10" s="459" t="s">
        <v>1294</v>
      </c>
      <c r="R10" s="75"/>
      <c r="S10" s="1" t="s">
        <v>912</v>
      </c>
    </row>
    <row r="11" spans="1:19" ht="69.95" customHeight="1">
      <c r="A11" s="258"/>
      <c r="B11" s="247"/>
      <c r="C11" s="258"/>
      <c r="D11" s="21">
        <v>318</v>
      </c>
      <c r="E11" s="663" t="s">
        <v>496</v>
      </c>
      <c r="F11" s="663"/>
      <c r="G11" s="216"/>
      <c r="H11" s="216"/>
      <c r="I11" s="224"/>
      <c r="J11" s="225">
        <v>0.33333333333333331</v>
      </c>
      <c r="K11" s="283">
        <v>0.84079999999999999</v>
      </c>
      <c r="L11" s="216">
        <f>IF(ISBLANK(K11),"?",J11*K11)</f>
        <v>0.28026666666666666</v>
      </c>
      <c r="M11" s="225"/>
      <c r="N11" s="216"/>
      <c r="O11" s="224"/>
      <c r="P11" s="52"/>
      <c r="Q11" s="478" t="s">
        <v>962</v>
      </c>
      <c r="R11" s="75"/>
      <c r="S11" s="1" t="s">
        <v>912</v>
      </c>
    </row>
    <row r="12" spans="1:19" ht="33" customHeight="1">
      <c r="A12" s="258"/>
      <c r="B12" s="247"/>
      <c r="C12" s="21">
        <v>143</v>
      </c>
      <c r="D12" s="663" t="s">
        <v>574</v>
      </c>
      <c r="E12" s="663"/>
      <c r="F12" s="663"/>
      <c r="G12" s="213"/>
      <c r="H12" s="214"/>
      <c r="I12" s="213">
        <v>0.66666666666666663</v>
      </c>
      <c r="J12" s="214"/>
      <c r="K12" s="284"/>
      <c r="L12" s="214" t="str">
        <f>IF(ISBLANK(K12),"?",J12*K12)</f>
        <v>?</v>
      </c>
      <c r="M12" s="214">
        <f>SUM(L13:L23)</f>
        <v>0.6166666666666667</v>
      </c>
      <c r="N12" s="214"/>
      <c r="O12" s="214"/>
      <c r="P12" s="40">
        <f>M12/I12</f>
        <v>0.92500000000000004</v>
      </c>
      <c r="Q12" s="460"/>
      <c r="R12" s="75"/>
    </row>
    <row r="13" spans="1:19" ht="35.25" customHeight="1">
      <c r="A13" s="258"/>
      <c r="B13" s="247"/>
      <c r="C13" s="21"/>
      <c r="D13" s="21">
        <v>319</v>
      </c>
      <c r="E13" s="663" t="s">
        <v>497</v>
      </c>
      <c r="F13" s="663"/>
      <c r="G13" s="216"/>
      <c r="H13" s="216"/>
      <c r="I13" s="224"/>
      <c r="J13" s="225">
        <v>0.66666666666666663</v>
      </c>
      <c r="K13" s="285">
        <f>AVERAGE(K14:K23)</f>
        <v>0.92500000000000004</v>
      </c>
      <c r="L13" s="216">
        <f>IF(ISERR(K13),"?",J13*K13)</f>
        <v>0.6166666666666667</v>
      </c>
      <c r="M13" s="225"/>
      <c r="N13" s="216"/>
      <c r="O13" s="224"/>
      <c r="P13" s="52"/>
      <c r="Q13" s="460"/>
      <c r="R13" s="75"/>
    </row>
    <row r="14" spans="1:19" ht="45">
      <c r="A14" s="258"/>
      <c r="B14" s="247"/>
      <c r="C14" s="258"/>
      <c r="D14" s="258"/>
      <c r="E14" s="245" t="s">
        <v>32</v>
      </c>
      <c r="F14" s="245" t="s">
        <v>498</v>
      </c>
      <c r="G14" s="216"/>
      <c r="H14" s="216"/>
      <c r="I14" s="224"/>
      <c r="J14" s="225"/>
      <c r="K14" s="286">
        <v>1</v>
      </c>
      <c r="L14" s="216" t="str">
        <f t="shared" ref="L14:L23" si="0">IF(ISBLANK(K14),"?","Ok")</f>
        <v>Ok</v>
      </c>
      <c r="M14" s="225"/>
      <c r="N14" s="216"/>
      <c r="O14" s="224"/>
      <c r="P14" s="52"/>
      <c r="Q14" s="461" t="s">
        <v>851</v>
      </c>
      <c r="R14" s="75"/>
      <c r="S14" s="1" t="s">
        <v>912</v>
      </c>
    </row>
    <row r="15" spans="1:19" ht="30">
      <c r="A15" s="258"/>
      <c r="B15" s="247"/>
      <c r="C15" s="258"/>
      <c r="D15" s="258"/>
      <c r="E15" s="245" t="s">
        <v>34</v>
      </c>
      <c r="F15" s="245" t="s">
        <v>499</v>
      </c>
      <c r="G15" s="216"/>
      <c r="H15" s="216"/>
      <c r="I15" s="224"/>
      <c r="J15" s="225"/>
      <c r="K15" s="286">
        <v>1</v>
      </c>
      <c r="L15" s="216" t="str">
        <f t="shared" si="0"/>
        <v>Ok</v>
      </c>
      <c r="M15" s="225"/>
      <c r="N15" s="216"/>
      <c r="O15" s="224"/>
      <c r="P15" s="52"/>
      <c r="Q15" s="461" t="s">
        <v>902</v>
      </c>
      <c r="R15" s="75"/>
      <c r="S15" s="1" t="s">
        <v>912</v>
      </c>
    </row>
    <row r="16" spans="1:19" ht="45">
      <c r="A16" s="258"/>
      <c r="B16" s="247"/>
      <c r="C16" s="258"/>
      <c r="D16" s="258"/>
      <c r="E16" s="245" t="s">
        <v>36</v>
      </c>
      <c r="F16" s="245" t="s">
        <v>500</v>
      </c>
      <c r="G16" s="216"/>
      <c r="H16" s="216"/>
      <c r="I16" s="224"/>
      <c r="J16" s="225"/>
      <c r="K16" s="286">
        <v>1</v>
      </c>
      <c r="L16" s="216" t="str">
        <f t="shared" si="0"/>
        <v>Ok</v>
      </c>
      <c r="M16" s="225"/>
      <c r="N16" s="216"/>
      <c r="O16" s="224"/>
      <c r="P16" s="52"/>
      <c r="Q16" s="461" t="s">
        <v>1295</v>
      </c>
      <c r="R16" s="75"/>
      <c r="S16" s="1" t="s">
        <v>912</v>
      </c>
    </row>
    <row r="17" spans="1:20" ht="45">
      <c r="A17" s="258"/>
      <c r="B17" s="247"/>
      <c r="C17" s="258"/>
      <c r="D17" s="258"/>
      <c r="E17" s="245" t="s">
        <v>38</v>
      </c>
      <c r="F17" s="245" t="s">
        <v>501</v>
      </c>
      <c r="G17" s="216"/>
      <c r="H17" s="216"/>
      <c r="I17" s="224"/>
      <c r="J17" s="225"/>
      <c r="K17" s="286">
        <v>1</v>
      </c>
      <c r="L17" s="216" t="str">
        <f t="shared" si="0"/>
        <v>Ok</v>
      </c>
      <c r="M17" s="225"/>
      <c r="N17" s="216"/>
      <c r="O17" s="224"/>
      <c r="P17" s="52"/>
      <c r="Q17" s="461" t="s">
        <v>1295</v>
      </c>
      <c r="R17" s="75"/>
      <c r="S17" s="1" t="s">
        <v>912</v>
      </c>
    </row>
    <row r="18" spans="1:20" ht="45">
      <c r="A18" s="258"/>
      <c r="B18" s="247"/>
      <c r="C18" s="258"/>
      <c r="D18" s="258"/>
      <c r="E18" s="245" t="s">
        <v>40</v>
      </c>
      <c r="F18" s="245" t="s">
        <v>502</v>
      </c>
      <c r="G18" s="216"/>
      <c r="H18" s="216"/>
      <c r="I18" s="224"/>
      <c r="J18" s="225"/>
      <c r="K18" s="286">
        <v>1</v>
      </c>
      <c r="L18" s="216" t="str">
        <f t="shared" si="0"/>
        <v>Ok</v>
      </c>
      <c r="M18" s="225"/>
      <c r="N18" s="216"/>
      <c r="O18" s="224"/>
      <c r="P18" s="52"/>
      <c r="Q18" s="461" t="s">
        <v>1295</v>
      </c>
      <c r="R18" s="75"/>
      <c r="S18" s="1" t="s">
        <v>912</v>
      </c>
    </row>
    <row r="19" spans="1:20" ht="78.75">
      <c r="A19" s="258"/>
      <c r="B19" s="247"/>
      <c r="C19" s="258"/>
      <c r="D19" s="258"/>
      <c r="E19" s="245" t="s">
        <v>42</v>
      </c>
      <c r="F19" s="245" t="s">
        <v>503</v>
      </c>
      <c r="G19" s="216"/>
      <c r="H19" s="216"/>
      <c r="I19" s="224"/>
      <c r="J19" s="225"/>
      <c r="K19" s="534">
        <v>0.25</v>
      </c>
      <c r="L19" s="216" t="str">
        <f t="shared" si="0"/>
        <v>Ok</v>
      </c>
      <c r="M19" s="225"/>
      <c r="N19" s="216"/>
      <c r="O19" s="224"/>
      <c r="P19" s="52"/>
      <c r="Q19" s="461" t="s">
        <v>939</v>
      </c>
      <c r="R19" s="75"/>
      <c r="S19" s="1" t="s">
        <v>912</v>
      </c>
      <c r="T19" s="470" t="s">
        <v>1061</v>
      </c>
    </row>
    <row r="20" spans="1:20" ht="31.5" customHeight="1">
      <c r="A20" s="258"/>
      <c r="B20" s="247"/>
      <c r="C20" s="258"/>
      <c r="D20" s="258"/>
      <c r="E20" s="245" t="s">
        <v>44</v>
      </c>
      <c r="F20" s="245" t="s">
        <v>690</v>
      </c>
      <c r="G20" s="216"/>
      <c r="H20" s="216"/>
      <c r="I20" s="224"/>
      <c r="J20" s="225"/>
      <c r="K20" s="286">
        <v>1</v>
      </c>
      <c r="L20" s="216" t="str">
        <f t="shared" si="0"/>
        <v>Ok</v>
      </c>
      <c r="M20" s="225"/>
      <c r="N20" s="216"/>
      <c r="O20" s="224"/>
      <c r="P20" s="52"/>
      <c r="Q20" s="461" t="s">
        <v>851</v>
      </c>
      <c r="R20" s="75"/>
      <c r="S20" s="1" t="s">
        <v>912</v>
      </c>
    </row>
    <row r="21" spans="1:20" ht="30">
      <c r="A21" s="258"/>
      <c r="B21" s="247"/>
      <c r="C21" s="258"/>
      <c r="D21" s="258"/>
      <c r="E21" s="245" t="s">
        <v>82</v>
      </c>
      <c r="F21" s="245" t="s">
        <v>504</v>
      </c>
      <c r="G21" s="216"/>
      <c r="H21" s="216"/>
      <c r="I21" s="224"/>
      <c r="J21" s="225"/>
      <c r="K21" s="286">
        <v>1</v>
      </c>
      <c r="L21" s="216" t="str">
        <f t="shared" si="0"/>
        <v>Ok</v>
      </c>
      <c r="M21" s="225"/>
      <c r="N21" s="216"/>
      <c r="O21" s="224"/>
      <c r="P21" s="52"/>
      <c r="Q21" s="461" t="s">
        <v>914</v>
      </c>
      <c r="R21" s="75"/>
      <c r="S21" s="1" t="s">
        <v>912</v>
      </c>
    </row>
    <row r="22" spans="1:20" ht="30">
      <c r="A22" s="258"/>
      <c r="B22" s="247"/>
      <c r="C22" s="258"/>
      <c r="D22" s="258"/>
      <c r="E22" s="245" t="s">
        <v>84</v>
      </c>
      <c r="F22" s="245" t="s">
        <v>505</v>
      </c>
      <c r="G22" s="216"/>
      <c r="H22" s="216"/>
      <c r="I22" s="224"/>
      <c r="J22" s="225"/>
      <c r="K22" s="286">
        <v>1</v>
      </c>
      <c r="L22" s="216" t="str">
        <f t="shared" si="0"/>
        <v>Ok</v>
      </c>
      <c r="M22" s="225"/>
      <c r="N22" s="216"/>
      <c r="O22" s="224"/>
      <c r="P22" s="52"/>
      <c r="Q22" s="462" t="s">
        <v>913</v>
      </c>
      <c r="R22" s="75"/>
      <c r="S22" s="1" t="s">
        <v>912</v>
      </c>
    </row>
    <row r="23" spans="1:20" ht="60">
      <c r="A23" s="258"/>
      <c r="B23" s="247"/>
      <c r="C23" s="258"/>
      <c r="D23" s="258"/>
      <c r="E23" s="245" t="s">
        <v>86</v>
      </c>
      <c r="F23" s="245" t="s">
        <v>691</v>
      </c>
      <c r="G23" s="216"/>
      <c r="H23" s="216"/>
      <c r="I23" s="224"/>
      <c r="J23" s="225"/>
      <c r="K23" s="286">
        <v>1</v>
      </c>
      <c r="L23" s="216" t="str">
        <f t="shared" si="0"/>
        <v>Ok</v>
      </c>
      <c r="M23" s="225"/>
      <c r="N23" s="216"/>
      <c r="O23" s="226"/>
      <c r="P23" s="52"/>
      <c r="Q23" s="461" t="s">
        <v>940</v>
      </c>
      <c r="R23" s="75"/>
      <c r="S23" s="1" t="s">
        <v>912</v>
      </c>
    </row>
    <row r="24" spans="1:20" ht="70.5" customHeight="1">
      <c r="A24" s="258"/>
      <c r="B24" s="247"/>
      <c r="C24" s="21">
        <v>144</v>
      </c>
      <c r="D24" s="663" t="s">
        <v>506</v>
      </c>
      <c r="E24" s="663"/>
      <c r="F24" s="663"/>
      <c r="G24" s="213"/>
      <c r="H24" s="214"/>
      <c r="I24" s="213">
        <v>0.66666666666666663</v>
      </c>
      <c r="J24" s="214"/>
      <c r="K24" s="284"/>
      <c r="L24" s="214"/>
      <c r="M24" s="214">
        <f>SUM(L25:L26)</f>
        <v>0.66666666666666663</v>
      </c>
      <c r="N24" s="214"/>
      <c r="O24" s="214"/>
      <c r="P24" s="40">
        <f>M24/I24</f>
        <v>1</v>
      </c>
      <c r="Q24" s="460"/>
      <c r="R24" s="75"/>
    </row>
    <row r="25" spans="1:20" ht="188.45" customHeight="1">
      <c r="A25" s="258"/>
      <c r="B25" s="247"/>
      <c r="C25" s="21"/>
      <c r="D25" s="21">
        <v>320</v>
      </c>
      <c r="E25" s="663" t="s">
        <v>507</v>
      </c>
      <c r="F25" s="663"/>
      <c r="G25" s="216"/>
      <c r="H25" s="216"/>
      <c r="I25" s="224"/>
      <c r="J25" s="225">
        <v>0.33333333333333331</v>
      </c>
      <c r="K25" s="283">
        <v>1</v>
      </c>
      <c r="L25" s="216">
        <f>IF(ISBLANK(K25),"?",J25*K25)</f>
        <v>0.33333333333333331</v>
      </c>
      <c r="M25" s="225"/>
      <c r="N25" s="216"/>
      <c r="O25" s="224"/>
      <c r="P25" s="52"/>
      <c r="Q25" s="463" t="s">
        <v>941</v>
      </c>
      <c r="R25" s="75"/>
      <c r="S25" s="1" t="s">
        <v>912</v>
      </c>
    </row>
    <row r="26" spans="1:20" ht="224.45" customHeight="1">
      <c r="A26" s="258"/>
      <c r="B26" s="247"/>
      <c r="C26" s="258"/>
      <c r="D26" s="21">
        <v>321</v>
      </c>
      <c r="E26" s="663" t="s">
        <v>508</v>
      </c>
      <c r="F26" s="663"/>
      <c r="G26" s="216"/>
      <c r="H26" s="216"/>
      <c r="I26" s="224"/>
      <c r="J26" s="225">
        <v>0.33333333333333331</v>
      </c>
      <c r="K26" s="283">
        <v>1</v>
      </c>
      <c r="L26" s="216">
        <f>IF(ISBLANK(K26),"?",J26*K26)</f>
        <v>0.33333333333333331</v>
      </c>
      <c r="M26" s="225"/>
      <c r="N26" s="216"/>
      <c r="O26" s="224"/>
      <c r="P26" s="52"/>
      <c r="Q26" s="464" t="s">
        <v>942</v>
      </c>
      <c r="R26" s="75"/>
      <c r="S26" s="1" t="s">
        <v>912</v>
      </c>
    </row>
    <row r="27" spans="1:20" ht="53.25" customHeight="1">
      <c r="A27" s="258"/>
      <c r="B27" s="247"/>
      <c r="C27" s="21">
        <v>145</v>
      </c>
      <c r="D27" s="663" t="s">
        <v>509</v>
      </c>
      <c r="E27" s="663"/>
      <c r="F27" s="663"/>
      <c r="G27" s="213"/>
      <c r="H27" s="214"/>
      <c r="I27" s="213">
        <v>0.66666666666666663</v>
      </c>
      <c r="J27" s="214"/>
      <c r="K27" s="284"/>
      <c r="L27" s="214"/>
      <c r="M27" s="214">
        <f>SUM(L28)</f>
        <v>0.56146666666666656</v>
      </c>
      <c r="N27" s="214"/>
      <c r="O27" s="214"/>
      <c r="P27" s="40">
        <f>M27/I27</f>
        <v>0.84219999999999984</v>
      </c>
      <c r="Q27" s="465"/>
      <c r="R27" s="75"/>
    </row>
    <row r="28" spans="1:20" ht="52.5" customHeight="1">
      <c r="A28" s="258"/>
      <c r="B28" s="247"/>
      <c r="C28" s="21"/>
      <c r="D28" s="21">
        <v>322</v>
      </c>
      <c r="E28" s="663" t="s">
        <v>510</v>
      </c>
      <c r="F28" s="663"/>
      <c r="G28" s="216"/>
      <c r="H28" s="216"/>
      <c r="I28" s="224"/>
      <c r="J28" s="225">
        <v>0.66666666666666663</v>
      </c>
      <c r="K28" s="479">
        <v>0.84219999999999995</v>
      </c>
      <c r="L28" s="216">
        <f>IF(ISBLANK(K28),"?",J28*K28)</f>
        <v>0.56146666666666656</v>
      </c>
      <c r="M28" s="225"/>
      <c r="N28" s="216"/>
      <c r="O28" s="224"/>
      <c r="P28" s="52"/>
      <c r="Q28" s="461" t="s">
        <v>963</v>
      </c>
      <c r="R28" s="75"/>
      <c r="S28" s="1" t="s">
        <v>912</v>
      </c>
    </row>
    <row r="29" spans="1:20">
      <c r="A29" s="258"/>
      <c r="B29" s="247">
        <v>45</v>
      </c>
      <c r="C29" s="667" t="s">
        <v>550</v>
      </c>
      <c r="D29" s="667"/>
      <c r="E29" s="667"/>
      <c r="F29" s="667"/>
      <c r="G29" s="211"/>
      <c r="H29" s="211">
        <v>1.6666666666666665</v>
      </c>
      <c r="I29" s="211"/>
      <c r="J29" s="212"/>
      <c r="K29" s="287"/>
      <c r="L29" s="212"/>
      <c r="M29" s="211"/>
      <c r="N29" s="211">
        <f>SUM(L31:L52)</f>
        <v>1.6666666666666665</v>
      </c>
      <c r="O29" s="211"/>
      <c r="P29" s="23">
        <f>N29/H29</f>
        <v>1</v>
      </c>
      <c r="Q29" s="460"/>
      <c r="R29" s="75"/>
    </row>
    <row r="30" spans="1:20" ht="15.75" customHeight="1">
      <c r="A30" s="258"/>
      <c r="B30" s="247"/>
      <c r="C30" s="21">
        <v>146</v>
      </c>
      <c r="D30" s="663" t="s">
        <v>511</v>
      </c>
      <c r="E30" s="663"/>
      <c r="F30" s="663"/>
      <c r="G30" s="213"/>
      <c r="H30" s="214"/>
      <c r="I30" s="213">
        <v>0.55555555555555547</v>
      </c>
      <c r="J30" s="214"/>
      <c r="K30" s="284"/>
      <c r="L30" s="214"/>
      <c r="M30" s="214">
        <f>SUM(L31)</f>
        <v>0.55555555555555547</v>
      </c>
      <c r="N30" s="214"/>
      <c r="O30" s="214"/>
      <c r="P30" s="40">
        <f>M30/I30</f>
        <v>1</v>
      </c>
      <c r="Q30" s="460"/>
      <c r="R30" s="75"/>
    </row>
    <row r="31" spans="1:20" ht="77.099999999999994" customHeight="1">
      <c r="A31" s="258"/>
      <c r="B31" s="247"/>
      <c r="C31" s="21"/>
      <c r="D31" s="21">
        <v>323</v>
      </c>
      <c r="E31" s="663" t="s">
        <v>511</v>
      </c>
      <c r="F31" s="663"/>
      <c r="G31" s="216"/>
      <c r="H31" s="216"/>
      <c r="I31" s="224"/>
      <c r="J31" s="225">
        <v>0.55555555555555547</v>
      </c>
      <c r="K31" s="283">
        <v>1</v>
      </c>
      <c r="L31" s="216">
        <f>IF(ISBLANK(K31),"?",J31*K31)</f>
        <v>0.55555555555555547</v>
      </c>
      <c r="M31" s="225"/>
      <c r="N31" s="216"/>
      <c r="O31" s="224"/>
      <c r="P31" s="52"/>
      <c r="Q31" s="461" t="s">
        <v>915</v>
      </c>
      <c r="R31" s="75"/>
      <c r="S31" s="1" t="s">
        <v>912</v>
      </c>
    </row>
    <row r="32" spans="1:20" ht="34.5" customHeight="1">
      <c r="A32" s="258"/>
      <c r="B32" s="247"/>
      <c r="C32" s="21">
        <v>147</v>
      </c>
      <c r="D32" s="663" t="s">
        <v>692</v>
      </c>
      <c r="E32" s="663"/>
      <c r="F32" s="663"/>
      <c r="G32" s="213"/>
      <c r="H32" s="214"/>
      <c r="I32" s="213">
        <v>0.55555555555555547</v>
      </c>
      <c r="J32" s="214"/>
      <c r="K32" s="284"/>
      <c r="L32" s="214"/>
      <c r="M32" s="214">
        <f>SUM(L33)</f>
        <v>0.55555555555555547</v>
      </c>
      <c r="N32" s="214"/>
      <c r="O32" s="214"/>
      <c r="P32" s="40">
        <f>M32/I32</f>
        <v>1</v>
      </c>
      <c r="Q32" s="460"/>
      <c r="R32" s="75"/>
    </row>
    <row r="33" spans="1:19">
      <c r="A33" s="258"/>
      <c r="B33" s="247"/>
      <c r="C33" s="21"/>
      <c r="D33" s="21">
        <v>324</v>
      </c>
      <c r="E33" s="663" t="s">
        <v>505</v>
      </c>
      <c r="F33" s="663"/>
      <c r="G33" s="216"/>
      <c r="H33" s="216"/>
      <c r="I33" s="224"/>
      <c r="J33" s="225">
        <v>0.55555555555555547</v>
      </c>
      <c r="K33" s="283">
        <v>1</v>
      </c>
      <c r="L33" s="216">
        <f>IF(ISBLANK(K33),"?",J33*K33)</f>
        <v>0.55555555555555547</v>
      </c>
      <c r="M33" s="225"/>
      <c r="N33" s="216"/>
      <c r="O33" s="224"/>
      <c r="P33" s="52"/>
      <c r="Q33" s="461" t="s">
        <v>960</v>
      </c>
      <c r="R33" s="75"/>
      <c r="S33" s="1" t="s">
        <v>912</v>
      </c>
    </row>
    <row r="34" spans="1:19" ht="17.25" customHeight="1">
      <c r="A34" s="258"/>
      <c r="B34" s="247"/>
      <c r="C34" s="21">
        <v>148</v>
      </c>
      <c r="D34" s="663" t="s">
        <v>693</v>
      </c>
      <c r="E34" s="663"/>
      <c r="F34" s="663"/>
      <c r="G34" s="213"/>
      <c r="H34" s="214"/>
      <c r="I34" s="213">
        <v>0.55555555555555547</v>
      </c>
      <c r="J34" s="214"/>
      <c r="K34" s="284"/>
      <c r="L34" s="214"/>
      <c r="M34" s="214">
        <f>SUM(L35)</f>
        <v>0.55555555555555547</v>
      </c>
      <c r="N34" s="214"/>
      <c r="O34" s="214"/>
      <c r="P34" s="40">
        <f>M34/I34</f>
        <v>1</v>
      </c>
      <c r="Q34" s="460"/>
      <c r="R34" s="75"/>
    </row>
    <row r="35" spans="1:19" ht="16.5" customHeight="1">
      <c r="A35" s="258"/>
      <c r="B35" s="247"/>
      <c r="C35" s="21"/>
      <c r="D35" s="21">
        <v>325</v>
      </c>
      <c r="E35" s="663" t="s">
        <v>694</v>
      </c>
      <c r="F35" s="663"/>
      <c r="G35" s="216"/>
      <c r="H35" s="216"/>
      <c r="I35" s="224"/>
      <c r="J35" s="225">
        <v>0.55555555555555547</v>
      </c>
      <c r="K35" s="285">
        <f>AVERAGE(K36:K53)</f>
        <v>1</v>
      </c>
      <c r="L35" s="216">
        <f>IF(ISERR(K35),"?",J35*K35)</f>
        <v>0.55555555555555547</v>
      </c>
      <c r="M35" s="225"/>
      <c r="N35" s="216"/>
      <c r="O35" s="224"/>
      <c r="P35" s="52"/>
      <c r="Q35" s="460"/>
      <c r="R35" s="75"/>
    </row>
    <row r="36" spans="1:19" ht="15.75" customHeight="1">
      <c r="A36" s="258"/>
      <c r="B36" s="247"/>
      <c r="C36" s="258"/>
      <c r="D36" s="258"/>
      <c r="E36" s="245" t="s">
        <v>32</v>
      </c>
      <c r="F36" s="245" t="s">
        <v>527</v>
      </c>
      <c r="G36" s="224"/>
      <c r="H36" s="216"/>
      <c r="I36" s="224"/>
      <c r="J36" s="225"/>
      <c r="K36" s="286">
        <v>1</v>
      </c>
      <c r="L36" s="216" t="str">
        <f t="shared" ref="L36:L53" si="1">IF(ISBLANK(K36),"?","Ok")</f>
        <v>Ok</v>
      </c>
      <c r="M36" s="225"/>
      <c r="N36" s="216"/>
      <c r="O36" s="224"/>
      <c r="P36" s="52"/>
      <c r="Q36" s="461" t="s">
        <v>916</v>
      </c>
      <c r="R36" s="75"/>
      <c r="S36" s="1" t="s">
        <v>912</v>
      </c>
    </row>
    <row r="37" spans="1:19" ht="15.75" customHeight="1">
      <c r="A37" s="258"/>
      <c r="B37" s="247"/>
      <c r="C37" s="258"/>
      <c r="D37" s="258"/>
      <c r="E37" s="245" t="s">
        <v>34</v>
      </c>
      <c r="F37" s="245" t="s">
        <v>528</v>
      </c>
      <c r="G37" s="224"/>
      <c r="H37" s="216"/>
      <c r="I37" s="224"/>
      <c r="J37" s="225"/>
      <c r="K37" s="286">
        <v>1</v>
      </c>
      <c r="L37" s="216" t="str">
        <f t="shared" si="1"/>
        <v>Ok</v>
      </c>
      <c r="M37" s="225"/>
      <c r="N37" s="216"/>
      <c r="O37" s="224"/>
      <c r="P37" s="52"/>
      <c r="Q37" s="461" t="s">
        <v>917</v>
      </c>
      <c r="R37" s="75"/>
      <c r="S37" s="1" t="s">
        <v>912</v>
      </c>
    </row>
    <row r="38" spans="1:19" ht="30">
      <c r="A38" s="258"/>
      <c r="B38" s="247"/>
      <c r="C38" s="258"/>
      <c r="D38" s="258"/>
      <c r="E38" s="245" t="s">
        <v>36</v>
      </c>
      <c r="F38" s="245" t="s">
        <v>529</v>
      </c>
      <c r="G38" s="224"/>
      <c r="H38" s="216"/>
      <c r="I38" s="224"/>
      <c r="J38" s="225"/>
      <c r="K38" s="286">
        <v>1</v>
      </c>
      <c r="L38" s="216" t="str">
        <f t="shared" si="1"/>
        <v>Ok</v>
      </c>
      <c r="M38" s="225"/>
      <c r="N38" s="216"/>
      <c r="O38" s="224"/>
      <c r="P38" s="52"/>
      <c r="Q38" s="461" t="s">
        <v>918</v>
      </c>
      <c r="R38" s="75"/>
      <c r="S38" s="1" t="s">
        <v>912</v>
      </c>
    </row>
    <row r="39" spans="1:19">
      <c r="A39" s="258"/>
      <c r="B39" s="247"/>
      <c r="C39" s="258"/>
      <c r="D39" s="258"/>
      <c r="E39" s="245" t="s">
        <v>38</v>
      </c>
      <c r="F39" s="245" t="s">
        <v>530</v>
      </c>
      <c r="G39" s="224"/>
      <c r="H39" s="216"/>
      <c r="I39" s="224"/>
      <c r="J39" s="225"/>
      <c r="K39" s="286">
        <v>1</v>
      </c>
      <c r="L39" s="216" t="str">
        <f t="shared" si="1"/>
        <v>Ok</v>
      </c>
      <c r="M39" s="225"/>
      <c r="N39" s="216"/>
      <c r="O39" s="224"/>
      <c r="P39" s="52"/>
      <c r="Q39" s="461" t="s">
        <v>919</v>
      </c>
      <c r="R39" s="75"/>
      <c r="S39" s="1" t="s">
        <v>912</v>
      </c>
    </row>
    <row r="40" spans="1:19">
      <c r="A40" s="258"/>
      <c r="B40" s="247"/>
      <c r="C40" s="258"/>
      <c r="D40" s="258"/>
      <c r="E40" s="245" t="s">
        <v>40</v>
      </c>
      <c r="F40" s="245" t="s">
        <v>531</v>
      </c>
      <c r="G40" s="224"/>
      <c r="H40" s="216"/>
      <c r="I40" s="224"/>
      <c r="J40" s="225"/>
      <c r="K40" s="286">
        <v>1</v>
      </c>
      <c r="L40" s="216" t="str">
        <f t="shared" si="1"/>
        <v>Ok</v>
      </c>
      <c r="M40" s="225"/>
      <c r="N40" s="216"/>
      <c r="O40" s="224"/>
      <c r="P40" s="52"/>
      <c r="Q40" s="461" t="s">
        <v>920</v>
      </c>
      <c r="R40" s="75"/>
      <c r="S40" s="1" t="s">
        <v>912</v>
      </c>
    </row>
    <row r="41" spans="1:19" ht="90">
      <c r="A41" s="258"/>
      <c r="B41" s="247"/>
      <c r="C41" s="258"/>
      <c r="D41" s="258"/>
      <c r="E41" s="245" t="s">
        <v>42</v>
      </c>
      <c r="F41" s="245" t="s">
        <v>532</v>
      </c>
      <c r="G41" s="224"/>
      <c r="H41" s="216"/>
      <c r="I41" s="224"/>
      <c r="J41" s="225"/>
      <c r="K41" s="286">
        <v>1</v>
      </c>
      <c r="L41" s="216" t="str">
        <f t="shared" si="1"/>
        <v>Ok</v>
      </c>
      <c r="M41" s="225"/>
      <c r="N41" s="216"/>
      <c r="O41" s="224"/>
      <c r="P41" s="52"/>
      <c r="Q41" s="461" t="s">
        <v>921</v>
      </c>
      <c r="R41" s="75"/>
      <c r="S41" s="1" t="s">
        <v>912</v>
      </c>
    </row>
    <row r="42" spans="1:19" ht="60">
      <c r="A42" s="258"/>
      <c r="B42" s="247"/>
      <c r="C42" s="258"/>
      <c r="D42" s="258"/>
      <c r="E42" s="245" t="s">
        <v>44</v>
      </c>
      <c r="F42" s="245" t="s">
        <v>533</v>
      </c>
      <c r="G42" s="224"/>
      <c r="H42" s="216"/>
      <c r="I42" s="224"/>
      <c r="J42" s="225"/>
      <c r="K42" s="286">
        <v>1</v>
      </c>
      <c r="L42" s="216" t="str">
        <f t="shared" si="1"/>
        <v>Ok</v>
      </c>
      <c r="M42" s="225"/>
      <c r="N42" s="216"/>
      <c r="O42" s="224"/>
      <c r="P42" s="52"/>
      <c r="Q42" s="461" t="s">
        <v>922</v>
      </c>
      <c r="R42" s="75"/>
      <c r="S42" s="1" t="s">
        <v>912</v>
      </c>
    </row>
    <row r="43" spans="1:19" ht="30">
      <c r="A43" s="258"/>
      <c r="B43" s="247"/>
      <c r="C43" s="258"/>
      <c r="D43" s="258"/>
      <c r="E43" s="245" t="s">
        <v>82</v>
      </c>
      <c r="F43" s="245" t="s">
        <v>534</v>
      </c>
      <c r="G43" s="224"/>
      <c r="H43" s="216"/>
      <c r="I43" s="224"/>
      <c r="J43" s="225"/>
      <c r="K43" s="286">
        <v>1</v>
      </c>
      <c r="L43" s="216" t="str">
        <f t="shared" si="1"/>
        <v>Ok</v>
      </c>
      <c r="M43" s="225"/>
      <c r="N43" s="216"/>
      <c r="O43" s="224"/>
      <c r="P43" s="52"/>
      <c r="Q43" s="461" t="s">
        <v>923</v>
      </c>
      <c r="R43" s="75"/>
      <c r="S43" s="1" t="s">
        <v>912</v>
      </c>
    </row>
    <row r="44" spans="1:19" ht="30">
      <c r="A44" s="258"/>
      <c r="B44" s="247"/>
      <c r="C44" s="258"/>
      <c r="D44" s="258"/>
      <c r="E44" s="245" t="s">
        <v>84</v>
      </c>
      <c r="F44" s="245" t="s">
        <v>535</v>
      </c>
      <c r="G44" s="224"/>
      <c r="H44" s="216"/>
      <c r="I44" s="224"/>
      <c r="J44" s="225"/>
      <c r="K44" s="286">
        <v>1</v>
      </c>
      <c r="L44" s="216" t="str">
        <f t="shared" si="1"/>
        <v>Ok</v>
      </c>
      <c r="M44" s="225"/>
      <c r="N44" s="216"/>
      <c r="O44" s="224"/>
      <c r="P44" s="52"/>
      <c r="Q44" s="461" t="s">
        <v>924</v>
      </c>
      <c r="R44" s="75"/>
      <c r="S44" s="1" t="s">
        <v>912</v>
      </c>
    </row>
    <row r="45" spans="1:19" ht="45">
      <c r="A45" s="258"/>
      <c r="B45" s="247"/>
      <c r="C45" s="258"/>
      <c r="D45" s="258"/>
      <c r="E45" s="245" t="s">
        <v>86</v>
      </c>
      <c r="F45" s="245" t="s">
        <v>536</v>
      </c>
      <c r="G45" s="224"/>
      <c r="H45" s="216"/>
      <c r="I45" s="224"/>
      <c r="J45" s="225"/>
      <c r="K45" s="286">
        <v>1</v>
      </c>
      <c r="L45" s="216" t="str">
        <f t="shared" si="1"/>
        <v>Ok</v>
      </c>
      <c r="M45" s="225"/>
      <c r="N45" s="216"/>
      <c r="O45" s="224"/>
      <c r="P45" s="52"/>
      <c r="Q45" s="461" t="s">
        <v>925</v>
      </c>
      <c r="R45" s="75"/>
      <c r="S45" s="1" t="s">
        <v>912</v>
      </c>
    </row>
    <row r="46" spans="1:19">
      <c r="A46" s="258"/>
      <c r="B46" s="247"/>
      <c r="C46" s="258"/>
      <c r="D46" s="258"/>
      <c r="E46" s="245" t="s">
        <v>51</v>
      </c>
      <c r="F46" s="245" t="s">
        <v>537</v>
      </c>
      <c r="G46" s="224"/>
      <c r="H46" s="216"/>
      <c r="I46" s="224"/>
      <c r="J46" s="225"/>
      <c r="K46" s="286">
        <v>1</v>
      </c>
      <c r="L46" s="216" t="str">
        <f t="shared" si="1"/>
        <v>Ok</v>
      </c>
      <c r="M46" s="225"/>
      <c r="N46" s="216"/>
      <c r="O46" s="224"/>
      <c r="P46" s="52"/>
      <c r="Q46" s="461" t="s">
        <v>926</v>
      </c>
      <c r="R46" s="75"/>
      <c r="S46" s="1" t="s">
        <v>912</v>
      </c>
    </row>
    <row r="47" spans="1:19" ht="30">
      <c r="A47" s="258"/>
      <c r="B47" s="247"/>
      <c r="C47" s="258"/>
      <c r="D47" s="258"/>
      <c r="E47" s="245" t="s">
        <v>53</v>
      </c>
      <c r="F47" s="245" t="s">
        <v>538</v>
      </c>
      <c r="G47" s="224"/>
      <c r="H47" s="216"/>
      <c r="I47" s="224"/>
      <c r="J47" s="225"/>
      <c r="K47" s="286">
        <v>1</v>
      </c>
      <c r="L47" s="216" t="str">
        <f t="shared" si="1"/>
        <v>Ok</v>
      </c>
      <c r="M47" s="225"/>
      <c r="N47" s="216"/>
      <c r="O47" s="224"/>
      <c r="P47" s="52"/>
      <c r="Q47" s="461" t="s">
        <v>927</v>
      </c>
      <c r="R47" s="75"/>
      <c r="S47" s="1" t="s">
        <v>912</v>
      </c>
    </row>
    <row r="48" spans="1:19">
      <c r="A48" s="258"/>
      <c r="B48" s="247"/>
      <c r="C48" s="258"/>
      <c r="D48" s="258"/>
      <c r="E48" s="245" t="s">
        <v>55</v>
      </c>
      <c r="F48" s="245" t="s">
        <v>539</v>
      </c>
      <c r="G48" s="224"/>
      <c r="H48" s="216"/>
      <c r="I48" s="224"/>
      <c r="J48" s="225"/>
      <c r="K48" s="286">
        <v>1</v>
      </c>
      <c r="L48" s="216" t="str">
        <f t="shared" si="1"/>
        <v>Ok</v>
      </c>
      <c r="M48" s="225"/>
      <c r="N48" s="216"/>
      <c r="O48" s="224"/>
      <c r="P48" s="52"/>
      <c r="Q48" s="461" t="s">
        <v>928</v>
      </c>
      <c r="R48" s="75"/>
      <c r="S48" s="1" t="s">
        <v>912</v>
      </c>
    </row>
    <row r="49" spans="1:19">
      <c r="A49" s="258"/>
      <c r="B49" s="247"/>
      <c r="C49" s="258"/>
      <c r="D49" s="258"/>
      <c r="E49" s="245" t="s">
        <v>57</v>
      </c>
      <c r="F49" s="245" t="s">
        <v>540</v>
      </c>
      <c r="G49" s="224"/>
      <c r="H49" s="216"/>
      <c r="I49" s="224"/>
      <c r="J49" s="225"/>
      <c r="K49" s="286">
        <v>1</v>
      </c>
      <c r="L49" s="216" t="str">
        <f t="shared" si="1"/>
        <v>Ok</v>
      </c>
      <c r="M49" s="225"/>
      <c r="N49" s="216"/>
      <c r="O49" s="224"/>
      <c r="P49" s="52"/>
      <c r="Q49" s="461" t="s">
        <v>930</v>
      </c>
      <c r="R49" s="75"/>
      <c r="S49" s="1" t="s">
        <v>912</v>
      </c>
    </row>
    <row r="50" spans="1:19" ht="30">
      <c r="A50" s="258"/>
      <c r="B50" s="247"/>
      <c r="C50" s="258"/>
      <c r="D50" s="258"/>
      <c r="E50" s="245" t="s">
        <v>59</v>
      </c>
      <c r="F50" s="245" t="s">
        <v>541</v>
      </c>
      <c r="G50" s="224"/>
      <c r="H50" s="216"/>
      <c r="I50" s="224"/>
      <c r="J50" s="225"/>
      <c r="K50" s="286">
        <v>1</v>
      </c>
      <c r="L50" s="216" t="str">
        <f t="shared" si="1"/>
        <v>Ok</v>
      </c>
      <c r="M50" s="225"/>
      <c r="N50" s="216"/>
      <c r="O50" s="224"/>
      <c r="P50" s="52"/>
      <c r="Q50" s="461" t="s">
        <v>931</v>
      </c>
      <c r="R50" s="75"/>
      <c r="S50" s="1" t="s">
        <v>912</v>
      </c>
    </row>
    <row r="51" spans="1:19" ht="150">
      <c r="A51" s="258"/>
      <c r="B51" s="247"/>
      <c r="C51" s="258"/>
      <c r="D51" s="258"/>
      <c r="E51" s="245" t="s">
        <v>61</v>
      </c>
      <c r="F51" s="245" t="s">
        <v>695</v>
      </c>
      <c r="G51" s="224"/>
      <c r="H51" s="216"/>
      <c r="I51" s="224"/>
      <c r="J51" s="225"/>
      <c r="K51" s="286">
        <v>1</v>
      </c>
      <c r="L51" s="216" t="str">
        <f t="shared" si="1"/>
        <v>Ok</v>
      </c>
      <c r="M51" s="225"/>
      <c r="N51" s="216"/>
      <c r="O51" s="224"/>
      <c r="P51" s="52"/>
      <c r="Q51" s="461" t="s">
        <v>932</v>
      </c>
      <c r="R51" s="75"/>
      <c r="S51" s="1" t="s">
        <v>912</v>
      </c>
    </row>
    <row r="52" spans="1:19" ht="120">
      <c r="A52" s="258"/>
      <c r="B52" s="247"/>
      <c r="C52" s="258"/>
      <c r="D52" s="258"/>
      <c r="E52" s="245" t="s">
        <v>63</v>
      </c>
      <c r="F52" s="245" t="s">
        <v>696</v>
      </c>
      <c r="G52" s="224"/>
      <c r="H52" s="216"/>
      <c r="I52" s="224"/>
      <c r="J52" s="225"/>
      <c r="K52" s="286">
        <v>1</v>
      </c>
      <c r="L52" s="216" t="str">
        <f t="shared" si="1"/>
        <v>Ok</v>
      </c>
      <c r="M52" s="225"/>
      <c r="N52" s="216"/>
      <c r="O52" s="224"/>
      <c r="P52" s="52"/>
      <c r="Q52" s="461" t="s">
        <v>933</v>
      </c>
      <c r="R52" s="75"/>
      <c r="S52" s="1" t="s">
        <v>912</v>
      </c>
    </row>
    <row r="53" spans="1:19" ht="75">
      <c r="A53" s="258"/>
      <c r="B53" s="247"/>
      <c r="C53" s="258"/>
      <c r="D53" s="258"/>
      <c r="E53" s="245" t="s">
        <v>65</v>
      </c>
      <c r="F53" s="245" t="s">
        <v>697</v>
      </c>
      <c r="G53" s="224"/>
      <c r="H53" s="216"/>
      <c r="I53" s="224"/>
      <c r="J53" s="225"/>
      <c r="K53" s="286">
        <v>1</v>
      </c>
      <c r="L53" s="216" t="str">
        <f t="shared" si="1"/>
        <v>Ok</v>
      </c>
      <c r="M53" s="225"/>
      <c r="N53" s="216"/>
      <c r="O53" s="224"/>
      <c r="P53" s="52"/>
      <c r="Q53" s="461" t="s">
        <v>934</v>
      </c>
      <c r="R53" s="75"/>
      <c r="S53" s="1" t="s">
        <v>912</v>
      </c>
    </row>
    <row r="54" spans="1:19">
      <c r="A54" s="258"/>
      <c r="B54" s="247"/>
      <c r="C54" s="258"/>
      <c r="D54" s="258"/>
      <c r="E54" s="258"/>
      <c r="F54" s="266"/>
      <c r="G54" s="224"/>
      <c r="H54" s="216"/>
      <c r="I54" s="224"/>
      <c r="J54" s="225"/>
      <c r="K54" s="225"/>
      <c r="L54" s="225"/>
      <c r="M54" s="225"/>
      <c r="N54" s="225"/>
      <c r="O54" s="225"/>
      <c r="P54" s="52"/>
      <c r="Q54" s="12"/>
      <c r="R54" s="75"/>
    </row>
    <row r="55" spans="1:19">
      <c r="A55" s="258"/>
      <c r="B55" s="247"/>
      <c r="C55" s="258"/>
      <c r="D55" s="258"/>
      <c r="E55" s="258"/>
      <c r="F55" s="258"/>
      <c r="G55" s="227">
        <f>SUM(G4:G54)</f>
        <v>5</v>
      </c>
      <c r="H55" s="227">
        <f t="shared" ref="H55:O55" si="2">SUM(H4:H54)</f>
        <v>5</v>
      </c>
      <c r="I55" s="227">
        <f t="shared" si="2"/>
        <v>4.9999999999999991</v>
      </c>
      <c r="J55" s="227">
        <f t="shared" si="2"/>
        <v>5</v>
      </c>
      <c r="K55" s="227"/>
      <c r="L55" s="227">
        <f t="shared" si="2"/>
        <v>4.7679</v>
      </c>
      <c r="M55" s="227">
        <f t="shared" si="2"/>
        <v>4.7678999999999991</v>
      </c>
      <c r="N55" s="227">
        <f t="shared" si="2"/>
        <v>4.7679</v>
      </c>
      <c r="O55" s="227">
        <f t="shared" si="2"/>
        <v>4.7679</v>
      </c>
      <c r="P55" s="172">
        <f>M55/I55</f>
        <v>0.95357999999999998</v>
      </c>
      <c r="Q55" s="14"/>
      <c r="R55" s="75"/>
    </row>
    <row r="56" spans="1:19">
      <c r="A56" s="75"/>
      <c r="B56" s="160"/>
      <c r="C56" s="160"/>
      <c r="D56" s="160"/>
      <c r="E56" s="160"/>
      <c r="F56" s="160"/>
      <c r="G56" s="88"/>
      <c r="H56" s="75"/>
      <c r="I56" s="75"/>
      <c r="J56" s="75"/>
      <c r="K56" s="75"/>
      <c r="L56" s="75"/>
      <c r="M56" s="75"/>
      <c r="N56" s="75"/>
      <c r="O56" s="75"/>
      <c r="P56" s="75"/>
      <c r="R56" s="75"/>
    </row>
    <row r="57" spans="1:19">
      <c r="A57"/>
      <c r="B57"/>
      <c r="C57"/>
      <c r="D57"/>
      <c r="E57"/>
      <c r="F57"/>
      <c r="G57" s="9"/>
      <c r="I57" s="7"/>
      <c r="J57" s="11"/>
      <c r="K57" s="11"/>
      <c r="L57" s="11"/>
      <c r="O57" s="9"/>
      <c r="Q57" s="11"/>
    </row>
    <row r="58" spans="1:19">
      <c r="A58"/>
      <c r="B58"/>
      <c r="C58"/>
      <c r="D58"/>
      <c r="E58"/>
      <c r="F58"/>
      <c r="J58" s="11"/>
      <c r="K58" s="7"/>
      <c r="L58" s="7"/>
      <c r="M58" s="7"/>
      <c r="P58" s="7"/>
      <c r="Q58" s="11"/>
    </row>
    <row r="59" spans="1:19">
      <c r="A59"/>
      <c r="B59"/>
      <c r="C59"/>
      <c r="D59"/>
      <c r="E59"/>
      <c r="F59"/>
    </row>
    <row r="60" spans="1:19">
      <c r="A60"/>
      <c r="B60"/>
      <c r="C60"/>
      <c r="D60"/>
      <c r="E60"/>
      <c r="F60"/>
    </row>
    <row r="61" spans="1:19">
      <c r="A61"/>
      <c r="B61"/>
      <c r="C61"/>
      <c r="D61"/>
      <c r="E61"/>
      <c r="F61"/>
    </row>
    <row r="62" spans="1:19">
      <c r="A62"/>
      <c r="B62"/>
      <c r="C62"/>
      <c r="D62"/>
      <c r="E62"/>
      <c r="F62"/>
    </row>
    <row r="63" spans="1:19">
      <c r="A63"/>
      <c r="B63"/>
      <c r="C63"/>
      <c r="D63"/>
      <c r="E63"/>
      <c r="F63"/>
    </row>
    <row r="64" spans="1:19">
      <c r="A64"/>
      <c r="B64"/>
      <c r="C64"/>
      <c r="D64"/>
      <c r="E64"/>
      <c r="F64"/>
    </row>
    <row r="65" spans="1:6">
      <c r="A65"/>
      <c r="B65"/>
      <c r="C65"/>
      <c r="D65"/>
      <c r="E65"/>
      <c r="F65"/>
    </row>
    <row r="66" spans="1:6">
      <c r="A66"/>
      <c r="B66"/>
      <c r="C66"/>
      <c r="D66"/>
      <c r="E66"/>
      <c r="F66"/>
    </row>
    <row r="67" spans="1:6">
      <c r="A67"/>
      <c r="B67"/>
      <c r="C67"/>
      <c r="D67"/>
      <c r="E67"/>
      <c r="F67"/>
    </row>
    <row r="68" spans="1:6">
      <c r="A68"/>
      <c r="B68"/>
      <c r="C68"/>
      <c r="D68"/>
      <c r="E68"/>
      <c r="F68"/>
    </row>
    <row r="69" spans="1:6">
      <c r="A69"/>
      <c r="B69"/>
      <c r="C69"/>
      <c r="D69"/>
      <c r="E69"/>
      <c r="F69"/>
    </row>
    <row r="70" spans="1:6">
      <c r="A70"/>
      <c r="B70"/>
      <c r="C70"/>
      <c r="D70"/>
      <c r="E70"/>
      <c r="F70"/>
    </row>
    <row r="71" spans="1:6">
      <c r="A71"/>
      <c r="B71"/>
      <c r="C71"/>
      <c r="D71"/>
      <c r="E71"/>
      <c r="F71"/>
    </row>
    <row r="72" spans="1:6">
      <c r="A72"/>
      <c r="B72"/>
      <c r="C72"/>
      <c r="D72"/>
      <c r="E72"/>
      <c r="F72"/>
    </row>
    <row r="73" spans="1:6">
      <c r="A73"/>
      <c r="B73"/>
      <c r="C73"/>
      <c r="D73"/>
      <c r="E73"/>
      <c r="F73"/>
    </row>
    <row r="74" spans="1:6">
      <c r="A74"/>
      <c r="B74"/>
      <c r="C74"/>
      <c r="D74"/>
      <c r="E74"/>
      <c r="F74"/>
    </row>
    <row r="75" spans="1:6">
      <c r="A75"/>
      <c r="B75"/>
      <c r="C75"/>
      <c r="D75"/>
      <c r="E75"/>
      <c r="F75"/>
    </row>
    <row r="76" spans="1:6">
      <c r="A76"/>
      <c r="B76"/>
      <c r="C76"/>
      <c r="D76"/>
      <c r="E76"/>
      <c r="F76"/>
    </row>
    <row r="77" spans="1:6">
      <c r="A77"/>
      <c r="B77"/>
      <c r="C77"/>
      <c r="D77"/>
      <c r="E77"/>
      <c r="F77"/>
    </row>
    <row r="78" spans="1:6">
      <c r="A78"/>
      <c r="B78"/>
      <c r="C78"/>
      <c r="D78"/>
      <c r="E78"/>
      <c r="F78"/>
    </row>
    <row r="79" spans="1:6">
      <c r="A79"/>
      <c r="B79"/>
      <c r="C79"/>
      <c r="D79"/>
      <c r="E79"/>
      <c r="F79"/>
    </row>
    <row r="80" spans="1:6">
      <c r="A80"/>
      <c r="B80"/>
      <c r="C80"/>
      <c r="D80"/>
      <c r="E80"/>
      <c r="F80"/>
    </row>
    <row r="81" spans="1:6">
      <c r="A81"/>
      <c r="B81"/>
      <c r="C81"/>
      <c r="D81"/>
      <c r="E81"/>
      <c r="F81"/>
    </row>
    <row r="82" spans="1:6">
      <c r="A82"/>
      <c r="B82"/>
      <c r="C82"/>
      <c r="D82"/>
      <c r="E82"/>
      <c r="F82"/>
    </row>
    <row r="83" spans="1:6">
      <c r="A83"/>
      <c r="B83"/>
      <c r="C83"/>
      <c r="D83"/>
      <c r="E83"/>
      <c r="F83"/>
    </row>
    <row r="84" spans="1:6">
      <c r="A84"/>
      <c r="B84"/>
      <c r="C84"/>
      <c r="D84"/>
      <c r="E84"/>
      <c r="F84"/>
    </row>
    <row r="85" spans="1:6">
      <c r="A85"/>
      <c r="B85"/>
      <c r="C85"/>
      <c r="D85"/>
      <c r="E85"/>
      <c r="F85"/>
    </row>
    <row r="86" spans="1:6">
      <c r="A86"/>
      <c r="B86"/>
      <c r="C86"/>
      <c r="D86"/>
      <c r="E86"/>
      <c r="F86"/>
    </row>
    <row r="87" spans="1:6">
      <c r="A87"/>
      <c r="B87"/>
      <c r="C87"/>
      <c r="D87"/>
      <c r="E87"/>
      <c r="F87"/>
    </row>
    <row r="88" spans="1:6">
      <c r="A88"/>
      <c r="B88"/>
      <c r="C88"/>
      <c r="D88"/>
      <c r="E88"/>
      <c r="F88"/>
    </row>
    <row r="89" spans="1:6">
      <c r="A89"/>
      <c r="B89"/>
      <c r="C89"/>
      <c r="D89"/>
      <c r="E89"/>
      <c r="F89"/>
    </row>
    <row r="90" spans="1:6">
      <c r="A90"/>
      <c r="B90"/>
      <c r="C90"/>
      <c r="D90"/>
      <c r="E90"/>
      <c r="F90"/>
    </row>
    <row r="91" spans="1:6">
      <c r="A91"/>
      <c r="B91"/>
      <c r="C91"/>
      <c r="D91"/>
      <c r="E91"/>
      <c r="F91"/>
    </row>
    <row r="92" spans="1:6">
      <c r="A92"/>
      <c r="B92"/>
      <c r="C92"/>
      <c r="D92"/>
      <c r="E92"/>
      <c r="F92"/>
    </row>
    <row r="93" spans="1:6">
      <c r="A93"/>
      <c r="B93"/>
      <c r="C93"/>
      <c r="D93"/>
      <c r="E93"/>
      <c r="F93"/>
    </row>
    <row r="94" spans="1:6">
      <c r="A94"/>
      <c r="B94"/>
      <c r="C94"/>
      <c r="D94"/>
      <c r="E94"/>
      <c r="F94"/>
    </row>
    <row r="95" spans="1:6">
      <c r="A95"/>
      <c r="B95"/>
      <c r="C95"/>
      <c r="D95"/>
      <c r="E95"/>
      <c r="F95"/>
    </row>
    <row r="96" spans="1:6">
      <c r="A96"/>
      <c r="B96"/>
      <c r="C96"/>
      <c r="D96"/>
      <c r="E96"/>
      <c r="F96"/>
    </row>
    <row r="97" spans="1:6">
      <c r="A97"/>
      <c r="B97"/>
      <c r="C97"/>
      <c r="D97"/>
      <c r="E97"/>
      <c r="F97"/>
    </row>
    <row r="98" spans="1:6">
      <c r="A98"/>
      <c r="B98"/>
      <c r="C98"/>
      <c r="D98"/>
      <c r="E98"/>
      <c r="F98"/>
    </row>
    <row r="99" spans="1:6">
      <c r="A99"/>
      <c r="B99"/>
      <c r="C99"/>
      <c r="D99"/>
      <c r="E99"/>
      <c r="F99"/>
    </row>
    <row r="100" spans="1:6">
      <c r="A100"/>
      <c r="B100"/>
      <c r="C100"/>
      <c r="D100"/>
      <c r="E100"/>
      <c r="F100"/>
    </row>
    <row r="101" spans="1:6">
      <c r="A101"/>
      <c r="B101"/>
      <c r="C101"/>
      <c r="D101"/>
      <c r="E101"/>
      <c r="F101"/>
    </row>
    <row r="102" spans="1:6">
      <c r="A102"/>
      <c r="B102"/>
      <c r="C102"/>
      <c r="D102"/>
      <c r="E102"/>
      <c r="F102"/>
    </row>
    <row r="103" spans="1:6">
      <c r="A103"/>
      <c r="B103"/>
      <c r="C103"/>
      <c r="D103"/>
      <c r="E103"/>
      <c r="F103"/>
    </row>
    <row r="104" spans="1:6">
      <c r="A104"/>
      <c r="B104"/>
      <c r="C104"/>
      <c r="D104"/>
      <c r="E104"/>
      <c r="F104"/>
    </row>
    <row r="105" spans="1:6">
      <c r="A105"/>
      <c r="B105"/>
      <c r="C105"/>
      <c r="D105"/>
      <c r="E105"/>
      <c r="F105"/>
    </row>
    <row r="106" spans="1:6">
      <c r="A106"/>
      <c r="B106"/>
      <c r="C106"/>
      <c r="D106"/>
      <c r="E106"/>
      <c r="F106"/>
    </row>
    <row r="107" spans="1:6">
      <c r="A107"/>
      <c r="B107"/>
      <c r="C107"/>
      <c r="D107"/>
      <c r="E107"/>
      <c r="F107"/>
    </row>
    <row r="108" spans="1:6">
      <c r="A108"/>
      <c r="B108"/>
      <c r="C108"/>
      <c r="D108"/>
      <c r="E108"/>
      <c r="F108"/>
    </row>
    <row r="109" spans="1:6">
      <c r="A109"/>
      <c r="B109"/>
      <c r="C109"/>
      <c r="D109"/>
      <c r="E109"/>
      <c r="F109"/>
    </row>
    <row r="110" spans="1:6">
      <c r="A110"/>
      <c r="B110"/>
      <c r="C110"/>
      <c r="D110"/>
      <c r="E110"/>
      <c r="F110"/>
    </row>
    <row r="111" spans="1:6">
      <c r="A111"/>
      <c r="B111"/>
      <c r="C111"/>
      <c r="D111"/>
      <c r="E111"/>
      <c r="F111"/>
    </row>
    <row r="112" spans="1:6">
      <c r="A112"/>
      <c r="B112"/>
      <c r="C112"/>
      <c r="D112"/>
      <c r="E112"/>
      <c r="F112"/>
    </row>
    <row r="113" spans="1:6">
      <c r="A113"/>
      <c r="B113"/>
      <c r="C113"/>
      <c r="D113"/>
      <c r="E113"/>
      <c r="F113"/>
    </row>
    <row r="114" spans="1:6">
      <c r="A114"/>
      <c r="B114"/>
      <c r="C114"/>
      <c r="D114"/>
      <c r="E114"/>
      <c r="F114"/>
    </row>
    <row r="115" spans="1:6">
      <c r="A115"/>
      <c r="B115"/>
      <c r="C115"/>
      <c r="D115"/>
      <c r="E115"/>
      <c r="F115"/>
    </row>
    <row r="116" spans="1:6">
      <c r="A116"/>
      <c r="B116"/>
      <c r="C116"/>
      <c r="D116"/>
      <c r="E116"/>
      <c r="F116"/>
    </row>
    <row r="117" spans="1:6">
      <c r="A117"/>
      <c r="B117"/>
      <c r="C117"/>
      <c r="D117"/>
      <c r="E117"/>
      <c r="F117"/>
    </row>
    <row r="118" spans="1:6">
      <c r="A118"/>
      <c r="B118"/>
      <c r="C118"/>
      <c r="D118"/>
      <c r="E118"/>
      <c r="F118"/>
    </row>
    <row r="119" spans="1:6">
      <c r="A119"/>
      <c r="B119"/>
      <c r="C119"/>
      <c r="D119"/>
      <c r="E119"/>
      <c r="F119"/>
    </row>
    <row r="120" spans="1:6">
      <c r="A120"/>
      <c r="B120"/>
      <c r="C120"/>
      <c r="D120"/>
      <c r="E120"/>
      <c r="F120"/>
    </row>
    <row r="121" spans="1:6">
      <c r="A121"/>
      <c r="B121"/>
      <c r="C121"/>
      <c r="D121"/>
      <c r="E121"/>
      <c r="F121"/>
    </row>
    <row r="122" spans="1:6">
      <c r="E122" s="8"/>
    </row>
    <row r="123" spans="1:6">
      <c r="E123" s="8"/>
    </row>
    <row r="124" spans="1:6">
      <c r="E124" s="8"/>
    </row>
    <row r="125" spans="1:6">
      <c r="E125" s="8"/>
    </row>
    <row r="126" spans="1:6">
      <c r="E126" s="8"/>
    </row>
    <row r="127" spans="1:6">
      <c r="E127" s="8"/>
    </row>
    <row r="128" spans="1:6">
      <c r="E128" s="8"/>
    </row>
    <row r="129" spans="5:5">
      <c r="E129" s="8"/>
    </row>
    <row r="130" spans="5:5">
      <c r="E130" s="8"/>
    </row>
    <row r="131" spans="5:5">
      <c r="E131" s="8"/>
    </row>
    <row r="132" spans="5:5">
      <c r="E132" s="8"/>
    </row>
    <row r="133" spans="5:5">
      <c r="E133" s="8"/>
    </row>
    <row r="134" spans="5:5">
      <c r="E134" s="8"/>
    </row>
    <row r="135" spans="5:5">
      <c r="E135" s="8"/>
    </row>
    <row r="136" spans="5:5">
      <c r="E136" s="8"/>
    </row>
    <row r="137" spans="5:5">
      <c r="E137" s="8"/>
    </row>
    <row r="138" spans="5:5">
      <c r="E138" s="8"/>
    </row>
    <row r="139" spans="5:5">
      <c r="E139" s="8"/>
    </row>
    <row r="140" spans="5:5">
      <c r="E140" s="8"/>
    </row>
    <row r="141" spans="5:5">
      <c r="E141" s="8"/>
    </row>
    <row r="142" spans="5:5">
      <c r="E142" s="8"/>
    </row>
    <row r="143" spans="5:5">
      <c r="E143" s="8"/>
    </row>
    <row r="144" spans="5:5">
      <c r="E144" s="8"/>
    </row>
    <row r="145" spans="5:5">
      <c r="E145" s="8"/>
    </row>
    <row r="146" spans="5:5">
      <c r="E146" s="8"/>
    </row>
    <row r="147" spans="5:5">
      <c r="E147" s="8"/>
    </row>
    <row r="148" spans="5:5">
      <c r="E148" s="8"/>
    </row>
    <row r="149" spans="5:5">
      <c r="E149" s="8"/>
    </row>
    <row r="150" spans="5:5">
      <c r="E150" s="8"/>
    </row>
    <row r="151" spans="5:5">
      <c r="E151" s="8"/>
    </row>
    <row r="152" spans="5:5">
      <c r="E152" s="8"/>
    </row>
    <row r="153" spans="5:5">
      <c r="E153" s="8"/>
    </row>
    <row r="154" spans="5:5">
      <c r="E154" s="8"/>
    </row>
    <row r="155" spans="5:5">
      <c r="E155" s="8"/>
    </row>
    <row r="156" spans="5:5">
      <c r="E156" s="8"/>
    </row>
    <row r="157" spans="5:5">
      <c r="E157" s="8"/>
    </row>
    <row r="158" spans="5:5">
      <c r="E158" s="8"/>
    </row>
    <row r="159" spans="5:5">
      <c r="E159" s="8"/>
    </row>
    <row r="160" spans="5:5">
      <c r="E160" s="8"/>
    </row>
    <row r="161" spans="5:5">
      <c r="E161" s="8"/>
    </row>
    <row r="162" spans="5:5">
      <c r="E162" s="8"/>
    </row>
    <row r="163" spans="5:5">
      <c r="E163" s="8"/>
    </row>
    <row r="164" spans="5:5">
      <c r="E164" s="8"/>
    </row>
    <row r="165" spans="5:5">
      <c r="E165" s="8"/>
    </row>
    <row r="166" spans="5:5">
      <c r="E166" s="8"/>
    </row>
    <row r="167" spans="5:5">
      <c r="E167" s="8"/>
    </row>
    <row r="168" spans="5:5">
      <c r="E168" s="8"/>
    </row>
    <row r="169" spans="5:5">
      <c r="E169" s="8"/>
    </row>
    <row r="170" spans="5:5">
      <c r="E170" s="8"/>
    </row>
    <row r="171" spans="5:5">
      <c r="E171" s="8"/>
    </row>
    <row r="172" spans="5:5">
      <c r="E172" s="8"/>
    </row>
    <row r="173" spans="5:5">
      <c r="E173" s="8"/>
    </row>
    <row r="174" spans="5:5">
      <c r="E174" s="8"/>
    </row>
    <row r="175" spans="5:5">
      <c r="E175" s="8"/>
    </row>
    <row r="176" spans="5:5">
      <c r="E176" s="8"/>
    </row>
    <row r="177" spans="5:5">
      <c r="E177" s="8"/>
    </row>
    <row r="178" spans="5:5">
      <c r="E178" s="8"/>
    </row>
    <row r="179" spans="5:5">
      <c r="E179" s="8"/>
    </row>
    <row r="180" spans="5:5">
      <c r="E180" s="8"/>
    </row>
    <row r="181" spans="5:5">
      <c r="E181" s="8"/>
    </row>
    <row r="182" spans="5:5">
      <c r="E182" s="8"/>
    </row>
    <row r="183" spans="5:5">
      <c r="E183" s="8"/>
    </row>
    <row r="184" spans="5:5">
      <c r="E184" s="8"/>
    </row>
    <row r="185" spans="5:5">
      <c r="E185" s="8"/>
    </row>
    <row r="186" spans="5:5">
      <c r="E186" s="8"/>
    </row>
    <row r="187" spans="5:5">
      <c r="E187" s="8"/>
    </row>
    <row r="188" spans="5:5">
      <c r="E188" s="8"/>
    </row>
    <row r="189" spans="5:5">
      <c r="E189" s="8"/>
    </row>
    <row r="190" spans="5:5">
      <c r="E190" s="8"/>
    </row>
    <row r="191" spans="5:5">
      <c r="E191" s="8"/>
    </row>
    <row r="192" spans="5:5">
      <c r="E192" s="8"/>
    </row>
    <row r="193" spans="5:5">
      <c r="E193" s="8"/>
    </row>
    <row r="194" spans="5:5">
      <c r="E194" s="8"/>
    </row>
    <row r="195" spans="5:5">
      <c r="E195" s="8"/>
    </row>
    <row r="196" spans="5:5">
      <c r="E196" s="8"/>
    </row>
    <row r="197" spans="5:5">
      <c r="E197" s="8"/>
    </row>
    <row r="198" spans="5:5">
      <c r="E198" s="8"/>
    </row>
    <row r="199" spans="5:5">
      <c r="E199" s="8"/>
    </row>
    <row r="200" spans="5:5">
      <c r="E200" s="8"/>
    </row>
    <row r="201" spans="5:5">
      <c r="E201" s="8"/>
    </row>
    <row r="202" spans="5:5">
      <c r="E202" s="8"/>
    </row>
    <row r="203" spans="5:5">
      <c r="E203" s="8"/>
    </row>
    <row r="204" spans="5:5">
      <c r="E204" s="8"/>
    </row>
    <row r="205" spans="5:5">
      <c r="E205" s="8"/>
    </row>
    <row r="206" spans="5:5">
      <c r="E206" s="8"/>
    </row>
    <row r="207" spans="5:5">
      <c r="E207" s="8"/>
    </row>
    <row r="208" spans="5:5">
      <c r="E208" s="8"/>
    </row>
    <row r="209" spans="5:5">
      <c r="E209" s="8"/>
    </row>
    <row r="210" spans="5:5">
      <c r="E210" s="8"/>
    </row>
    <row r="211" spans="5:5">
      <c r="E211" s="8"/>
    </row>
    <row r="212" spans="5:5">
      <c r="E212" s="8"/>
    </row>
    <row r="213" spans="5:5">
      <c r="E213" s="8"/>
    </row>
    <row r="214" spans="5:5">
      <c r="E214" s="8"/>
    </row>
    <row r="215" spans="5:5">
      <c r="E215" s="8"/>
    </row>
    <row r="216" spans="5:5">
      <c r="E216" s="8"/>
    </row>
    <row r="217" spans="5:5">
      <c r="E217" s="8"/>
    </row>
    <row r="218" spans="5:5">
      <c r="E218" s="8"/>
    </row>
    <row r="219" spans="5:5">
      <c r="E219" s="8"/>
    </row>
    <row r="220" spans="5:5">
      <c r="E220" s="8"/>
    </row>
    <row r="221" spans="5:5">
      <c r="E221" s="8"/>
    </row>
    <row r="222" spans="5:5">
      <c r="E222" s="8"/>
    </row>
    <row r="223" spans="5:5">
      <c r="E223" s="8"/>
    </row>
    <row r="224" spans="5:5">
      <c r="E224" s="8"/>
    </row>
    <row r="225" spans="5:5">
      <c r="E225" s="8"/>
    </row>
    <row r="226" spans="5:5">
      <c r="E226" s="8"/>
    </row>
    <row r="227" spans="5:5">
      <c r="E227" s="8"/>
    </row>
    <row r="228" spans="5:5">
      <c r="E228" s="8"/>
    </row>
    <row r="229" spans="5:5">
      <c r="E229" s="8"/>
    </row>
    <row r="230" spans="5:5">
      <c r="E230" s="8"/>
    </row>
    <row r="231" spans="5:5">
      <c r="E231" s="8"/>
    </row>
    <row r="232" spans="5:5">
      <c r="E232" s="8"/>
    </row>
    <row r="233" spans="5:5">
      <c r="E233" s="8"/>
    </row>
    <row r="234" spans="5:5">
      <c r="E234" s="8"/>
    </row>
    <row r="235" spans="5:5">
      <c r="E235" s="8"/>
    </row>
    <row r="236" spans="5:5">
      <c r="E236" s="8"/>
    </row>
    <row r="237" spans="5:5">
      <c r="E237" s="8"/>
    </row>
    <row r="238" spans="5:5">
      <c r="E238" s="8"/>
    </row>
    <row r="239" spans="5:5">
      <c r="E239" s="8"/>
    </row>
    <row r="240" spans="5:5">
      <c r="E240" s="8"/>
    </row>
    <row r="241" spans="5:5">
      <c r="E241" s="8"/>
    </row>
    <row r="242" spans="5:5">
      <c r="E242" s="8"/>
    </row>
    <row r="243" spans="5:5">
      <c r="E243" s="8"/>
    </row>
    <row r="244" spans="5:5">
      <c r="E244" s="8"/>
    </row>
    <row r="245" spans="5:5">
      <c r="E245" s="8"/>
    </row>
    <row r="246" spans="5:5">
      <c r="E246" s="8"/>
    </row>
    <row r="247" spans="5:5">
      <c r="E247" s="8"/>
    </row>
    <row r="248" spans="5:5">
      <c r="E248" s="8"/>
    </row>
    <row r="249" spans="5:5">
      <c r="E249" s="8"/>
    </row>
    <row r="250" spans="5:5">
      <c r="E250" s="8"/>
    </row>
    <row r="251" spans="5:5">
      <c r="E251" s="8"/>
    </row>
    <row r="252" spans="5:5">
      <c r="E252" s="8"/>
    </row>
    <row r="253" spans="5:5">
      <c r="E253" s="8"/>
    </row>
    <row r="254" spans="5:5">
      <c r="E254" s="8"/>
    </row>
    <row r="255" spans="5:5">
      <c r="E255" s="8"/>
    </row>
    <row r="256" spans="5:5">
      <c r="E256" s="8"/>
    </row>
    <row r="257" spans="5:5">
      <c r="E257" s="8"/>
    </row>
    <row r="258" spans="5:5">
      <c r="E258" s="8"/>
    </row>
    <row r="259" spans="5:5">
      <c r="E259" s="8"/>
    </row>
    <row r="260" spans="5:5">
      <c r="E260" s="8"/>
    </row>
    <row r="261" spans="5:5">
      <c r="E261" s="8"/>
    </row>
    <row r="262" spans="5:5">
      <c r="E262" s="8"/>
    </row>
    <row r="263" spans="5:5">
      <c r="E263" s="8"/>
    </row>
    <row r="264" spans="5:5">
      <c r="E264" s="8"/>
    </row>
    <row r="265" spans="5:5">
      <c r="E265" s="8"/>
    </row>
    <row r="266" spans="5:5">
      <c r="E266" s="8"/>
    </row>
    <row r="267" spans="5:5">
      <c r="E267" s="8"/>
    </row>
    <row r="268" spans="5:5">
      <c r="E268" s="8"/>
    </row>
    <row r="269" spans="5:5">
      <c r="E269" s="8"/>
    </row>
    <row r="270" spans="5:5">
      <c r="E270" s="8"/>
    </row>
    <row r="271" spans="5:5">
      <c r="E271" s="8"/>
    </row>
    <row r="272" spans="5:5">
      <c r="E272" s="8"/>
    </row>
    <row r="273" spans="5:5">
      <c r="E273" s="8"/>
    </row>
    <row r="274" spans="5:5">
      <c r="E274" s="8"/>
    </row>
  </sheetData>
  <sheetProtection formatCells="0" formatColumns="0" formatRows="0" insertColumns="0" insertHyperlinks="0" deleteColumns="0"/>
  <protectedRanges>
    <protectedRange sqref="K1:K1048576" name="Rentang3"/>
    <protectedRange sqref="Q1:Q1048576" name="Rentang2"/>
  </protectedRanges>
  <mergeCells count="29">
    <mergeCell ref="S2:S3"/>
    <mergeCell ref="D30:F30"/>
    <mergeCell ref="C29:F29"/>
    <mergeCell ref="E33:F33"/>
    <mergeCell ref="D34:F34"/>
    <mergeCell ref="E13:F13"/>
    <mergeCell ref="E25:F25"/>
    <mergeCell ref="E26:F26"/>
    <mergeCell ref="Q2:Q3"/>
    <mergeCell ref="A2:F3"/>
    <mergeCell ref="G2:J2"/>
    <mergeCell ref="K2:K3"/>
    <mergeCell ref="L2:O2"/>
    <mergeCell ref="E35:F35"/>
    <mergeCell ref="D32:F32"/>
    <mergeCell ref="E31:F31"/>
    <mergeCell ref="E28:F28"/>
    <mergeCell ref="P2:P3"/>
    <mergeCell ref="B4:F4"/>
    <mergeCell ref="C5:F5"/>
    <mergeCell ref="D6:F6"/>
    <mergeCell ref="D9:F9"/>
    <mergeCell ref="D12:F12"/>
    <mergeCell ref="D24:F24"/>
    <mergeCell ref="D27:F27"/>
    <mergeCell ref="E7:F7"/>
    <mergeCell ref="E8:F8"/>
    <mergeCell ref="E10:F10"/>
    <mergeCell ref="E11:F11"/>
  </mergeCells>
  <conditionalFormatting sqref="Q4">
    <cfRule type="cellIs" dxfId="3" priority="27" operator="lessThanOrEqual">
      <formula>0.5</formula>
    </cfRule>
    <cfRule type="cellIs" dxfId="2" priority="28" operator="lessThanOrEqual">
      <formula>0.75</formula>
    </cfRule>
  </conditionalFormatting>
  <conditionalFormatting sqref="P4:P54">
    <cfRule type="cellIs" dxfId="1" priority="29" operator="lessThanOrEqual">
      <formula>0.5</formula>
    </cfRule>
    <cfRule type="cellIs" dxfId="0" priority="30" operator="lessThanOrEqual">
      <formula>0.75</formula>
    </cfRule>
  </conditionalFormatting>
  <dataValidations count="1">
    <dataValidation type="decimal" allowBlank="1" showInputMessage="1" showErrorMessage="1" errorTitle="Hanya Angka" error="Masukkan Nilai 0 - 1" promptTitle="Hanya Angka" prompt="Masukkan Nilai 0 - 1" sqref="K7:K8 K25:K26 K10:K11 K28 K14:K23 K33 K31 K36:K53">
      <formula1>0</formula1>
      <formula2>1</formula2>
    </dataValidation>
  </dataValidations>
  <printOptions horizontalCentered="1"/>
  <pageMargins left="0.70866141732283472" right="0.70866141732283472" top="0.74803149606299213" bottom="0.74803149606299213" header="0.31496062992125984" footer="0.31496062992125984"/>
  <pageSetup paperSize="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showRowColHeaders="0" zoomScale="249" zoomScaleNormal="249" workbookViewId="0">
      <selection activeCell="B8" sqref="B8:C8"/>
    </sheetView>
  </sheetViews>
  <sheetFormatPr defaultRowHeight="15"/>
  <cols>
    <col min="1" max="1" width="1.42578125" customWidth="1"/>
    <col min="2" max="2" width="3" bestFit="1" customWidth="1"/>
    <col min="3" max="3" width="67.140625" customWidth="1"/>
    <col min="4" max="4" width="1.5703125" customWidth="1"/>
  </cols>
  <sheetData>
    <row r="1" spans="1:8">
      <c r="A1" s="228"/>
      <c r="B1" s="683" t="s">
        <v>830</v>
      </c>
      <c r="C1" s="683"/>
      <c r="D1" s="228"/>
      <c r="E1" s="228"/>
      <c r="F1" s="228"/>
      <c r="G1" s="228"/>
      <c r="H1" s="228"/>
    </row>
    <row r="2" spans="1:8">
      <c r="A2" s="228"/>
      <c r="B2" s="229"/>
      <c r="C2" s="229"/>
      <c r="D2" s="228"/>
      <c r="E2" s="228"/>
      <c r="F2" s="228"/>
      <c r="G2" s="228"/>
      <c r="H2" s="228"/>
    </row>
    <row r="3" spans="1:8">
      <c r="A3" s="228"/>
      <c r="B3" s="230">
        <v>1</v>
      </c>
      <c r="C3" s="232" t="s">
        <v>826</v>
      </c>
      <c r="D3" s="228"/>
      <c r="E3" s="228"/>
      <c r="F3" s="228"/>
      <c r="G3" s="228"/>
      <c r="H3" s="228"/>
    </row>
    <row r="4" spans="1:8">
      <c r="A4" s="228"/>
      <c r="B4" s="231">
        <v>2</v>
      </c>
      <c r="C4" s="233" t="s">
        <v>827</v>
      </c>
      <c r="D4" s="228"/>
      <c r="E4" s="228"/>
      <c r="F4" s="228"/>
      <c r="G4" s="228"/>
      <c r="H4" s="228"/>
    </row>
    <row r="5" spans="1:8" ht="24">
      <c r="A5" s="228"/>
      <c r="B5" s="230">
        <v>3</v>
      </c>
      <c r="C5" s="232" t="s">
        <v>828</v>
      </c>
      <c r="D5" s="228"/>
      <c r="E5" s="228"/>
      <c r="F5" s="228"/>
      <c r="G5" s="228"/>
      <c r="H5" s="228"/>
    </row>
    <row r="6" spans="1:8">
      <c r="A6" s="228"/>
      <c r="B6" s="231">
        <v>4</v>
      </c>
      <c r="C6" s="233" t="s">
        <v>829</v>
      </c>
      <c r="D6" s="228"/>
      <c r="E6" s="228"/>
      <c r="F6" s="228"/>
      <c r="G6" s="228"/>
      <c r="H6" s="228"/>
    </row>
    <row r="7" spans="1:8">
      <c r="A7" s="228"/>
      <c r="B7" s="229"/>
      <c r="C7" s="229"/>
      <c r="D7" s="228"/>
      <c r="E7" s="228"/>
      <c r="F7" s="228"/>
      <c r="G7" s="228"/>
      <c r="H7" s="228"/>
    </row>
    <row r="8" spans="1:8">
      <c r="A8" s="228"/>
      <c r="B8" s="683" t="s">
        <v>831</v>
      </c>
      <c r="C8" s="683"/>
      <c r="D8" s="228"/>
      <c r="E8" s="228"/>
      <c r="F8" s="228"/>
      <c r="G8" s="228"/>
      <c r="H8" s="228"/>
    </row>
    <row r="9" spans="1:8">
      <c r="A9" s="228"/>
      <c r="B9" s="228"/>
      <c r="C9" s="228"/>
      <c r="D9" s="228"/>
      <c r="E9" s="228"/>
      <c r="F9" s="228"/>
      <c r="G9" s="228"/>
      <c r="H9" s="228"/>
    </row>
    <row r="10" spans="1:8">
      <c r="A10" s="228"/>
      <c r="B10" s="228"/>
      <c r="C10" s="228"/>
      <c r="D10" s="228"/>
      <c r="E10" s="228"/>
      <c r="F10" s="228"/>
      <c r="G10" s="228"/>
      <c r="H10" s="228"/>
    </row>
    <row r="11" spans="1:8">
      <c r="A11" s="228"/>
      <c r="B11" s="228"/>
      <c r="C11" s="228"/>
      <c r="D11" s="228"/>
      <c r="E11" s="228"/>
      <c r="F11" s="228"/>
      <c r="G11" s="228"/>
      <c r="H11" s="228"/>
    </row>
    <row r="12" spans="1:8">
      <c r="A12" s="228"/>
      <c r="B12" s="228"/>
      <c r="C12" s="228"/>
      <c r="D12" s="228"/>
      <c r="E12" s="228"/>
      <c r="F12" s="228"/>
      <c r="G12" s="228"/>
      <c r="H12" s="228"/>
    </row>
    <row r="13" spans="1:8">
      <c r="A13" s="228"/>
      <c r="B13" s="228"/>
      <c r="C13" s="228"/>
      <c r="D13" s="228"/>
      <c r="E13" s="228"/>
      <c r="F13" s="228"/>
      <c r="G13" s="228"/>
      <c r="H13" s="228"/>
    </row>
    <row r="14" spans="1:8">
      <c r="A14" s="228"/>
      <c r="B14" s="228"/>
      <c r="C14" s="228"/>
      <c r="D14" s="228"/>
      <c r="E14" s="228"/>
      <c r="F14" s="228"/>
      <c r="G14" s="228"/>
      <c r="H14" s="228"/>
    </row>
    <row r="15" spans="1:8">
      <c r="A15" s="228"/>
      <c r="B15" s="228"/>
      <c r="C15" s="228"/>
      <c r="D15" s="228"/>
      <c r="E15" s="228"/>
      <c r="F15" s="228"/>
      <c r="G15" s="228"/>
      <c r="H15" s="228"/>
    </row>
    <row r="16" spans="1:8">
      <c r="A16" s="228"/>
      <c r="B16" s="228"/>
      <c r="C16" s="228"/>
      <c r="D16" s="228"/>
      <c r="E16" s="228"/>
      <c r="F16" s="228"/>
      <c r="G16" s="228"/>
      <c r="H16" s="228"/>
    </row>
  </sheetData>
  <sheetProtection selectLockedCells="1"/>
  <mergeCells count="2">
    <mergeCell ref="B8:C8"/>
    <mergeCell ref="B1:C1"/>
  </mergeCells>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30"/>
  <sheetViews>
    <sheetView tabSelected="1" zoomScale="67" zoomScaleNormal="90" workbookViewId="0">
      <selection activeCell="G30" sqref="G30"/>
    </sheetView>
  </sheetViews>
  <sheetFormatPr defaultRowHeight="15"/>
  <cols>
    <col min="1" max="1" width="6" customWidth="1"/>
    <col min="2" max="2" width="43.28515625" customWidth="1"/>
    <col min="3" max="3" width="11.42578125" customWidth="1"/>
    <col min="4" max="4" width="11.42578125" style="156" customWidth="1"/>
    <col min="5" max="5" width="12.5703125" customWidth="1"/>
    <col min="6" max="6" width="12.28515625" customWidth="1"/>
  </cols>
  <sheetData>
    <row r="1" spans="1:8" s="107" customFormat="1" ht="15.75" customHeight="1">
      <c r="A1" s="659" t="s">
        <v>836</v>
      </c>
      <c r="B1" s="659"/>
      <c r="C1" s="659"/>
      <c r="D1" s="659"/>
      <c r="E1" s="659"/>
      <c r="F1" s="659"/>
    </row>
    <row r="2" spans="1:8" s="107" customFormat="1" ht="15.75" customHeight="1">
      <c r="A2" s="659" t="s">
        <v>606</v>
      </c>
      <c r="B2" s="659"/>
      <c r="C2" s="659"/>
      <c r="D2" s="659"/>
      <c r="E2" s="659"/>
      <c r="F2" s="659"/>
    </row>
    <row r="3" spans="1:8" s="107" customFormat="1" ht="15.75" customHeight="1">
      <c r="A3" s="659" t="s">
        <v>929</v>
      </c>
      <c r="B3" s="659"/>
      <c r="C3" s="659"/>
      <c r="D3" s="659"/>
      <c r="E3" s="659"/>
      <c r="F3" s="659"/>
    </row>
    <row r="4" spans="1:8" s="107" customFormat="1" ht="15.75">
      <c r="A4" s="660"/>
      <c r="B4" s="660"/>
      <c r="C4" s="660"/>
      <c r="D4" s="660"/>
      <c r="E4" s="660"/>
      <c r="F4" s="660"/>
    </row>
    <row r="5" spans="1:8" s="107" customFormat="1" ht="15.75">
      <c r="A5" s="131" t="s">
        <v>579</v>
      </c>
      <c r="B5" s="131" t="s">
        <v>576</v>
      </c>
      <c r="C5" s="132" t="s">
        <v>577</v>
      </c>
      <c r="D5" s="155" t="s">
        <v>578</v>
      </c>
      <c r="E5" s="133" t="s">
        <v>580</v>
      </c>
      <c r="F5" s="142" t="s">
        <v>607</v>
      </c>
      <c r="G5" s="480" t="s">
        <v>964</v>
      </c>
      <c r="H5" s="480" t="s">
        <v>1178</v>
      </c>
    </row>
    <row r="6" spans="1:8" s="138" customFormat="1" ht="21.75" customHeight="1">
      <c r="A6" s="136" t="s">
        <v>1</v>
      </c>
      <c r="B6" s="137" t="s">
        <v>2</v>
      </c>
      <c r="C6" s="134">
        <v>15</v>
      </c>
      <c r="D6" s="657">
        <f>Komitmen!O4</f>
        <v>13.685193181818184</v>
      </c>
      <c r="E6" s="615">
        <f>Tabel3[[#This Row],[SKOR]]/Tabel3[[#This Row],[BOBOT]]</f>
        <v>0.91234621212121225</v>
      </c>
      <c r="F6" s="137" t="str">
        <f>IF(E6&gt;0.9,"Sangat Baik",IF(E6&gt;0.75,"Baik",IF(E6&gt;0.6,"Cukup Baik",IF(E6&gt;0.5,"Kurang Baik","Tidak Baik"))))</f>
        <v>Sangat Baik</v>
      </c>
      <c r="G6" s="137" t="s">
        <v>912</v>
      </c>
      <c r="H6" s="137" t="s">
        <v>912</v>
      </c>
    </row>
    <row r="7" spans="1:8" s="138" customFormat="1" ht="21.75" customHeight="1">
      <c r="A7" s="136" t="s">
        <v>27</v>
      </c>
      <c r="B7" s="137" t="s">
        <v>28</v>
      </c>
      <c r="C7" s="134">
        <v>10</v>
      </c>
      <c r="D7" s="657">
        <f>Kebijakan!O4</f>
        <v>8.9967508417508402</v>
      </c>
      <c r="E7" s="615">
        <f>Tabel3[[#This Row],[SKOR]]/Tabel3[[#This Row],[BOBOT]]</f>
        <v>0.89967508417508402</v>
      </c>
      <c r="F7" s="137" t="str">
        <f t="shared" ref="F7:F16" si="0">IF(E7&gt;0.9,"Sangat Baik",IF(E7&gt;0.75,"Baik",IF(E7&gt;0.6,"Cukup Baik",IF(E7&gt;0.5,"Kurang Baik","Tidak Baik"))))</f>
        <v>Baik</v>
      </c>
      <c r="G7" s="137" t="s">
        <v>912</v>
      </c>
      <c r="H7" s="137" t="s">
        <v>912</v>
      </c>
    </row>
    <row r="8" spans="1:8" s="138" customFormat="1" ht="21.75" customHeight="1">
      <c r="A8" s="136" t="s">
        <v>151</v>
      </c>
      <c r="B8" s="137" t="s">
        <v>152</v>
      </c>
      <c r="C8" s="134">
        <f>C9+C10+C11+C12+C13+C14</f>
        <v>70</v>
      </c>
      <c r="D8" s="657">
        <f>D9+D10+D11+D12+D13+D14</f>
        <v>62.682016995949425</v>
      </c>
      <c r="E8" s="616">
        <f>Tabel3[[#This Row],[SKOR]]/Tabel3[[#This Row],[BOBOT]]</f>
        <v>0.89545738565642041</v>
      </c>
      <c r="F8" s="137" t="str">
        <f t="shared" si="0"/>
        <v>Baik</v>
      </c>
      <c r="G8" s="137"/>
      <c r="H8" s="137"/>
    </row>
    <row r="9" spans="1:8" s="138" customFormat="1" ht="21.75" customHeight="1">
      <c r="A9" s="135" t="s">
        <v>543</v>
      </c>
      <c r="B9" s="137" t="s">
        <v>153</v>
      </c>
      <c r="C9" s="134">
        <v>24</v>
      </c>
      <c r="D9" s="657">
        <f>PS!O5</f>
        <v>21.913692857142859</v>
      </c>
      <c r="E9" s="615">
        <f>Tabel3[[#This Row],[SKOR]]/Tabel3[[#This Row],[BOBOT]]</f>
        <v>0.91307053571428576</v>
      </c>
      <c r="F9" s="137" t="str">
        <f t="shared" si="0"/>
        <v>Sangat Baik</v>
      </c>
      <c r="G9" s="137" t="s">
        <v>912</v>
      </c>
      <c r="H9" s="137" t="s">
        <v>912</v>
      </c>
    </row>
    <row r="10" spans="1:8" s="138" customFormat="1" ht="36" customHeight="1">
      <c r="A10" s="135" t="s">
        <v>188</v>
      </c>
      <c r="B10" s="139" t="s">
        <v>525</v>
      </c>
      <c r="C10" s="134">
        <v>18</v>
      </c>
      <c r="D10" s="657">
        <f>Dekom!O4</f>
        <v>15.072663043478276</v>
      </c>
      <c r="E10" s="615">
        <f>Tabel3[[#This Row],[SKOR]]/Tabel3[[#This Row],[BOBOT]]</f>
        <v>0.83737016908212647</v>
      </c>
      <c r="F10" s="137" t="str">
        <f t="shared" si="0"/>
        <v>Baik</v>
      </c>
      <c r="G10" s="137" t="s">
        <v>912</v>
      </c>
      <c r="H10" s="137" t="s">
        <v>912</v>
      </c>
    </row>
    <row r="11" spans="1:8" s="138" customFormat="1" ht="21.75" customHeight="1">
      <c r="A11" s="135" t="s">
        <v>259</v>
      </c>
      <c r="B11" s="137" t="s">
        <v>260</v>
      </c>
      <c r="C11" s="134">
        <v>5</v>
      </c>
      <c r="D11" s="657">
        <f>Komite!O4</f>
        <v>4.6594444444444445</v>
      </c>
      <c r="E11" s="615">
        <f>Tabel3[[#This Row],[SKOR]]/Tabel3[[#This Row],[BOBOT]]</f>
        <v>0.93188888888888888</v>
      </c>
      <c r="F11" s="137" t="str">
        <f t="shared" si="0"/>
        <v>Sangat Baik</v>
      </c>
      <c r="G11" s="137" t="s">
        <v>912</v>
      </c>
      <c r="H11" s="137" t="s">
        <v>912</v>
      </c>
    </row>
    <row r="12" spans="1:8" s="138" customFormat="1" ht="21.75" customHeight="1">
      <c r="A12" s="135" t="s">
        <v>285</v>
      </c>
      <c r="B12" s="137" t="s">
        <v>286</v>
      </c>
      <c r="C12" s="134">
        <v>14</v>
      </c>
      <c r="D12" s="657">
        <f>Direksi!O4</f>
        <v>12.975789984217172</v>
      </c>
      <c r="E12" s="615">
        <f>Tabel3[[#This Row],[SKOR]]/Tabel3[[#This Row],[BOBOT]]</f>
        <v>0.92684214172979806</v>
      </c>
      <c r="F12" s="137" t="str">
        <f t="shared" si="0"/>
        <v>Sangat Baik</v>
      </c>
      <c r="G12" s="137" t="s">
        <v>912</v>
      </c>
      <c r="H12" s="137" t="s">
        <v>912</v>
      </c>
    </row>
    <row r="13" spans="1:8" s="138" customFormat="1" ht="21.75" customHeight="1">
      <c r="A13" s="135" t="s">
        <v>437</v>
      </c>
      <c r="B13" s="137" t="s">
        <v>438</v>
      </c>
      <c r="C13" s="134">
        <v>5</v>
      </c>
      <c r="D13" s="657">
        <f>SPI!O4</f>
        <v>4.2621000000000002</v>
      </c>
      <c r="E13" s="615">
        <f>Tabel3[[#This Row],[SKOR]]/Tabel3[[#This Row],[BOBOT]]</f>
        <v>0.85242000000000007</v>
      </c>
      <c r="F13" s="137" t="str">
        <f t="shared" si="0"/>
        <v>Baik</v>
      </c>
      <c r="G13" s="137" t="s">
        <v>912</v>
      </c>
      <c r="H13" s="137" t="s">
        <v>912</v>
      </c>
    </row>
    <row r="14" spans="1:8" s="138" customFormat="1" ht="21.75" customHeight="1">
      <c r="A14" s="135" t="s">
        <v>542</v>
      </c>
      <c r="B14" s="137" t="s">
        <v>468</v>
      </c>
      <c r="C14" s="134">
        <v>4</v>
      </c>
      <c r="D14" s="657">
        <f>Sekper!O4</f>
        <v>3.7983266666666666</v>
      </c>
      <c r="E14" s="615">
        <f>Tabel3[[#This Row],[SKOR]]/Tabel3[[#This Row],[BOBOT]]</f>
        <v>0.94958166666666666</v>
      </c>
      <c r="F14" s="137" t="str">
        <f t="shared" si="0"/>
        <v>Sangat Baik</v>
      </c>
      <c r="G14" s="137" t="s">
        <v>912</v>
      </c>
      <c r="H14" s="137" t="s">
        <v>912</v>
      </c>
    </row>
    <row r="15" spans="1:8" s="138" customFormat="1" ht="21.75" customHeight="1">
      <c r="A15" s="136" t="s">
        <v>493</v>
      </c>
      <c r="B15" s="137" t="s">
        <v>494</v>
      </c>
      <c r="C15" s="134">
        <v>5</v>
      </c>
      <c r="D15" s="657">
        <f>Pengungkapan!O4</f>
        <v>4.7679</v>
      </c>
      <c r="E15" s="615">
        <f>Tabel3[[#This Row],[SKOR]]/Tabel3[[#This Row],[BOBOT]]</f>
        <v>0.95357999999999998</v>
      </c>
      <c r="F15" s="137" t="str">
        <f t="shared" si="0"/>
        <v>Sangat Baik</v>
      </c>
      <c r="G15" s="137" t="s">
        <v>912</v>
      </c>
      <c r="H15" s="137" t="s">
        <v>912</v>
      </c>
    </row>
    <row r="16" spans="1:8" ht="22.5" customHeight="1">
      <c r="A16" s="140"/>
      <c r="B16" s="137"/>
      <c r="C16" s="141">
        <f>C6+C7+C8+C15</f>
        <v>100</v>
      </c>
      <c r="D16" s="658">
        <f>D6+D7+D8+D15</f>
        <v>90.131861019518453</v>
      </c>
      <c r="E16" s="523">
        <f>Tabel3[[#This Row],[SKOR]]/Tabel3[[#This Row],[BOBOT]]</f>
        <v>0.90131861019518456</v>
      </c>
      <c r="F16" s="137" t="str">
        <f t="shared" si="0"/>
        <v>Sangat Baik</v>
      </c>
      <c r="G16" s="137"/>
      <c r="H16" s="137"/>
    </row>
    <row r="19" spans="2:2">
      <c r="B19" s="173"/>
    </row>
    <row r="20" spans="2:2">
      <c r="B20" s="173"/>
    </row>
    <row r="21" spans="2:2">
      <c r="B21" s="173"/>
    </row>
    <row r="22" spans="2:2">
      <c r="B22" s="173"/>
    </row>
    <row r="23" spans="2:2">
      <c r="B23" s="173"/>
    </row>
    <row r="24" spans="2:2">
      <c r="B24" s="173"/>
    </row>
    <row r="25" spans="2:2">
      <c r="B25" s="173"/>
    </row>
    <row r="26" spans="2:2">
      <c r="B26" s="173"/>
    </row>
    <row r="27" spans="2:2">
      <c r="B27" s="173"/>
    </row>
    <row r="28" spans="2:2">
      <c r="B28" s="173"/>
    </row>
    <row r="29" spans="2:2">
      <c r="B29" s="173"/>
    </row>
    <row r="30" spans="2:2">
      <c r="B30" s="173"/>
    </row>
  </sheetData>
  <protectedRanges>
    <protectedRange sqref="A1:E4" name="Rentang1"/>
    <protectedRange sqref="A17:E30" name="Rentang2"/>
  </protectedRanges>
  <mergeCells count="4">
    <mergeCell ref="A1:F1"/>
    <mergeCell ref="A2:F2"/>
    <mergeCell ref="A3:F3"/>
    <mergeCell ref="A4:F4"/>
  </mergeCells>
  <printOptions horizontalCentered="1"/>
  <pageMargins left="0.9055118110236221" right="0.51181102362204722" top="0.74803149606299213" bottom="0.74803149606299213" header="0.31496062992125984" footer="0.31496062992125984"/>
  <pageSetup paperSize="9" scale="80"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1"/>
  <sheetViews>
    <sheetView topLeftCell="A39" zoomScale="70" workbookViewId="0">
      <selection activeCell="B62" sqref="B62"/>
    </sheetView>
  </sheetViews>
  <sheetFormatPr defaultRowHeight="15"/>
  <cols>
    <col min="1" max="1" width="4.140625" customWidth="1"/>
    <col min="2" max="2" width="47.85546875" customWidth="1"/>
    <col min="3" max="4" width="11.42578125" customWidth="1"/>
    <col min="5" max="5" width="11.140625" customWidth="1"/>
  </cols>
  <sheetData>
    <row r="1" spans="1:6" s="107" customFormat="1" ht="15.75" customHeight="1">
      <c r="A1" s="661" t="s">
        <v>836</v>
      </c>
      <c r="B1" s="661"/>
      <c r="C1" s="661"/>
      <c r="D1" s="661"/>
      <c r="E1" s="661"/>
      <c r="F1" s="106"/>
    </row>
    <row r="2" spans="1:6" s="107" customFormat="1" ht="15.75" customHeight="1">
      <c r="A2" s="661" t="s">
        <v>599</v>
      </c>
      <c r="B2" s="661"/>
      <c r="C2" s="661"/>
      <c r="D2" s="661"/>
      <c r="E2" s="661"/>
      <c r="F2" s="106"/>
    </row>
    <row r="3" spans="1:6" s="107" customFormat="1" ht="15.75" customHeight="1">
      <c r="A3" s="661" t="s">
        <v>929</v>
      </c>
      <c r="B3" s="661"/>
      <c r="C3" s="661"/>
      <c r="D3" s="661"/>
      <c r="E3" s="661"/>
      <c r="F3" s="106"/>
    </row>
    <row r="4" spans="1:6" s="107" customFormat="1">
      <c r="A4" s="662"/>
      <c r="B4" s="662"/>
      <c r="C4" s="662"/>
      <c r="D4" s="662"/>
      <c r="E4" s="662"/>
      <c r="F4" s="108"/>
    </row>
    <row r="5" spans="1:6" s="107" customFormat="1" ht="30">
      <c r="A5" s="112" t="s">
        <v>579</v>
      </c>
      <c r="B5" s="112" t="s">
        <v>576</v>
      </c>
      <c r="C5" s="113" t="s">
        <v>577</v>
      </c>
      <c r="D5" s="114" t="s">
        <v>578</v>
      </c>
      <c r="E5" s="114" t="s">
        <v>580</v>
      </c>
      <c r="F5" s="108"/>
    </row>
    <row r="6" spans="1:6">
      <c r="A6" s="119" t="s">
        <v>1</v>
      </c>
      <c r="B6" s="119" t="s">
        <v>581</v>
      </c>
      <c r="C6" s="115"/>
      <c r="D6" s="115"/>
      <c r="E6" s="115"/>
    </row>
    <row r="7" spans="1:6" ht="30">
      <c r="A7" s="120">
        <v>1</v>
      </c>
      <c r="B7" s="128" t="s">
        <v>3</v>
      </c>
      <c r="C7" s="105">
        <v>4.0909090909090908</v>
      </c>
      <c r="D7" s="105">
        <f>LOOKUP(A7,Komitmen!B$5:B$60,Komitmen!N$5:N$60)</f>
        <v>3.6623863636363638</v>
      </c>
      <c r="E7" s="153">
        <f>D7/C7</f>
        <v>0.8952500000000001</v>
      </c>
    </row>
    <row r="8" spans="1:6">
      <c r="A8" s="120">
        <v>2</v>
      </c>
      <c r="B8" s="128" t="s">
        <v>544</v>
      </c>
      <c r="C8" s="105">
        <v>2.7272727272727275</v>
      </c>
      <c r="D8" s="105">
        <f>LOOKUP(A8,Komitmen!B$5:B$60,Komitmen!N$5:N$60)</f>
        <v>2.5990909090909091</v>
      </c>
      <c r="E8" s="153">
        <f t="shared" ref="E8:E60" si="0">D8/C8</f>
        <v>0.95299999999999996</v>
      </c>
    </row>
    <row r="9" spans="1:6" ht="30">
      <c r="A9" s="120">
        <v>3</v>
      </c>
      <c r="B9" s="128" t="s">
        <v>14</v>
      </c>
      <c r="C9" s="122">
        <v>4.0909090909090908</v>
      </c>
      <c r="D9" s="105">
        <f>LOOKUP(A9,Komitmen!B$5:B$60,Komitmen!N$5:N$60)</f>
        <v>3.8863636363636362</v>
      </c>
      <c r="E9" s="153">
        <f t="shared" si="0"/>
        <v>0.95</v>
      </c>
    </row>
    <row r="10" spans="1:6" ht="30">
      <c r="A10" s="120">
        <v>4</v>
      </c>
      <c r="B10" s="128" t="s">
        <v>600</v>
      </c>
      <c r="C10" s="122">
        <v>2.7272727272727275</v>
      </c>
      <c r="D10" s="105">
        <f>LOOKUP(A10,Komitmen!B$5:B$60,Komitmen!N$5:N$60)</f>
        <v>2.4180340909090914</v>
      </c>
      <c r="E10" s="153">
        <f t="shared" si="0"/>
        <v>0.88661250000000014</v>
      </c>
    </row>
    <row r="11" spans="1:6" ht="30">
      <c r="A11" s="120">
        <v>5</v>
      </c>
      <c r="B11" s="128" t="s">
        <v>545</v>
      </c>
      <c r="C11" s="122">
        <v>1.3636363636363638</v>
      </c>
      <c r="D11" s="105">
        <f>LOOKUP(A11,Komitmen!B$5:B$60,Komitmen!N$5:N$60)</f>
        <v>1.1193181818181821</v>
      </c>
      <c r="E11" s="153">
        <f t="shared" si="0"/>
        <v>0.82083333333333341</v>
      </c>
    </row>
    <row r="12" spans="1:6">
      <c r="A12" s="121" t="s">
        <v>27</v>
      </c>
      <c r="B12" s="129" t="s">
        <v>584</v>
      </c>
      <c r="C12" s="123"/>
      <c r="D12" s="123"/>
      <c r="E12" s="153"/>
    </row>
    <row r="13" spans="1:6">
      <c r="A13" s="120">
        <v>6</v>
      </c>
      <c r="B13" s="128" t="s">
        <v>29</v>
      </c>
      <c r="C13" s="122">
        <v>1.6666666666666665</v>
      </c>
      <c r="D13" s="122">
        <f>LOOKUP(A13,Kebijakan!B$5:B$121,Kebijakan!N$5:N$121)</f>
        <v>1.5661952861952864</v>
      </c>
      <c r="E13" s="153">
        <f t="shared" si="0"/>
        <v>0.93971717171717195</v>
      </c>
    </row>
    <row r="14" spans="1:6" ht="45">
      <c r="A14" s="120">
        <v>7</v>
      </c>
      <c r="B14" s="128" t="s">
        <v>601</v>
      </c>
      <c r="C14" s="122">
        <v>1.6666666666666665</v>
      </c>
      <c r="D14" s="122">
        <f>LOOKUP(A14,Kebijakan!B$5:B$121,Kebijakan!N$5:N$121)</f>
        <v>1.6666666666666665</v>
      </c>
      <c r="E14" s="153">
        <f t="shared" si="0"/>
        <v>1</v>
      </c>
    </row>
    <row r="15" spans="1:6" ht="30">
      <c r="A15" s="120">
        <v>8</v>
      </c>
      <c r="B15" s="128" t="s">
        <v>602</v>
      </c>
      <c r="C15" s="122">
        <v>1.6666666666666665</v>
      </c>
      <c r="D15" s="122">
        <f>LOOKUP(A15,Kebijakan!B$5:B$121,Kebijakan!N$5:N$121)</f>
        <v>1.6666666666666665</v>
      </c>
      <c r="E15" s="153">
        <f t="shared" si="0"/>
        <v>1</v>
      </c>
    </row>
    <row r="16" spans="1:6" ht="45">
      <c r="A16" s="120">
        <v>9</v>
      </c>
      <c r="B16" s="128" t="s">
        <v>603</v>
      </c>
      <c r="C16" s="122">
        <v>1.6666666666666665</v>
      </c>
      <c r="D16" s="122">
        <f>LOOKUP(A16,Kebijakan!B$5:B$121,Kebijakan!N$5:N$121)</f>
        <v>1.6666666666666665</v>
      </c>
      <c r="E16" s="153">
        <f t="shared" si="0"/>
        <v>1</v>
      </c>
    </row>
    <row r="17" spans="1:5" ht="30">
      <c r="A17" s="120">
        <v>10</v>
      </c>
      <c r="B17" s="128" t="s">
        <v>604</v>
      </c>
      <c r="C17" s="122">
        <v>1.6666666666666665</v>
      </c>
      <c r="D17" s="122">
        <f>LOOKUP(A17,Kebijakan!B$5:B$121,Kebijakan!N$5:N$121)</f>
        <v>0.76388888888888884</v>
      </c>
      <c r="E17" s="153">
        <f t="shared" si="0"/>
        <v>0.45833333333333337</v>
      </c>
    </row>
    <row r="18" spans="1:5">
      <c r="A18" s="120">
        <v>11</v>
      </c>
      <c r="B18" s="128" t="s">
        <v>144</v>
      </c>
      <c r="C18" s="122">
        <v>1.6666666666666665</v>
      </c>
      <c r="D18" s="122">
        <f>LOOKUP(A18,Kebijakan!B$5:B$121,Kebijakan!N$5:N$121)</f>
        <v>1.6666666666666665</v>
      </c>
      <c r="E18" s="153">
        <f t="shared" si="0"/>
        <v>1</v>
      </c>
    </row>
    <row r="19" spans="1:5">
      <c r="A19" s="121" t="s">
        <v>151</v>
      </c>
      <c r="B19" s="129" t="s">
        <v>591</v>
      </c>
      <c r="C19" s="123"/>
      <c r="D19" s="123"/>
      <c r="E19" s="153"/>
    </row>
    <row r="20" spans="1:5">
      <c r="A20" s="127" t="s">
        <v>524</v>
      </c>
      <c r="B20" s="129" t="s">
        <v>592</v>
      </c>
      <c r="C20" s="122"/>
      <c r="D20" s="122"/>
      <c r="E20" s="153"/>
    </row>
    <row r="21" spans="1:5">
      <c r="A21" s="120">
        <v>12</v>
      </c>
      <c r="B21" s="128" t="s">
        <v>154</v>
      </c>
      <c r="C21" s="122">
        <v>1.7142857142857142</v>
      </c>
      <c r="D21" s="122">
        <f>LOOKUP(A21,PS!B$5:B$75,PS!N$5:N$75)</f>
        <v>1.7142857142857142</v>
      </c>
      <c r="E21" s="153">
        <f t="shared" si="0"/>
        <v>1</v>
      </c>
    </row>
    <row r="22" spans="1:5">
      <c r="A22" s="120">
        <v>13</v>
      </c>
      <c r="B22" s="128" t="s">
        <v>156</v>
      </c>
      <c r="C22" s="122">
        <v>5.1428571428571423</v>
      </c>
      <c r="D22" s="122">
        <f>LOOKUP(A22,PS!B$5:B$75,PS!N$5:N$75)</f>
        <v>4.2428571428571429</v>
      </c>
      <c r="E22" s="153">
        <f t="shared" si="0"/>
        <v>0.82500000000000007</v>
      </c>
    </row>
    <row r="23" spans="1:5" ht="45">
      <c r="A23" s="120">
        <v>14</v>
      </c>
      <c r="B23" s="128" t="s">
        <v>159</v>
      </c>
      <c r="C23" s="122">
        <v>3.4285714285714284</v>
      </c>
      <c r="D23" s="122">
        <f>LOOKUP(A23,PS!B$5:B$75,PS!N$5:N$75)</f>
        <v>3.3915428571428574</v>
      </c>
      <c r="E23" s="153">
        <f t="shared" si="0"/>
        <v>0.98920000000000008</v>
      </c>
    </row>
    <row r="24" spans="1:5" ht="30">
      <c r="A24" s="120">
        <v>15</v>
      </c>
      <c r="B24" s="128" t="s">
        <v>605</v>
      </c>
      <c r="C24" s="122">
        <v>5.1428571428571423</v>
      </c>
      <c r="D24" s="122">
        <f>LOOKUP(A24,PS!B$5:B$75,PS!N$5:N$75)</f>
        <v>4.8335785714285704</v>
      </c>
      <c r="E24" s="153">
        <f t="shared" si="0"/>
        <v>0.93986249999999993</v>
      </c>
    </row>
    <row r="25" spans="1:5">
      <c r="A25" s="120">
        <v>16</v>
      </c>
      <c r="B25" s="128" t="s">
        <v>178</v>
      </c>
      <c r="C25" s="122">
        <v>3.4285714285714284</v>
      </c>
      <c r="D25" s="122">
        <f>LOOKUP(A25,PS!B$5:B$75,PS!N$5:N$75)</f>
        <v>2.9999999999999996</v>
      </c>
      <c r="E25" s="153">
        <f t="shared" si="0"/>
        <v>0.87499999999999989</v>
      </c>
    </row>
    <row r="26" spans="1:5" ht="30">
      <c r="A26" s="120">
        <v>17</v>
      </c>
      <c r="B26" s="128" t="s">
        <v>184</v>
      </c>
      <c r="C26" s="122">
        <v>1.7142857142857142</v>
      </c>
      <c r="D26" s="122">
        <f>LOOKUP(A26,PS!B$5:B$75,PS!N$5:N$75)</f>
        <v>1.7142857142857142</v>
      </c>
      <c r="E26" s="153">
        <f t="shared" si="0"/>
        <v>1</v>
      </c>
    </row>
    <row r="27" spans="1:5">
      <c r="A27" s="120">
        <v>18</v>
      </c>
      <c r="B27" s="128" t="s">
        <v>185</v>
      </c>
      <c r="C27" s="122">
        <v>3.4285714285714284</v>
      </c>
      <c r="D27" s="122">
        <f>LOOKUP(A27,PS!B$5:B$75,PS!N$5:N$75)</f>
        <v>3.0171428571428569</v>
      </c>
      <c r="E27" s="153">
        <f t="shared" si="0"/>
        <v>0.88</v>
      </c>
    </row>
    <row r="28" spans="1:5" ht="30">
      <c r="A28" s="127" t="s">
        <v>593</v>
      </c>
      <c r="B28" s="129" t="s">
        <v>590</v>
      </c>
      <c r="C28" s="122"/>
      <c r="D28" s="122"/>
      <c r="E28" s="153"/>
    </row>
    <row r="29" spans="1:5" ht="30">
      <c r="A29" s="120">
        <v>19</v>
      </c>
      <c r="B29" s="128" t="s">
        <v>665</v>
      </c>
      <c r="C29" s="122">
        <v>1.7217391304347847</v>
      </c>
      <c r="D29" s="122">
        <f>LOOKUP(A29,Dekom!B$5:B$164,Dekom!N$5:N$164)</f>
        <v>1.7217391304347847</v>
      </c>
      <c r="E29" s="153">
        <f t="shared" si="0"/>
        <v>1</v>
      </c>
    </row>
    <row r="30" spans="1:5" ht="60">
      <c r="A30" s="120">
        <v>20</v>
      </c>
      <c r="B30" s="128" t="s">
        <v>666</v>
      </c>
      <c r="C30" s="122">
        <v>1.7217391304347847</v>
      </c>
      <c r="D30" s="122">
        <f>LOOKUP(A30,Dekom!B$5:B$164,Dekom!N$5:N$164)</f>
        <v>1.7217391304347847</v>
      </c>
      <c r="E30" s="153">
        <f t="shared" si="0"/>
        <v>1</v>
      </c>
    </row>
    <row r="31" spans="1:5" ht="30">
      <c r="A31" s="120">
        <v>21</v>
      </c>
      <c r="B31" s="128" t="s">
        <v>195</v>
      </c>
      <c r="C31" s="122">
        <v>1.7217391304347847</v>
      </c>
      <c r="D31" s="122">
        <f>LOOKUP(A31,Dekom!B$5:B$164,Dekom!N$5:N$164)</f>
        <v>1.5065217391304366</v>
      </c>
      <c r="E31" s="153">
        <f t="shared" si="0"/>
        <v>0.875</v>
      </c>
    </row>
    <row r="32" spans="1:5" ht="60">
      <c r="A32" s="120">
        <v>22</v>
      </c>
      <c r="B32" s="128" t="s">
        <v>199</v>
      </c>
      <c r="C32" s="122">
        <v>1.7217391304347847</v>
      </c>
      <c r="D32" s="122">
        <f>LOOKUP(A32,Dekom!B$5:B$164,Dekom!N$5:N$164)</f>
        <v>1.6992847826086974</v>
      </c>
      <c r="E32" s="153">
        <f t="shared" si="0"/>
        <v>0.98695833333333316</v>
      </c>
    </row>
    <row r="33" spans="1:5" ht="30">
      <c r="A33" s="120">
        <v>23</v>
      </c>
      <c r="B33" s="128" t="s">
        <v>668</v>
      </c>
      <c r="C33" s="122">
        <v>1.7217391304347847</v>
      </c>
      <c r="D33" s="122">
        <f>LOOKUP(A33,Dekom!B$5:B$164,Dekom!N$5:N$164)</f>
        <v>1.4527173913043496</v>
      </c>
      <c r="E33" s="153">
        <f t="shared" si="0"/>
        <v>0.84375</v>
      </c>
    </row>
    <row r="34" spans="1:5" ht="45">
      <c r="A34" s="120">
        <v>24</v>
      </c>
      <c r="B34" s="128" t="s">
        <v>213</v>
      </c>
      <c r="C34" s="122">
        <v>1.7217391304347847</v>
      </c>
      <c r="D34" s="122">
        <f>LOOKUP(A34,Dekom!B$5:B$164,Dekom!N$5:N$164)</f>
        <v>1.6602484472049708</v>
      </c>
      <c r="E34" s="153">
        <f t="shared" si="0"/>
        <v>0.96428571428571419</v>
      </c>
    </row>
    <row r="35" spans="1:5" ht="45">
      <c r="A35" s="120">
        <v>25</v>
      </c>
      <c r="B35" s="128" t="s">
        <v>227</v>
      </c>
      <c r="C35" s="122">
        <v>1.7217391304347847</v>
      </c>
      <c r="D35" s="122">
        <f>LOOKUP(A35,Dekom!B$5:B$164,Dekom!N$5:N$164)</f>
        <v>1.5080521739130455</v>
      </c>
      <c r="E35" s="153">
        <f t="shared" si="0"/>
        <v>0.87588888888888905</v>
      </c>
    </row>
    <row r="36" spans="1:5" ht="45">
      <c r="A36" s="120">
        <v>26</v>
      </c>
      <c r="B36" s="128" t="s">
        <v>239</v>
      </c>
      <c r="C36" s="122">
        <v>1.7217391304347847</v>
      </c>
      <c r="D36" s="122">
        <f>LOOKUP(A36,Dekom!B$5:B$164,Dekom!N$5:N$164)</f>
        <v>0.57391304347826155</v>
      </c>
      <c r="E36" s="153">
        <f t="shared" si="0"/>
        <v>0.33333333333333331</v>
      </c>
    </row>
    <row r="37" spans="1:5" ht="75">
      <c r="A37" s="120">
        <v>27</v>
      </c>
      <c r="B37" s="128" t="s">
        <v>241</v>
      </c>
      <c r="C37" s="122">
        <v>1.7217391304347847</v>
      </c>
      <c r="D37" s="122">
        <f>LOOKUP(A37,Dekom!B$5:B$164,Dekom!N$5:N$164)</f>
        <v>1.2913043478260884</v>
      </c>
      <c r="E37" s="153">
        <f t="shared" si="0"/>
        <v>0.74999999999999989</v>
      </c>
    </row>
    <row r="38" spans="1:5" ht="60">
      <c r="A38" s="120">
        <v>28</v>
      </c>
      <c r="B38" s="128" t="s">
        <v>546</v>
      </c>
      <c r="C38" s="122">
        <v>2.5043478260869549</v>
      </c>
      <c r="D38" s="122">
        <f>LOOKUP(A38,Dekom!B$5:B$164,Dekom!N$5:N$164)</f>
        <v>1.9371428571428559</v>
      </c>
      <c r="E38" s="153">
        <f t="shared" si="0"/>
        <v>0.77351190476190479</v>
      </c>
    </row>
    <row r="39" spans="1:5" ht="30">
      <c r="A39" s="127" t="s">
        <v>594</v>
      </c>
      <c r="B39" s="129" t="s">
        <v>589</v>
      </c>
      <c r="C39" s="122"/>
      <c r="D39" s="122"/>
      <c r="E39" s="153"/>
    </row>
    <row r="40" spans="1:5">
      <c r="A40" s="120">
        <v>29</v>
      </c>
      <c r="B40" s="128" t="s">
        <v>261</v>
      </c>
      <c r="C40" s="122">
        <v>2.5</v>
      </c>
      <c r="D40" s="122">
        <f>LOOKUP(A40,Komite!B$5:B$43,Komite!N$5:N$43)</f>
        <v>2.4375</v>
      </c>
      <c r="E40" s="153">
        <f t="shared" si="0"/>
        <v>0.97499999999999998</v>
      </c>
    </row>
    <row r="41" spans="1:5">
      <c r="A41" s="120">
        <v>30</v>
      </c>
      <c r="B41" s="128" t="s">
        <v>268</v>
      </c>
      <c r="C41" s="122">
        <v>0.83333333333333326</v>
      </c>
      <c r="D41" s="122">
        <f>LOOKUP(A41,Komite!B$5:B$43,Komite!N$5:N$43)</f>
        <v>0.83333333333333326</v>
      </c>
      <c r="E41" s="153">
        <f t="shared" si="0"/>
        <v>1</v>
      </c>
    </row>
    <row r="42" spans="1:5" ht="60">
      <c r="A42" s="120">
        <v>31</v>
      </c>
      <c r="B42" s="128" t="s">
        <v>271</v>
      </c>
      <c r="C42" s="122">
        <v>1.6666666666666665</v>
      </c>
      <c r="D42" s="122">
        <f>LOOKUP(A42,Komite!B$5:B$43,Komite!N$5:N$43)</f>
        <v>1.388611111111111</v>
      </c>
      <c r="E42" s="153">
        <f t="shared" si="0"/>
        <v>0.83316666666666672</v>
      </c>
    </row>
    <row r="43" spans="1:5">
      <c r="A43" s="127" t="s">
        <v>595</v>
      </c>
      <c r="B43" s="129" t="s">
        <v>588</v>
      </c>
      <c r="C43" s="122"/>
      <c r="D43" s="122"/>
      <c r="E43" s="153"/>
    </row>
    <row r="44" spans="1:5">
      <c r="A44" s="120">
        <v>32</v>
      </c>
      <c r="B44" s="130" t="s">
        <v>287</v>
      </c>
      <c r="C44" s="122">
        <v>1.75</v>
      </c>
      <c r="D44" s="122">
        <f>LOOKUP(A44,Direksi!B$5:B$188,Direksi!N$5:N$188)</f>
        <v>1.5069444444444446</v>
      </c>
      <c r="E44" s="153">
        <f t="shared" si="0"/>
        <v>0.86111111111111127</v>
      </c>
    </row>
    <row r="45" spans="1:5" ht="30">
      <c r="A45" s="120">
        <v>33</v>
      </c>
      <c r="B45" s="128" t="s">
        <v>297</v>
      </c>
      <c r="C45" s="122">
        <v>1.75</v>
      </c>
      <c r="D45" s="122">
        <f>LOOKUP(A45,Direksi!B$5:B$188,Direksi!N$5:N$188)</f>
        <v>1.7122291666666669</v>
      </c>
      <c r="E45" s="153">
        <f t="shared" si="0"/>
        <v>0.97841666666666682</v>
      </c>
    </row>
    <row r="46" spans="1:5">
      <c r="A46" s="120">
        <v>34</v>
      </c>
      <c r="B46" s="128" t="s">
        <v>307</v>
      </c>
      <c r="C46" s="122">
        <v>1.75</v>
      </c>
      <c r="D46" s="122">
        <f>LOOKUP(A46,Direksi!B$5:B$188,Direksi!N$5:N$188)</f>
        <v>1.5921354166666668</v>
      </c>
      <c r="E46" s="153">
        <f t="shared" si="0"/>
        <v>0.90979166666666678</v>
      </c>
    </row>
    <row r="47" spans="1:5" ht="45">
      <c r="A47" s="120">
        <v>35</v>
      </c>
      <c r="B47" s="128" t="s">
        <v>321</v>
      </c>
      <c r="C47" s="122">
        <v>2.625</v>
      </c>
      <c r="D47" s="122">
        <f>LOOKUP(A47,Direksi!B$5:B$188,Direksi!N$5:N$188)</f>
        <v>2.4687796874999992</v>
      </c>
      <c r="E47" s="153">
        <f t="shared" si="0"/>
        <v>0.9404874999999997</v>
      </c>
    </row>
    <row r="48" spans="1:5" ht="30">
      <c r="A48" s="120">
        <v>36</v>
      </c>
      <c r="B48" s="128" t="s">
        <v>365</v>
      </c>
      <c r="C48" s="122">
        <v>2.625</v>
      </c>
      <c r="D48" s="122">
        <f>LOOKUP(A48,Direksi!B$5:B$188,Direksi!N$5:N$188)</f>
        <v>2.6123124999999998</v>
      </c>
      <c r="E48" s="153">
        <f t="shared" si="0"/>
        <v>0.99516666666666664</v>
      </c>
    </row>
    <row r="49" spans="1:5" ht="30">
      <c r="A49" s="120">
        <v>37</v>
      </c>
      <c r="B49" s="128" t="s">
        <v>547</v>
      </c>
      <c r="C49" s="122">
        <v>2.625</v>
      </c>
      <c r="D49" s="122">
        <f>LOOKUP(A49,Direksi!B$5:B$188,Direksi!N$5:N$188)</f>
        <v>2.406109602272728</v>
      </c>
      <c r="E49" s="153">
        <f t="shared" si="0"/>
        <v>0.91661318181818208</v>
      </c>
    </row>
    <row r="50" spans="1:5">
      <c r="A50" s="120">
        <v>38</v>
      </c>
      <c r="B50" s="128" t="s">
        <v>428</v>
      </c>
      <c r="C50" s="122">
        <v>0.875</v>
      </c>
      <c r="D50" s="122">
        <f>LOOKUP(A50,Direksi!B$5:B$188,Direksi!N$5:N$188)</f>
        <v>0.67727916666666677</v>
      </c>
      <c r="E50" s="153">
        <f t="shared" si="0"/>
        <v>0.77403333333333346</v>
      </c>
    </row>
    <row r="51" spans="1:5">
      <c r="A51" s="127" t="s">
        <v>596</v>
      </c>
      <c r="B51" s="129" t="s">
        <v>587</v>
      </c>
      <c r="C51" s="122"/>
      <c r="D51" s="122"/>
      <c r="E51" s="153"/>
    </row>
    <row r="52" spans="1:5" ht="30">
      <c r="A52" s="120">
        <v>39</v>
      </c>
      <c r="B52" s="128" t="s">
        <v>439</v>
      </c>
      <c r="C52" s="122">
        <v>1</v>
      </c>
      <c r="D52" s="122">
        <f>LOOKUP(A52,SPI!B$5:B$39,SPI!N$5:N$39)</f>
        <v>0.80376666666666663</v>
      </c>
      <c r="E52" s="153">
        <f t="shared" si="0"/>
        <v>0.80376666666666663</v>
      </c>
    </row>
    <row r="53" spans="1:5" ht="30">
      <c r="A53" s="120">
        <v>40</v>
      </c>
      <c r="B53" s="128" t="s">
        <v>451</v>
      </c>
      <c r="C53" s="122">
        <v>2</v>
      </c>
      <c r="D53" s="122">
        <f>LOOKUP(A53,SPI!B$5:B$39,SPI!N$5:N$39)</f>
        <v>1.7083333333333333</v>
      </c>
      <c r="E53" s="153">
        <f t="shared" si="0"/>
        <v>0.85416666666666663</v>
      </c>
    </row>
    <row r="54" spans="1:5" ht="30">
      <c r="A54" s="120">
        <v>41</v>
      </c>
      <c r="B54" s="128" t="s">
        <v>548</v>
      </c>
      <c r="C54" s="122">
        <v>2</v>
      </c>
      <c r="D54" s="122">
        <f>LOOKUP(A54,SPI!B$5:B$39,SPI!N$5:N$39)</f>
        <v>1.75</v>
      </c>
      <c r="E54" s="153">
        <f t="shared" si="0"/>
        <v>0.875</v>
      </c>
    </row>
    <row r="55" spans="1:5">
      <c r="A55" s="127" t="s">
        <v>597</v>
      </c>
      <c r="B55" s="129" t="s">
        <v>586</v>
      </c>
      <c r="C55" s="122"/>
      <c r="D55" s="122"/>
      <c r="E55" s="153"/>
    </row>
    <row r="56" spans="1:5" ht="45">
      <c r="A56" s="120">
        <v>42</v>
      </c>
      <c r="B56" s="128" t="s">
        <v>469</v>
      </c>
      <c r="C56" s="122">
        <v>1.3333333333333333</v>
      </c>
      <c r="D56" s="122">
        <f>LOOKUP(A56,Sekper!B$5:B$33,Sekper!N$5:N$33)</f>
        <v>1.2877666666666667</v>
      </c>
      <c r="E56" s="153">
        <f t="shared" si="0"/>
        <v>0.96582500000000004</v>
      </c>
    </row>
    <row r="57" spans="1:5">
      <c r="A57" s="120">
        <v>43</v>
      </c>
      <c r="B57" s="128" t="s">
        <v>476</v>
      </c>
      <c r="C57" s="122">
        <v>2.6666666666666665</v>
      </c>
      <c r="D57" s="122">
        <f>LOOKUP(A57,Sekper!B$5:B$33,Sekper!N$5:N$33)</f>
        <v>2.5105599999999999</v>
      </c>
      <c r="E57" s="153">
        <f t="shared" si="0"/>
        <v>0.94145999999999996</v>
      </c>
    </row>
    <row r="58" spans="1:5">
      <c r="A58" s="121" t="s">
        <v>493</v>
      </c>
      <c r="B58" s="129" t="s">
        <v>598</v>
      </c>
      <c r="C58" s="122"/>
      <c r="D58" s="122"/>
      <c r="E58" s="153"/>
    </row>
    <row r="59" spans="1:5" ht="30">
      <c r="A59" s="120">
        <v>44</v>
      </c>
      <c r="B59" s="128" t="s">
        <v>549</v>
      </c>
      <c r="C59" s="122">
        <v>3.333333333333333</v>
      </c>
      <c r="D59" s="122">
        <f>LOOKUP(A59,Pengungkapan!B$5:B$52,Pengungkapan!N$5:N$52)</f>
        <v>3.1012333333333335</v>
      </c>
      <c r="E59" s="153">
        <f t="shared" si="0"/>
        <v>0.93037000000000014</v>
      </c>
    </row>
    <row r="60" spans="1:5">
      <c r="A60" s="120">
        <v>45</v>
      </c>
      <c r="B60" s="128" t="s">
        <v>550</v>
      </c>
      <c r="C60" s="122">
        <v>1.6666666666666665</v>
      </c>
      <c r="D60" s="122">
        <f>LOOKUP(A60,Pengungkapan!B$5:B$52,Pengungkapan!N$5:N$52)</f>
        <v>1.6666666666666665</v>
      </c>
      <c r="E60" s="153">
        <f t="shared" si="0"/>
        <v>1</v>
      </c>
    </row>
    <row r="61" spans="1:5">
      <c r="A61" s="120"/>
      <c r="B61" s="120"/>
      <c r="C61" s="105">
        <f>SUM(C7:C60)</f>
        <v>100.00000000000003</v>
      </c>
      <c r="D61" s="122">
        <f>SUM(D7:D60)</f>
        <v>90.131861019518453</v>
      </c>
      <c r="E61" s="157">
        <f>D61/C61</f>
        <v>0.90131861019518422</v>
      </c>
    </row>
  </sheetData>
  <protectedRanges>
    <protectedRange sqref="A1:E4" name="Rentang1"/>
  </protectedRanges>
  <mergeCells count="4">
    <mergeCell ref="A1:E1"/>
    <mergeCell ref="A2:E2"/>
    <mergeCell ref="A3:E3"/>
    <mergeCell ref="A4:E4"/>
  </mergeCells>
  <conditionalFormatting sqref="E7:E60">
    <cfRule type="cellIs" dxfId="281" priority="1" operator="lessThanOrEqual">
      <formula>0.5</formula>
    </cfRule>
    <cfRule type="cellIs" dxfId="280" priority="2" operator="lessThanOrEqual">
      <formula>0.75</formula>
    </cfRule>
  </conditionalFormatting>
  <printOptions horizontalCentered="1"/>
  <pageMargins left="1.155511811" right="0.511811024" top="0.55118110200000003" bottom="0.55118110200000003" header="0.31496062992126" footer="0.31496062992126"/>
  <pageSetup paperSize="9" scale="90"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4"/>
  <sheetViews>
    <sheetView zoomScale="80" zoomScaleNormal="80" zoomScaleSheetLayoutView="100" workbookViewId="0">
      <selection activeCell="A3" sqref="A3:E3"/>
    </sheetView>
  </sheetViews>
  <sheetFormatPr defaultRowHeight="15"/>
  <cols>
    <col min="1" max="1" width="4.140625" bestFit="1" customWidth="1"/>
    <col min="2" max="2" width="56.5703125" customWidth="1"/>
    <col min="3" max="3" width="9.42578125" customWidth="1"/>
    <col min="4" max="4" width="9.85546875" customWidth="1"/>
    <col min="5" max="5" width="10.42578125" style="154" customWidth="1"/>
  </cols>
  <sheetData>
    <row r="1" spans="1:6" s="107" customFormat="1" ht="15.75" customHeight="1">
      <c r="A1" s="661" t="s">
        <v>858</v>
      </c>
      <c r="B1" s="661"/>
      <c r="C1" s="661"/>
      <c r="D1" s="661"/>
      <c r="E1" s="661"/>
      <c r="F1" s="106"/>
    </row>
    <row r="2" spans="1:6" s="107" customFormat="1" ht="15.75" customHeight="1">
      <c r="A2" s="661" t="s">
        <v>575</v>
      </c>
      <c r="B2" s="661"/>
      <c r="C2" s="661"/>
      <c r="D2" s="661"/>
      <c r="E2" s="661"/>
      <c r="F2" s="106"/>
    </row>
    <row r="3" spans="1:6" s="107" customFormat="1" ht="15.75" customHeight="1">
      <c r="A3" s="661" t="s">
        <v>929</v>
      </c>
      <c r="B3" s="661"/>
      <c r="C3" s="661"/>
      <c r="D3" s="661"/>
      <c r="E3" s="661"/>
      <c r="F3" s="106"/>
    </row>
    <row r="4" spans="1:6" s="107" customFormat="1">
      <c r="A4" s="662"/>
      <c r="B4" s="662"/>
      <c r="C4" s="662"/>
      <c r="D4" s="662"/>
      <c r="E4" s="662"/>
      <c r="F4" s="108"/>
    </row>
    <row r="5" spans="1:6" s="107" customFormat="1" ht="30">
      <c r="A5" s="112" t="s">
        <v>579</v>
      </c>
      <c r="B5" s="112" t="s">
        <v>576</v>
      </c>
      <c r="C5" s="113" t="s">
        <v>577</v>
      </c>
      <c r="D5" s="114" t="s">
        <v>578</v>
      </c>
      <c r="E5" s="151" t="s">
        <v>580</v>
      </c>
      <c r="F5" s="108"/>
    </row>
    <row r="6" spans="1:6" s="107" customFormat="1">
      <c r="A6" s="109" t="s">
        <v>1</v>
      </c>
      <c r="B6" s="116" t="s">
        <v>581</v>
      </c>
      <c r="C6" s="110"/>
      <c r="D6" s="111"/>
      <c r="E6" s="152"/>
      <c r="F6" s="108"/>
    </row>
    <row r="7" spans="1:6" ht="45">
      <c r="A7" s="124">
        <v>1</v>
      </c>
      <c r="B7" s="117" t="s">
        <v>855</v>
      </c>
      <c r="C7" s="118">
        <v>1.0227272727272727</v>
      </c>
      <c r="D7" s="118">
        <f>LOOKUP(A7,Komitmen!C$6:C$60,Komitmen!M$6:M$60)</f>
        <v>0.92045454545454541</v>
      </c>
      <c r="E7" s="153">
        <f>D7/C7</f>
        <v>0.9</v>
      </c>
      <c r="F7" s="444"/>
    </row>
    <row r="8" spans="1:6" ht="60">
      <c r="A8" s="124">
        <v>2</v>
      </c>
      <c r="B8" s="117" t="s">
        <v>856</v>
      </c>
      <c r="C8" s="118">
        <v>1.0227272727272727</v>
      </c>
      <c r="D8" s="118">
        <f>LOOKUP(A8,Komitmen!C$6:C$60,Komitmen!M$6:M$60)</f>
        <v>1.0227272727272727</v>
      </c>
      <c r="E8" s="153">
        <f t="shared" ref="E8:E67" si="0">D8/C8</f>
        <v>1</v>
      </c>
      <c r="F8" s="444"/>
    </row>
    <row r="9" spans="1:6" ht="30">
      <c r="A9" s="124">
        <v>3</v>
      </c>
      <c r="B9" s="117" t="s">
        <v>551</v>
      </c>
      <c r="C9" s="118">
        <v>1.0227272727272727</v>
      </c>
      <c r="D9" s="118">
        <f>LOOKUP(A9,Komitmen!C$6:C$60,Komitmen!M$6:M$60)</f>
        <v>0.90102272727272725</v>
      </c>
      <c r="E9" s="153">
        <f t="shared" si="0"/>
        <v>0.88100000000000001</v>
      </c>
      <c r="F9" s="444"/>
    </row>
    <row r="10" spans="1:6" ht="45">
      <c r="A10" s="124">
        <v>4</v>
      </c>
      <c r="B10" s="117" t="s">
        <v>857</v>
      </c>
      <c r="C10" s="118">
        <v>1.0227272727272727</v>
      </c>
      <c r="D10" s="118">
        <f>LOOKUP(A10,Komitmen!C$6:C$60,Komitmen!M$6:M$60)</f>
        <v>0.81818181818181823</v>
      </c>
      <c r="E10" s="153">
        <f t="shared" si="0"/>
        <v>0.8</v>
      </c>
      <c r="F10" s="444"/>
    </row>
    <row r="11" spans="1:6" ht="45">
      <c r="A11" s="124">
        <v>5</v>
      </c>
      <c r="B11" s="341" t="s">
        <v>552</v>
      </c>
      <c r="C11" s="118">
        <v>0.54545454545454553</v>
      </c>
      <c r="D11" s="118">
        <f>LOOKUP(A11,Komitmen!C$6:C$60,Komitmen!M$6:M$60)</f>
        <v>0.54545454545454553</v>
      </c>
      <c r="E11" s="153">
        <f t="shared" si="0"/>
        <v>1</v>
      </c>
      <c r="F11" s="444"/>
    </row>
    <row r="12" spans="1:6" ht="30">
      <c r="A12" s="124">
        <v>6</v>
      </c>
      <c r="B12" s="341" t="s">
        <v>7</v>
      </c>
      <c r="C12" s="118">
        <v>0.54545454545454553</v>
      </c>
      <c r="D12" s="118">
        <f>LOOKUP(A12,Komitmen!C$6:C$60,Komitmen!M$6:M$60)</f>
        <v>0.50700000000000012</v>
      </c>
      <c r="E12" s="153">
        <f t="shared" si="0"/>
        <v>0.9295000000000001</v>
      </c>
      <c r="F12" s="444"/>
    </row>
    <row r="13" spans="1:6" ht="30">
      <c r="A13" s="124">
        <v>7</v>
      </c>
      <c r="B13" s="341" t="s">
        <v>8</v>
      </c>
      <c r="C13" s="118">
        <v>0.54545454545454553</v>
      </c>
      <c r="D13" s="118">
        <f>LOOKUP(A13,Komitmen!C$6:C$60,Komitmen!M$6:M$60)</f>
        <v>0.51272727272727281</v>
      </c>
      <c r="E13" s="153">
        <f t="shared" si="0"/>
        <v>0.94000000000000006</v>
      </c>
      <c r="F13" s="444"/>
    </row>
    <row r="14" spans="1:6" ht="30">
      <c r="A14" s="124">
        <v>8</v>
      </c>
      <c r="B14" s="341" t="s">
        <v>553</v>
      </c>
      <c r="C14" s="118">
        <v>0.54545454545454553</v>
      </c>
      <c r="D14" s="118">
        <f>LOOKUP(A14,Komitmen!C$6:C$60,Komitmen!M$6:M$60)</f>
        <v>0.5346363636363638</v>
      </c>
      <c r="E14" s="153">
        <f t="shared" si="0"/>
        <v>0.98016666666666685</v>
      </c>
      <c r="F14" s="444"/>
    </row>
    <row r="15" spans="1:6" ht="30">
      <c r="A15" s="124">
        <v>9</v>
      </c>
      <c r="B15" s="341" t="s">
        <v>11</v>
      </c>
      <c r="C15" s="118">
        <v>0.54545454545454553</v>
      </c>
      <c r="D15" s="118">
        <f>LOOKUP(A15,Komitmen!C$6:C$60,Komitmen!M$6:M$60)</f>
        <v>0.49927272727272731</v>
      </c>
      <c r="E15" s="153">
        <f t="shared" si="0"/>
        <v>0.91533333333333333</v>
      </c>
      <c r="F15" s="444"/>
    </row>
    <row r="16" spans="1:6" ht="45">
      <c r="A16" s="124">
        <v>10</v>
      </c>
      <c r="B16" s="341" t="s">
        <v>582</v>
      </c>
      <c r="C16" s="118">
        <v>2.0454545454545454</v>
      </c>
      <c r="D16" s="118">
        <f>LOOKUP(A16,Komitmen!C$6:C$60,Komitmen!M$6:M$60)</f>
        <v>1.9431818181818181</v>
      </c>
      <c r="E16" s="153">
        <f t="shared" si="0"/>
        <v>0.95</v>
      </c>
      <c r="F16" s="444"/>
    </row>
    <row r="17" spans="1:6" ht="45">
      <c r="A17" s="124">
        <v>11</v>
      </c>
      <c r="B17" s="341" t="s">
        <v>17</v>
      </c>
      <c r="C17" s="118">
        <v>2.0454545454545454</v>
      </c>
      <c r="D17" s="118">
        <f>LOOKUP(A17,Komitmen!C$6:C$60,Komitmen!M$6:M$60)</f>
        <v>1.9431818181818181</v>
      </c>
      <c r="E17" s="153">
        <f t="shared" si="0"/>
        <v>0.95</v>
      </c>
      <c r="F17" s="444"/>
    </row>
    <row r="18" spans="1:6" ht="30">
      <c r="A18" s="124">
        <v>12</v>
      </c>
      <c r="B18" s="341" t="s">
        <v>554</v>
      </c>
      <c r="C18" s="118">
        <v>2.7272727272727275</v>
      </c>
      <c r="D18" s="118">
        <f>LOOKUP(A18,Komitmen!C$6:C$60,Komitmen!M$6:M$60)</f>
        <v>2.4180340909090914</v>
      </c>
      <c r="E18" s="153">
        <f t="shared" si="0"/>
        <v>0.88661250000000014</v>
      </c>
      <c r="F18" s="444"/>
    </row>
    <row r="19" spans="1:6" ht="30">
      <c r="A19" s="124">
        <v>13</v>
      </c>
      <c r="B19" s="341" t="s">
        <v>583</v>
      </c>
      <c r="C19" s="118">
        <v>0.45454545454545459</v>
      </c>
      <c r="D19" s="118">
        <f>LOOKUP(A19,Komitmen!C$6:C$60,Komitmen!M$6:M$60)</f>
        <v>0.32386363636363641</v>
      </c>
      <c r="E19" s="153">
        <f t="shared" si="0"/>
        <v>0.71250000000000002</v>
      </c>
      <c r="F19" s="444"/>
    </row>
    <row r="20" spans="1:6" ht="30">
      <c r="A20" s="124">
        <v>14</v>
      </c>
      <c r="B20" s="341" t="s">
        <v>555</v>
      </c>
      <c r="C20" s="118">
        <v>0.45454545454545459</v>
      </c>
      <c r="D20" s="118">
        <f>LOOKUP(A20,Komitmen!C$6:C$60,Komitmen!M$6:M$60)</f>
        <v>0.45454545454545459</v>
      </c>
      <c r="E20" s="153">
        <f t="shared" si="0"/>
        <v>1</v>
      </c>
      <c r="F20" s="444"/>
    </row>
    <row r="21" spans="1:6" ht="36" customHeight="1">
      <c r="A21" s="124">
        <v>15</v>
      </c>
      <c r="B21" s="341" t="s">
        <v>556</v>
      </c>
      <c r="C21" s="118">
        <v>0.45454545454545459</v>
      </c>
      <c r="D21" s="118">
        <f>LOOKUP(A21,Komitmen!C$6:C$60,Komitmen!M$6:M$60)</f>
        <v>0.34090909090909094</v>
      </c>
      <c r="E21" s="153">
        <f t="shared" si="0"/>
        <v>0.75</v>
      </c>
      <c r="F21" s="444"/>
    </row>
    <row r="22" spans="1:6">
      <c r="A22" s="125" t="s">
        <v>27</v>
      </c>
      <c r="B22" s="342" t="s">
        <v>584</v>
      </c>
      <c r="C22" s="110"/>
      <c r="D22" s="111"/>
      <c r="E22" s="152"/>
      <c r="F22" s="444"/>
    </row>
    <row r="23" spans="1:6" ht="30">
      <c r="A23" s="124">
        <v>16</v>
      </c>
      <c r="B23" s="341" t="s">
        <v>557</v>
      </c>
      <c r="C23" s="118">
        <v>0.33333333333333331</v>
      </c>
      <c r="D23" s="118">
        <f>LOOKUP(A23,Kebijakan!C$6:C$121,Kebijakan!M$6:M$121)</f>
        <v>0.32629629629629631</v>
      </c>
      <c r="E23" s="153">
        <f t="shared" si="0"/>
        <v>0.97888888888888892</v>
      </c>
      <c r="F23" s="444"/>
    </row>
    <row r="24" spans="1:6" ht="30">
      <c r="A24" s="124">
        <v>17</v>
      </c>
      <c r="B24" s="341" t="s">
        <v>74</v>
      </c>
      <c r="C24" s="118">
        <v>0.33333333333333331</v>
      </c>
      <c r="D24" s="118">
        <f>LOOKUP(A24,Kebijakan!C$6:C$121,Kebijakan!M$6:M$121)</f>
        <v>0.33333333333333331</v>
      </c>
      <c r="E24" s="153">
        <f t="shared" si="0"/>
        <v>1</v>
      </c>
      <c r="F24" s="444"/>
    </row>
    <row r="25" spans="1:6">
      <c r="A25" s="124">
        <v>18</v>
      </c>
      <c r="B25" s="341" t="s">
        <v>558</v>
      </c>
      <c r="C25" s="118">
        <v>0.33333333333333331</v>
      </c>
      <c r="D25" s="118">
        <f>LOOKUP(A25,Kebijakan!C$6:C$121,Kebijakan!M$6:M$121)</f>
        <v>0.3232323232323232</v>
      </c>
      <c r="E25" s="153">
        <f t="shared" si="0"/>
        <v>0.96969696969696961</v>
      </c>
      <c r="F25" s="444"/>
    </row>
    <row r="26" spans="1:6" ht="30">
      <c r="A26" s="124">
        <v>19</v>
      </c>
      <c r="B26" s="341" t="s">
        <v>101</v>
      </c>
      <c r="C26" s="118">
        <v>0.33333333333333331</v>
      </c>
      <c r="D26" s="118">
        <f>LOOKUP(A26,Kebijakan!C$6:C$121,Kebijakan!M$6:M$121)</f>
        <v>0.33333333333333331</v>
      </c>
      <c r="E26" s="153">
        <f t="shared" si="0"/>
        <v>1</v>
      </c>
      <c r="F26" s="444"/>
    </row>
    <row r="27" spans="1:6" ht="30">
      <c r="A27" s="124">
        <v>20</v>
      </c>
      <c r="B27" s="341" t="s">
        <v>110</v>
      </c>
      <c r="C27" s="118">
        <v>0.33333333333333331</v>
      </c>
      <c r="D27" s="118">
        <f>LOOKUP(A27,Kebijakan!C$6:C$121,Kebijakan!M$6:M$121)</f>
        <v>0.25</v>
      </c>
      <c r="E27" s="153">
        <f t="shared" si="0"/>
        <v>0.75</v>
      </c>
      <c r="F27" s="444"/>
    </row>
    <row r="28" spans="1:6" ht="60">
      <c r="A28" s="124">
        <v>21</v>
      </c>
      <c r="B28" s="341" t="s">
        <v>638</v>
      </c>
      <c r="C28" s="118">
        <v>0.83333333333333326</v>
      </c>
      <c r="D28" s="118">
        <f>LOOKUP(A28,Kebijakan!C$6:C$121,Kebijakan!M$6:M$121)</f>
        <v>0.83333333333333326</v>
      </c>
      <c r="E28" s="153">
        <f t="shared" si="0"/>
        <v>1</v>
      </c>
      <c r="F28" s="444"/>
    </row>
    <row r="29" spans="1:6" ht="45">
      <c r="A29" s="124">
        <v>22</v>
      </c>
      <c r="B29" s="341" t="s">
        <v>113</v>
      </c>
      <c r="C29" s="118">
        <v>0.83333333333333326</v>
      </c>
      <c r="D29" s="118">
        <f>LOOKUP(A29,Kebijakan!C$6:C$121,Kebijakan!M$6:M$121)</f>
        <v>0.83333333333333326</v>
      </c>
      <c r="E29" s="153">
        <f t="shared" si="0"/>
        <v>1</v>
      </c>
      <c r="F29" s="444"/>
    </row>
    <row r="30" spans="1:6" ht="30">
      <c r="A30" s="124">
        <v>23</v>
      </c>
      <c r="B30" s="341" t="s">
        <v>559</v>
      </c>
      <c r="C30" s="118">
        <v>1.6666666666666665</v>
      </c>
      <c r="D30" s="118">
        <f>LOOKUP(A30,Kebijakan!C$6:C$121,Kebijakan!M$6:M$121)</f>
        <v>1.6666666666666665</v>
      </c>
      <c r="E30" s="153">
        <f t="shared" si="0"/>
        <v>1</v>
      </c>
      <c r="F30" s="444"/>
    </row>
    <row r="31" spans="1:6" ht="45">
      <c r="A31" s="124">
        <v>24</v>
      </c>
      <c r="B31" s="341" t="s">
        <v>122</v>
      </c>
      <c r="C31" s="118">
        <v>1.6666666666666665</v>
      </c>
      <c r="D31" s="118">
        <f>LOOKUP(A31,Kebijakan!C$6:C$121,Kebijakan!M$6:M$121)</f>
        <v>1.6666666666666665</v>
      </c>
      <c r="E31" s="153">
        <f t="shared" si="0"/>
        <v>1</v>
      </c>
      <c r="F31" s="444"/>
    </row>
    <row r="32" spans="1:6" ht="30">
      <c r="A32" s="124">
        <v>25</v>
      </c>
      <c r="B32" s="341" t="s">
        <v>637</v>
      </c>
      <c r="C32" s="118">
        <v>0.83333333333333326</v>
      </c>
      <c r="D32" s="118">
        <f>LOOKUP(A32,Kebijakan!C$6:C$121,Kebijakan!M$6:M$121)</f>
        <v>0.55555555555555547</v>
      </c>
      <c r="E32" s="153">
        <f t="shared" si="0"/>
        <v>0.66666666666666663</v>
      </c>
      <c r="F32" s="444"/>
    </row>
    <row r="33" spans="1:6" ht="30">
      <c r="A33" s="124">
        <v>26</v>
      </c>
      <c r="B33" s="341" t="s">
        <v>141</v>
      </c>
      <c r="C33" s="118">
        <v>0.83333333333333326</v>
      </c>
      <c r="D33" s="118">
        <f>LOOKUP(A33,Kebijakan!C$6:C$121,Kebijakan!M$6:M$121)</f>
        <v>0.20833333333333331</v>
      </c>
      <c r="E33" s="153">
        <f t="shared" si="0"/>
        <v>0.25</v>
      </c>
      <c r="F33" s="444"/>
    </row>
    <row r="34" spans="1:6" ht="30">
      <c r="A34" s="124">
        <v>27</v>
      </c>
      <c r="B34" s="341" t="s">
        <v>145</v>
      </c>
      <c r="C34" s="118">
        <v>1.6666666666666665</v>
      </c>
      <c r="D34" s="118">
        <f>LOOKUP(A34,Kebijakan!C$6:C$121,Kebijakan!M$6:M$121)</f>
        <v>1.6666666666666665</v>
      </c>
      <c r="E34" s="153">
        <f t="shared" si="0"/>
        <v>1</v>
      </c>
      <c r="F34" s="444"/>
    </row>
    <row r="35" spans="1:6">
      <c r="A35" s="126" t="s">
        <v>151</v>
      </c>
      <c r="B35" s="343" t="s">
        <v>591</v>
      </c>
      <c r="C35" s="118"/>
      <c r="D35" s="118"/>
      <c r="E35" s="153"/>
      <c r="F35" s="444"/>
    </row>
    <row r="36" spans="1:6">
      <c r="A36" s="125" t="s">
        <v>524</v>
      </c>
      <c r="B36" s="342" t="s">
        <v>592</v>
      </c>
      <c r="C36" s="110"/>
      <c r="D36" s="111"/>
      <c r="E36" s="152"/>
      <c r="F36" s="444"/>
    </row>
    <row r="37" spans="1:6" ht="30">
      <c r="A37" s="124">
        <v>28</v>
      </c>
      <c r="B37" s="341" t="s">
        <v>155</v>
      </c>
      <c r="C37" s="118">
        <v>1.7142857142857142</v>
      </c>
      <c r="D37" s="118">
        <f>LOOKUP(A37,PS!C$6:C$75,PS!M$6:M$75)</f>
        <v>1.7142857142857142</v>
      </c>
      <c r="E37" s="153">
        <f t="shared" si="0"/>
        <v>1</v>
      </c>
      <c r="F37" s="444"/>
    </row>
    <row r="38" spans="1:6" ht="45">
      <c r="A38" s="124">
        <v>29</v>
      </c>
      <c r="B38" s="341" t="s">
        <v>639</v>
      </c>
      <c r="C38" s="118">
        <v>1.2857142857142856</v>
      </c>
      <c r="D38" s="118">
        <f>LOOKUP(A38,PS!C$6:C$75,PS!M$6:M$75)</f>
        <v>1.2857142857142856</v>
      </c>
      <c r="E38" s="153">
        <f t="shared" si="0"/>
        <v>1</v>
      </c>
      <c r="F38" s="444"/>
    </row>
    <row r="39" spans="1:6" ht="45">
      <c r="A39" s="124">
        <v>30</v>
      </c>
      <c r="B39" s="341" t="s">
        <v>642</v>
      </c>
      <c r="C39" s="118">
        <v>1.2857142857142856</v>
      </c>
      <c r="D39" s="118">
        <f>LOOKUP(A39,PS!C$6:C$75,PS!M$6:M$75)</f>
        <v>1.0285714285714285</v>
      </c>
      <c r="E39" s="153">
        <f t="shared" si="0"/>
        <v>0.8</v>
      </c>
      <c r="F39" s="444"/>
    </row>
    <row r="40" spans="1:6" ht="30">
      <c r="A40" s="124">
        <v>31</v>
      </c>
      <c r="B40" s="341" t="s">
        <v>643</v>
      </c>
      <c r="C40" s="118">
        <v>1.2857142857142856</v>
      </c>
      <c r="D40" s="118">
        <f>LOOKUP(A40,PS!C$6:C$75,PS!M$6:M$75)</f>
        <v>0.96428571428571419</v>
      </c>
      <c r="E40" s="153">
        <f t="shared" si="0"/>
        <v>0.75</v>
      </c>
      <c r="F40" s="444"/>
    </row>
    <row r="41" spans="1:6" ht="30">
      <c r="A41" s="124">
        <v>32</v>
      </c>
      <c r="B41" s="341" t="s">
        <v>646</v>
      </c>
      <c r="C41" s="118">
        <v>1.2857142857142856</v>
      </c>
      <c r="D41" s="118">
        <f>LOOKUP(A41,PS!C$6:C$75,PS!M$6:M$75)</f>
        <v>0.96428571428571419</v>
      </c>
      <c r="E41" s="153">
        <f t="shared" si="0"/>
        <v>0.75</v>
      </c>
      <c r="F41" s="444"/>
    </row>
    <row r="42" spans="1:6" ht="60">
      <c r="A42" s="124">
        <v>33</v>
      </c>
      <c r="B42" s="341" t="s">
        <v>648</v>
      </c>
      <c r="C42" s="118">
        <v>0.68571428571428572</v>
      </c>
      <c r="D42" s="118">
        <f>LOOKUP(A42,PS!C$6:C$75,PS!M$6:M$75)</f>
        <v>0.68571428571428572</v>
      </c>
      <c r="E42" s="153">
        <f t="shared" si="0"/>
        <v>1</v>
      </c>
      <c r="F42" s="444"/>
    </row>
    <row r="43" spans="1:6" ht="30">
      <c r="A43" s="124">
        <v>34</v>
      </c>
      <c r="B43" s="341" t="s">
        <v>651</v>
      </c>
      <c r="C43" s="118">
        <v>0.68571428571428572</v>
      </c>
      <c r="D43" s="118">
        <f>LOOKUP(A43,PS!C$6:C$75,PS!M$6:M$75)</f>
        <v>0.68571428571428572</v>
      </c>
      <c r="E43" s="153">
        <f t="shared" si="0"/>
        <v>1</v>
      </c>
      <c r="F43" s="444"/>
    </row>
    <row r="44" spans="1:6" ht="30">
      <c r="A44" s="124">
        <v>35</v>
      </c>
      <c r="B44" s="341" t="s">
        <v>652</v>
      </c>
      <c r="C44" s="118">
        <v>0.68571428571428572</v>
      </c>
      <c r="D44" s="118">
        <f>LOOKUP(A44,PS!C$6:C$75,PS!M$6:M$75)</f>
        <v>0.64868571428571431</v>
      </c>
      <c r="E44" s="153">
        <f t="shared" si="0"/>
        <v>0.94600000000000006</v>
      </c>
      <c r="F44" s="444"/>
    </row>
    <row r="45" spans="1:6">
      <c r="A45" s="124">
        <v>36</v>
      </c>
      <c r="B45" s="341" t="s">
        <v>653</v>
      </c>
      <c r="C45" s="118">
        <v>0.68571428571428572</v>
      </c>
      <c r="D45" s="118">
        <f>LOOKUP(A45,PS!C$6:C$75,PS!M$6:M$75)</f>
        <v>0.68571428571428572</v>
      </c>
      <c r="E45" s="153">
        <f t="shared" si="0"/>
        <v>1</v>
      </c>
      <c r="F45" s="444"/>
    </row>
    <row r="46" spans="1:6">
      <c r="A46" s="124">
        <v>37</v>
      </c>
      <c r="B46" s="341" t="s">
        <v>164</v>
      </c>
      <c r="C46" s="118">
        <v>0.68571428571428572</v>
      </c>
      <c r="D46" s="118">
        <f>LOOKUP(A46,PS!C$6:C$75,PS!M$6:M$75)</f>
        <v>0.68571428571428572</v>
      </c>
      <c r="E46" s="153">
        <f t="shared" si="0"/>
        <v>1</v>
      </c>
      <c r="F46" s="444"/>
    </row>
    <row r="47" spans="1:6" ht="45">
      <c r="A47" s="124">
        <v>38</v>
      </c>
      <c r="B47" s="341" t="s">
        <v>166</v>
      </c>
      <c r="C47" s="118">
        <v>2.5714285714285712</v>
      </c>
      <c r="D47" s="118">
        <f>LOOKUP(A47,PS!C$6:C$75,PS!M$6:M$75)</f>
        <v>2.4496071428571424</v>
      </c>
      <c r="E47" s="153">
        <f t="shared" si="0"/>
        <v>0.95262499999999994</v>
      </c>
      <c r="F47" s="444"/>
    </row>
    <row r="48" spans="1:6" ht="45">
      <c r="A48" s="124">
        <v>39</v>
      </c>
      <c r="B48" s="341" t="s">
        <v>173</v>
      </c>
      <c r="C48" s="118">
        <v>2.5714285714285712</v>
      </c>
      <c r="D48" s="118">
        <f>LOOKUP(A48,PS!C$6:C$75,PS!M$6:M$75)</f>
        <v>2.383971428571428</v>
      </c>
      <c r="E48" s="153">
        <f t="shared" si="0"/>
        <v>0.92709999999999981</v>
      </c>
      <c r="F48" s="444"/>
    </row>
    <row r="49" spans="1:6" ht="30">
      <c r="A49" s="124">
        <v>40</v>
      </c>
      <c r="B49" s="341" t="s">
        <v>656</v>
      </c>
      <c r="C49" s="118">
        <v>1.7142857142857142</v>
      </c>
      <c r="D49" s="118">
        <f>LOOKUP(A49,PS!C$6:C$75,PS!M$6:M$75)</f>
        <v>1.7142857142857142</v>
      </c>
      <c r="E49" s="153">
        <f t="shared" si="0"/>
        <v>1</v>
      </c>
      <c r="F49" s="444"/>
    </row>
    <row r="50" spans="1:6" ht="30">
      <c r="A50" s="124">
        <v>41</v>
      </c>
      <c r="B50" s="341" t="s">
        <v>180</v>
      </c>
      <c r="C50" s="118">
        <v>1.7142857142857142</v>
      </c>
      <c r="D50" s="118">
        <f>LOOKUP(A50,PS!C$6:C$75,PS!M$6:M$75)</f>
        <v>1.2857142857142856</v>
      </c>
      <c r="E50" s="153">
        <f t="shared" si="0"/>
        <v>0.75</v>
      </c>
      <c r="F50" s="444"/>
    </row>
    <row r="51" spans="1:6" ht="45">
      <c r="A51" s="124">
        <v>42</v>
      </c>
      <c r="B51" s="341" t="s">
        <v>659</v>
      </c>
      <c r="C51" s="118">
        <v>0.8571428571428571</v>
      </c>
      <c r="D51" s="118">
        <f>LOOKUP(A51,PS!C$6:C$75,PS!M$6:M$75)</f>
        <v>0.8571428571428571</v>
      </c>
      <c r="E51" s="153">
        <f t="shared" si="0"/>
        <v>1</v>
      </c>
      <c r="F51" s="444"/>
    </row>
    <row r="52" spans="1:6" ht="30">
      <c r="A52" s="124">
        <v>43</v>
      </c>
      <c r="B52" s="341" t="s">
        <v>660</v>
      </c>
      <c r="C52" s="118">
        <v>0.8571428571428571</v>
      </c>
      <c r="D52" s="118">
        <f>LOOKUP(A52,PS!C$6:C$75,PS!M$6:M$75)</f>
        <v>0.8571428571428571</v>
      </c>
      <c r="E52" s="153">
        <f t="shared" si="0"/>
        <v>1</v>
      </c>
      <c r="F52" s="444"/>
    </row>
    <row r="53" spans="1:6" ht="30">
      <c r="A53" s="124">
        <v>44</v>
      </c>
      <c r="B53" s="341" t="s">
        <v>663</v>
      </c>
      <c r="C53" s="118">
        <v>3.4285714285714284</v>
      </c>
      <c r="D53" s="118">
        <f>LOOKUP(A53,PS!C$6:C$75,PS!M$6:M$75)</f>
        <v>3.0171428571428569</v>
      </c>
      <c r="E53" s="153">
        <f t="shared" si="0"/>
        <v>0.88</v>
      </c>
      <c r="F53" s="444"/>
    </row>
    <row r="54" spans="1:6">
      <c r="A54" s="125" t="s">
        <v>188</v>
      </c>
      <c r="B54" s="342" t="s">
        <v>590</v>
      </c>
      <c r="C54" s="110"/>
      <c r="D54" s="111"/>
      <c r="E54" s="152"/>
      <c r="F54" s="444"/>
    </row>
    <row r="55" spans="1:6">
      <c r="A55" s="124">
        <v>45</v>
      </c>
      <c r="B55" s="341" t="s">
        <v>189</v>
      </c>
      <c r="C55" s="118">
        <v>0.86086956521739233</v>
      </c>
      <c r="D55" s="118">
        <f>LOOKUP(A55,Dekom!C$6:C$164,Dekom!M$6:M$164)</f>
        <v>0.86086956521739233</v>
      </c>
      <c r="E55" s="153">
        <f t="shared" si="0"/>
        <v>1</v>
      </c>
      <c r="F55" s="444"/>
    </row>
    <row r="56" spans="1:6" ht="45">
      <c r="A56" s="124">
        <v>46</v>
      </c>
      <c r="B56" s="341" t="s">
        <v>560</v>
      </c>
      <c r="C56" s="118">
        <v>0.86086956521739233</v>
      </c>
      <c r="D56" s="118">
        <f>LOOKUP(A56,Dekom!C$6:C$164,Dekom!M$6:M$164)</f>
        <v>0.86086956521739233</v>
      </c>
      <c r="E56" s="153">
        <f t="shared" si="0"/>
        <v>1</v>
      </c>
      <c r="F56" s="444"/>
    </row>
    <row r="57" spans="1:6" ht="30">
      <c r="A57" s="124">
        <v>47</v>
      </c>
      <c r="B57" s="341" t="s">
        <v>561</v>
      </c>
      <c r="C57" s="118">
        <v>1.7217391304347847</v>
      </c>
      <c r="D57" s="118">
        <f>LOOKUP(A57,Dekom!C$6:C$164,Dekom!M$6:M$164)</f>
        <v>1.7217391304347847</v>
      </c>
      <c r="E57" s="153">
        <f t="shared" si="0"/>
        <v>1</v>
      </c>
      <c r="F57" s="444"/>
    </row>
    <row r="58" spans="1:6" ht="30">
      <c r="A58" s="124">
        <v>48</v>
      </c>
      <c r="B58" s="341" t="s">
        <v>196</v>
      </c>
      <c r="C58" s="118">
        <v>1.7217391304347847</v>
      </c>
      <c r="D58" s="118">
        <f>LOOKUP(A58,Dekom!C$6:C$164,Dekom!M$6:M$164)</f>
        <v>1.5065217391304366</v>
      </c>
      <c r="E58" s="153">
        <f t="shared" si="0"/>
        <v>0.875</v>
      </c>
      <c r="F58" s="444"/>
    </row>
    <row r="59" spans="1:6" ht="45">
      <c r="A59" s="124">
        <v>49</v>
      </c>
      <c r="B59" s="341" t="s">
        <v>200</v>
      </c>
      <c r="C59" s="118">
        <v>0.86086956521739233</v>
      </c>
      <c r="D59" s="118">
        <f>LOOKUP(A59,Dekom!C$6:C$164,Dekom!M$6:M$164)</f>
        <v>0.83841521739130531</v>
      </c>
      <c r="E59" s="153">
        <f t="shared" si="0"/>
        <v>0.97391666666666665</v>
      </c>
      <c r="F59" s="444"/>
    </row>
    <row r="60" spans="1:6" ht="75">
      <c r="A60" s="124">
        <v>50</v>
      </c>
      <c r="B60" s="341" t="s">
        <v>667</v>
      </c>
      <c r="C60" s="118">
        <v>0.86086956521739233</v>
      </c>
      <c r="D60" s="118">
        <f>LOOKUP(A60,Dekom!C$6:C$164,Dekom!M$6:M$164)</f>
        <v>0.86086956521739233</v>
      </c>
      <c r="E60" s="153">
        <f t="shared" si="0"/>
        <v>1</v>
      </c>
      <c r="F60" s="444"/>
    </row>
    <row r="61" spans="1:6" ht="34.5" customHeight="1">
      <c r="A61" s="124">
        <v>51</v>
      </c>
      <c r="B61" s="341" t="s">
        <v>206</v>
      </c>
      <c r="C61" s="118">
        <v>0.86086956521739233</v>
      </c>
      <c r="D61" s="118">
        <f>LOOKUP(A61,Dekom!C$6:C$164,Dekom!M$6:M$164)</f>
        <v>0.69945652173913131</v>
      </c>
      <c r="E61" s="153">
        <f t="shared" si="0"/>
        <v>0.8125</v>
      </c>
      <c r="F61" s="444"/>
    </row>
    <row r="62" spans="1:6" ht="30">
      <c r="A62" s="124">
        <v>52</v>
      </c>
      <c r="B62" s="341" t="s">
        <v>209</v>
      </c>
      <c r="C62" s="118">
        <v>0.86086956521739233</v>
      </c>
      <c r="D62" s="118">
        <f>LOOKUP(A62,Dekom!C$6:C$164,Dekom!M$6:M$164)</f>
        <v>0.75326086956521832</v>
      </c>
      <c r="E62" s="153">
        <f t="shared" si="0"/>
        <v>0.875</v>
      </c>
      <c r="F62" s="444"/>
    </row>
    <row r="63" spans="1:6" ht="30">
      <c r="A63" s="124">
        <v>53</v>
      </c>
      <c r="B63" s="341" t="s">
        <v>214</v>
      </c>
      <c r="C63" s="118">
        <v>0.24596273291925494</v>
      </c>
      <c r="D63" s="118">
        <f>LOOKUP(A63,Dekom!C$6:C$164,Dekom!M$6:M$164)</f>
        <v>0.24596273291925494</v>
      </c>
      <c r="E63" s="153">
        <f t="shared" si="0"/>
        <v>1</v>
      </c>
      <c r="F63" s="444"/>
    </row>
    <row r="64" spans="1:6" ht="30">
      <c r="A64" s="124">
        <v>54</v>
      </c>
      <c r="B64" s="341" t="s">
        <v>216</v>
      </c>
      <c r="C64" s="118">
        <v>0.24596273291925494</v>
      </c>
      <c r="D64" s="118">
        <f>LOOKUP(A64,Dekom!C$6:C$164,Dekom!M$6:M$164)</f>
        <v>0.1844720496894412</v>
      </c>
      <c r="E64" s="153">
        <f t="shared" si="0"/>
        <v>0.75</v>
      </c>
      <c r="F64" s="444"/>
    </row>
    <row r="65" spans="1:6" ht="30">
      <c r="A65" s="124">
        <v>55</v>
      </c>
      <c r="B65" s="341" t="s">
        <v>218</v>
      </c>
      <c r="C65" s="118">
        <v>0.24596273291925494</v>
      </c>
      <c r="D65" s="118">
        <f>LOOKUP(A65,Dekom!C$6:C$164,Dekom!M$6:M$164)</f>
        <v>0.24596273291925494</v>
      </c>
      <c r="E65" s="153">
        <f t="shared" si="0"/>
        <v>1</v>
      </c>
      <c r="F65" s="444"/>
    </row>
    <row r="66" spans="1:6" ht="30">
      <c r="A66" s="124">
        <v>56</v>
      </c>
      <c r="B66" s="341" t="s">
        <v>220</v>
      </c>
      <c r="C66" s="118">
        <v>0.24596273291925494</v>
      </c>
      <c r="D66" s="118">
        <f>LOOKUP(A66,Dekom!C$6:C$164,Dekom!M$6:M$164)</f>
        <v>0.24596273291925494</v>
      </c>
      <c r="E66" s="153">
        <f t="shared" si="0"/>
        <v>1</v>
      </c>
      <c r="F66" s="444"/>
    </row>
    <row r="67" spans="1:6" ht="60">
      <c r="A67" s="124">
        <v>57</v>
      </c>
      <c r="B67" s="341" t="s">
        <v>222</v>
      </c>
      <c r="C67" s="118">
        <v>0.24596273291925494</v>
      </c>
      <c r="D67" s="118">
        <f>LOOKUP(A67,Dekom!C$6:C$164,Dekom!M$6:M$164)</f>
        <v>0.24596273291925494</v>
      </c>
      <c r="E67" s="153">
        <f t="shared" si="0"/>
        <v>1</v>
      </c>
      <c r="F67" s="444"/>
    </row>
    <row r="68" spans="1:6" ht="30">
      <c r="A68" s="124">
        <v>58</v>
      </c>
      <c r="B68" s="341" t="s">
        <v>224</v>
      </c>
      <c r="C68" s="118">
        <v>0.24596273291925494</v>
      </c>
      <c r="D68" s="118">
        <f>LOOKUP(A68,Dekom!C$6:C$164,Dekom!M$6:M$164)</f>
        <v>0.24596273291925494</v>
      </c>
      <c r="E68" s="153">
        <f t="shared" ref="E68:E133" si="1">D68/C68</f>
        <v>1</v>
      </c>
      <c r="F68" s="444"/>
    </row>
    <row r="69" spans="1:6" ht="45">
      <c r="A69" s="124">
        <v>59</v>
      </c>
      <c r="B69" s="341" t="s">
        <v>669</v>
      </c>
      <c r="C69" s="118">
        <v>0.24596273291925494</v>
      </c>
      <c r="D69" s="118">
        <f>LOOKUP(A69,Dekom!C$6:C$164,Dekom!M$6:M$164)</f>
        <v>0.24596273291925494</v>
      </c>
      <c r="E69" s="153">
        <f t="shared" si="1"/>
        <v>1</v>
      </c>
      <c r="F69" s="444"/>
    </row>
    <row r="70" spans="1:6" ht="60">
      <c r="A70" s="124">
        <v>60</v>
      </c>
      <c r="B70" s="341" t="s">
        <v>228</v>
      </c>
      <c r="C70" s="118">
        <v>0.28695652173913078</v>
      </c>
      <c r="D70" s="118">
        <f>LOOKUP(A70,Dekom!C$6:C$164,Dekom!M$6:M$164)</f>
        <v>0.19130434782608718</v>
      </c>
      <c r="E70" s="153">
        <f t="shared" si="1"/>
        <v>0.66666666666666663</v>
      </c>
      <c r="F70" s="444"/>
    </row>
    <row r="71" spans="1:6" ht="51" customHeight="1">
      <c r="A71" s="124">
        <v>61</v>
      </c>
      <c r="B71" s="341" t="s">
        <v>229</v>
      </c>
      <c r="C71" s="118">
        <v>0.28695652173913078</v>
      </c>
      <c r="D71" s="118">
        <f>LOOKUP(A71,Dekom!C$6:C$164,Dekom!M$6:M$164)</f>
        <v>0.28695652173913078</v>
      </c>
      <c r="E71" s="153">
        <f t="shared" si="1"/>
        <v>1</v>
      </c>
      <c r="F71" s="444"/>
    </row>
    <row r="72" spans="1:6" ht="45">
      <c r="A72" s="124">
        <v>62</v>
      </c>
      <c r="B72" s="341" t="s">
        <v>230</v>
      </c>
      <c r="C72" s="118">
        <v>0.28695652173913078</v>
      </c>
      <c r="D72" s="118">
        <f>LOOKUP(A72,Dekom!C$6:C$164,Dekom!M$6:M$164)</f>
        <v>0.2645739130434786</v>
      </c>
      <c r="E72" s="153">
        <f t="shared" si="1"/>
        <v>0.92200000000000004</v>
      </c>
      <c r="F72" s="444"/>
    </row>
    <row r="73" spans="1:6" ht="45">
      <c r="A73" s="124">
        <v>63</v>
      </c>
      <c r="B73" s="341" t="s">
        <v>231</v>
      </c>
      <c r="C73" s="118">
        <v>0.28695652173913078</v>
      </c>
      <c r="D73" s="118">
        <f>LOOKUP(A73,Dekom!C$6:C$164,Dekom!M$6:M$164)</f>
        <v>0.28695652173913078</v>
      </c>
      <c r="E73" s="153">
        <f t="shared" si="1"/>
        <v>1</v>
      </c>
      <c r="F73" s="444"/>
    </row>
    <row r="74" spans="1:6" ht="60">
      <c r="A74" s="124">
        <v>64</v>
      </c>
      <c r="B74" s="341" t="s">
        <v>234</v>
      </c>
      <c r="C74" s="118">
        <v>0.28695652173913078</v>
      </c>
      <c r="D74" s="118">
        <f>LOOKUP(A74,Dekom!C$6:C$164,Dekom!M$6:M$164)</f>
        <v>0.19130434782608718</v>
      </c>
      <c r="E74" s="153">
        <f t="shared" si="1"/>
        <v>0.66666666666666663</v>
      </c>
      <c r="F74" s="444"/>
    </row>
    <row r="75" spans="1:6" ht="45">
      <c r="A75" s="124">
        <v>65</v>
      </c>
      <c r="B75" s="341" t="s">
        <v>238</v>
      </c>
      <c r="C75" s="118">
        <v>0.28695652173913078</v>
      </c>
      <c r="D75" s="118">
        <f>LOOKUP(A75,Dekom!C$6:C$164,Dekom!M$6:M$164)</f>
        <v>0.28695652173913078</v>
      </c>
      <c r="E75" s="153">
        <f t="shared" si="1"/>
        <v>1</v>
      </c>
      <c r="F75" s="444"/>
    </row>
    <row r="76" spans="1:6" ht="45">
      <c r="A76" s="124">
        <v>66</v>
      </c>
      <c r="B76" s="341" t="s">
        <v>562</v>
      </c>
      <c r="C76" s="118">
        <v>0.86086956521739233</v>
      </c>
      <c r="D76" s="118">
        <f>LOOKUP(A76,Dekom!C$6:C$164,Dekom!M$6:M$164)</f>
        <v>0.21521739130434808</v>
      </c>
      <c r="E76" s="153">
        <f t="shared" si="1"/>
        <v>0.25</v>
      </c>
      <c r="F76" s="444"/>
    </row>
    <row r="77" spans="1:6" ht="45">
      <c r="A77" s="124">
        <v>67</v>
      </c>
      <c r="B77" s="341" t="s">
        <v>240</v>
      </c>
      <c r="C77" s="118">
        <v>0.86086956521739233</v>
      </c>
      <c r="D77" s="118">
        <f>LOOKUP(A77,Dekom!C$6:C$164,Dekom!M$6:M$164)</f>
        <v>0.35869565217391347</v>
      </c>
      <c r="E77" s="153">
        <f t="shared" si="1"/>
        <v>0.41666666666666669</v>
      </c>
      <c r="F77" s="444"/>
    </row>
    <row r="78" spans="1:6" ht="45">
      <c r="A78" s="124">
        <v>68</v>
      </c>
      <c r="B78" s="341" t="s">
        <v>242</v>
      </c>
      <c r="C78" s="118">
        <v>0.43043478260869616</v>
      </c>
      <c r="D78" s="118">
        <f>LOOKUP(A78,Dekom!C$6:C$164,Dekom!M$6:M$164)</f>
        <v>0.21521739130434808</v>
      </c>
      <c r="E78" s="153">
        <f t="shared" si="1"/>
        <v>0.5</v>
      </c>
      <c r="F78" s="444"/>
    </row>
    <row r="79" spans="1:6" ht="30">
      <c r="A79" s="124">
        <v>69</v>
      </c>
      <c r="B79" s="341" t="s">
        <v>243</v>
      </c>
      <c r="C79" s="118">
        <v>0.43043478260869616</v>
      </c>
      <c r="D79" s="118">
        <f>LOOKUP(A79,Dekom!C$6:C$164,Dekom!M$6:M$164)</f>
        <v>0.43043478260869616</v>
      </c>
      <c r="E79" s="153">
        <f t="shared" si="1"/>
        <v>1</v>
      </c>
      <c r="F79" s="444"/>
    </row>
    <row r="80" spans="1:6" ht="30">
      <c r="A80" s="124">
        <v>70</v>
      </c>
      <c r="B80" s="341" t="s">
        <v>244</v>
      </c>
      <c r="C80" s="118">
        <v>0.43043478260869616</v>
      </c>
      <c r="D80" s="118">
        <f>LOOKUP(A80,Dekom!C$6:C$164,Dekom!M$6:M$164)</f>
        <v>0.43043478260869616</v>
      </c>
      <c r="E80" s="153">
        <f t="shared" si="1"/>
        <v>1</v>
      </c>
      <c r="F80" s="444"/>
    </row>
    <row r="81" spans="1:6" ht="45">
      <c r="A81" s="124">
        <v>71</v>
      </c>
      <c r="B81" s="341" t="s">
        <v>671</v>
      </c>
      <c r="C81" s="118">
        <v>0.43043478260869616</v>
      </c>
      <c r="D81" s="118">
        <f>LOOKUP(A81,Dekom!C$6:C$164,Dekom!M$6:M$164)</f>
        <v>0.21521739130434808</v>
      </c>
      <c r="E81" s="153">
        <f t="shared" si="1"/>
        <v>0.5</v>
      </c>
      <c r="F81" s="444"/>
    </row>
    <row r="82" spans="1:6" ht="45">
      <c r="A82" s="124">
        <v>72</v>
      </c>
      <c r="B82" s="341" t="s">
        <v>246</v>
      </c>
      <c r="C82" s="118">
        <v>0.3577639751552793</v>
      </c>
      <c r="D82" s="118">
        <f>LOOKUP(A82,Dekom!C$6:C$164,Dekom!M$6:M$164)</f>
        <v>0.3577639751552793</v>
      </c>
      <c r="E82" s="153">
        <f t="shared" si="1"/>
        <v>1</v>
      </c>
      <c r="F82" s="444"/>
    </row>
    <row r="83" spans="1:6" ht="30">
      <c r="A83" s="124">
        <v>73</v>
      </c>
      <c r="B83" s="341" t="s">
        <v>247</v>
      </c>
      <c r="C83" s="118">
        <v>0.3577639751552793</v>
      </c>
      <c r="D83" s="118">
        <f>LOOKUP(A83,Dekom!C$6:C$164,Dekom!M$6:M$164)</f>
        <v>0</v>
      </c>
      <c r="E83" s="153">
        <f t="shared" si="1"/>
        <v>0</v>
      </c>
      <c r="F83" s="444"/>
    </row>
    <row r="84" spans="1:6" ht="30.75" customHeight="1">
      <c r="A84" s="124">
        <v>74</v>
      </c>
      <c r="B84" s="341" t="s">
        <v>249</v>
      </c>
      <c r="C84" s="118">
        <v>0.3577639751552793</v>
      </c>
      <c r="D84" s="118">
        <f>LOOKUP(A84,Dekom!C$6:C$164,Dekom!M$6:M$164)</f>
        <v>0.30409937888198735</v>
      </c>
      <c r="E84" s="153">
        <f t="shared" si="1"/>
        <v>0.84999999999999987</v>
      </c>
      <c r="F84" s="444"/>
    </row>
    <row r="85" spans="1:6" ht="34.5" customHeight="1">
      <c r="A85" s="124">
        <v>75</v>
      </c>
      <c r="B85" s="341" t="s">
        <v>252</v>
      </c>
      <c r="C85" s="118">
        <v>0.3577639751552793</v>
      </c>
      <c r="D85" s="118">
        <f>LOOKUP(A85,Dekom!C$6:C$164,Dekom!M$6:M$164)</f>
        <v>0.25490683229813649</v>
      </c>
      <c r="E85" s="153">
        <f t="shared" si="1"/>
        <v>0.71249999999999991</v>
      </c>
      <c r="F85" s="444"/>
    </row>
    <row r="86" spans="1:6" ht="30">
      <c r="A86" s="124">
        <v>76</v>
      </c>
      <c r="B86" s="341" t="s">
        <v>255</v>
      </c>
      <c r="C86" s="118">
        <v>0.3577639751552793</v>
      </c>
      <c r="D86" s="118">
        <f>LOOKUP(A86,Dekom!C$6:C$164,Dekom!M$6:M$164)</f>
        <v>0.3510559006211178</v>
      </c>
      <c r="E86" s="153">
        <f t="shared" si="1"/>
        <v>0.98124999999999996</v>
      </c>
      <c r="F86" s="444"/>
    </row>
    <row r="87" spans="1:6" ht="60">
      <c r="A87" s="124">
        <v>77</v>
      </c>
      <c r="B87" s="341" t="s">
        <v>256</v>
      </c>
      <c r="C87" s="118">
        <v>0.3577639751552793</v>
      </c>
      <c r="D87" s="118">
        <f>LOOKUP(A87,Dekom!C$6:C$164,Dekom!M$6:M$164)</f>
        <v>0.32347826086956499</v>
      </c>
      <c r="E87" s="153">
        <f t="shared" si="1"/>
        <v>0.90416666666666656</v>
      </c>
      <c r="F87" s="444"/>
    </row>
    <row r="88" spans="1:6" ht="45">
      <c r="A88" s="124">
        <v>78</v>
      </c>
      <c r="B88" s="341" t="s">
        <v>258</v>
      </c>
      <c r="C88" s="118">
        <v>0.3577639751552793</v>
      </c>
      <c r="D88" s="118">
        <f>LOOKUP(A88,Dekom!C$6:C$164,Dekom!M$6:M$164)</f>
        <v>0.34583850931676996</v>
      </c>
      <c r="E88" s="153">
        <f t="shared" si="1"/>
        <v>0.96666666666666656</v>
      </c>
      <c r="F88" s="444"/>
    </row>
    <row r="89" spans="1:6" ht="30">
      <c r="A89" s="125" t="s">
        <v>259</v>
      </c>
      <c r="B89" s="342" t="s">
        <v>589</v>
      </c>
      <c r="C89" s="110"/>
      <c r="D89" s="111"/>
      <c r="E89" s="152"/>
      <c r="F89" s="444"/>
    </row>
    <row r="90" spans="1:6" ht="60">
      <c r="A90" s="124">
        <v>79</v>
      </c>
      <c r="B90" s="341" t="s">
        <v>563</v>
      </c>
      <c r="C90" s="118">
        <v>1.25</v>
      </c>
      <c r="D90" s="118">
        <f>LOOKUP(A90,Komite!C$6:C$43,Komite!M$6:M$43)</f>
        <v>1.1875</v>
      </c>
      <c r="E90" s="153">
        <f t="shared" si="1"/>
        <v>0.95</v>
      </c>
      <c r="F90" s="444"/>
    </row>
    <row r="91" spans="1:6" ht="45">
      <c r="A91" s="124">
        <v>80</v>
      </c>
      <c r="B91" s="341" t="s">
        <v>264</v>
      </c>
      <c r="C91" s="118">
        <v>1.25</v>
      </c>
      <c r="D91" s="118">
        <f>LOOKUP(A91,Komite!C$6:C$43,Komite!M$6:M$43)</f>
        <v>1.25</v>
      </c>
      <c r="E91" s="153">
        <f t="shared" si="1"/>
        <v>1</v>
      </c>
      <c r="F91" s="444"/>
    </row>
    <row r="92" spans="1:6">
      <c r="A92" s="124">
        <v>81</v>
      </c>
      <c r="B92" s="341" t="s">
        <v>564</v>
      </c>
      <c r="C92" s="118">
        <v>0.83333333333333326</v>
      </c>
      <c r="D92" s="118">
        <f>LOOKUP(A92,Komite!C$6:C$43,Komite!M$6:M$43)</f>
        <v>0.83333333333333326</v>
      </c>
      <c r="E92" s="153">
        <f t="shared" si="1"/>
        <v>1</v>
      </c>
      <c r="F92" s="444"/>
    </row>
    <row r="93" spans="1:6" ht="45">
      <c r="A93" s="124">
        <v>82</v>
      </c>
      <c r="B93" s="341" t="s">
        <v>565</v>
      </c>
      <c r="C93" s="118">
        <v>0.33333333333333331</v>
      </c>
      <c r="D93" s="118">
        <f>LOOKUP(A93,Komite!C$6:C$43,Komite!M$6:M$43)</f>
        <v>0.28749999999999998</v>
      </c>
      <c r="E93" s="153">
        <f t="shared" si="1"/>
        <v>0.86249999999999993</v>
      </c>
      <c r="F93" s="444"/>
    </row>
    <row r="94" spans="1:6" ht="45">
      <c r="A94" s="124">
        <v>83</v>
      </c>
      <c r="B94" s="341" t="s">
        <v>275</v>
      </c>
      <c r="C94" s="118">
        <v>0.33333333333333331</v>
      </c>
      <c r="D94" s="118">
        <f>LOOKUP(A94,Komite!C$6:C$43,Komite!M$6:M$43)</f>
        <v>0.26666666666666666</v>
      </c>
      <c r="E94" s="153">
        <f t="shared" si="1"/>
        <v>0.8</v>
      </c>
      <c r="F94" s="444"/>
    </row>
    <row r="95" spans="1:6" ht="30">
      <c r="A95" s="124">
        <v>84</v>
      </c>
      <c r="B95" s="341" t="s">
        <v>276</v>
      </c>
      <c r="C95" s="118">
        <v>0.33333333333333331</v>
      </c>
      <c r="D95" s="118">
        <f>LOOKUP(A95,Komite!C$6:C$43,Komite!M$6:M$43)</f>
        <v>0.27777777777777773</v>
      </c>
      <c r="E95" s="153">
        <f t="shared" si="1"/>
        <v>0.83333333333333326</v>
      </c>
      <c r="F95" s="444"/>
    </row>
    <row r="96" spans="1:6">
      <c r="A96" s="124">
        <v>85</v>
      </c>
      <c r="B96" s="341" t="s">
        <v>283</v>
      </c>
      <c r="C96" s="118">
        <v>0.33333333333333331</v>
      </c>
      <c r="D96" s="118">
        <f>LOOKUP(A96,Komite!C$6:C$43,Komite!M$6:M$43)</f>
        <v>0.28999999999999998</v>
      </c>
      <c r="E96" s="153">
        <f t="shared" si="1"/>
        <v>0.87</v>
      </c>
      <c r="F96" s="444"/>
    </row>
    <row r="97" spans="1:6" ht="45">
      <c r="A97" s="124">
        <v>86</v>
      </c>
      <c r="B97" s="341" t="s">
        <v>566</v>
      </c>
      <c r="C97" s="118">
        <v>0.33333333333333331</v>
      </c>
      <c r="D97" s="118">
        <f>LOOKUP(A97,Komite!C$6:C$43,Komite!M$6:M$43)</f>
        <v>0.26666666666666666</v>
      </c>
      <c r="E97" s="153">
        <f t="shared" si="1"/>
        <v>0.8</v>
      </c>
      <c r="F97" s="444"/>
    </row>
    <row r="98" spans="1:6">
      <c r="A98" s="125" t="s">
        <v>285</v>
      </c>
      <c r="B98" s="342" t="s">
        <v>588</v>
      </c>
      <c r="C98" s="110"/>
      <c r="D98" s="111"/>
      <c r="E98" s="152"/>
      <c r="F98" s="444"/>
    </row>
    <row r="99" spans="1:6">
      <c r="A99" s="124">
        <v>87</v>
      </c>
      <c r="B99" s="341" t="s">
        <v>189</v>
      </c>
      <c r="C99" s="118">
        <v>0.58333333333333337</v>
      </c>
      <c r="D99" s="118">
        <f>LOOKUP(A99,Direksi!C$6:C$188,Direksi!M$6:M$188)</f>
        <v>0.58333333333333337</v>
      </c>
      <c r="E99" s="153">
        <f t="shared" si="1"/>
        <v>1</v>
      </c>
      <c r="F99" s="444"/>
    </row>
    <row r="100" spans="1:6">
      <c r="A100" s="124">
        <v>88</v>
      </c>
      <c r="B100" s="341" t="s">
        <v>290</v>
      </c>
      <c r="C100" s="118">
        <v>0.58333333333333337</v>
      </c>
      <c r="D100" s="118">
        <f>LOOKUP(A100,Direksi!C$6:C$188,Direksi!M$6:M$188)</f>
        <v>0.58333333333333337</v>
      </c>
      <c r="E100" s="153">
        <f t="shared" si="1"/>
        <v>1</v>
      </c>
      <c r="F100" s="444"/>
    </row>
    <row r="101" spans="1:6" ht="45">
      <c r="A101" s="124">
        <v>89</v>
      </c>
      <c r="B101" s="341" t="s">
        <v>292</v>
      </c>
      <c r="C101" s="118">
        <v>0.58333333333333337</v>
      </c>
      <c r="D101" s="118">
        <f>LOOKUP(A101,Direksi!C$6:C$188,Direksi!M$6:M$188)</f>
        <v>0.34027777777777785</v>
      </c>
      <c r="E101" s="153">
        <f t="shared" si="1"/>
        <v>0.58333333333333337</v>
      </c>
      <c r="F101" s="444"/>
    </row>
    <row r="102" spans="1:6" ht="30">
      <c r="A102" s="124">
        <v>90</v>
      </c>
      <c r="B102" s="341" t="s">
        <v>298</v>
      </c>
      <c r="C102" s="118">
        <v>0.58333333333333337</v>
      </c>
      <c r="D102" s="118">
        <f>LOOKUP(A102,Direksi!C$6:C$188,Direksi!M$6:M$188)</f>
        <v>0.54629166666666662</v>
      </c>
      <c r="E102" s="153">
        <f t="shared" si="1"/>
        <v>0.93649999999999989</v>
      </c>
      <c r="F102" s="444"/>
    </row>
    <row r="103" spans="1:6" ht="30">
      <c r="A103" s="124">
        <v>91</v>
      </c>
      <c r="B103" s="341" t="s">
        <v>301</v>
      </c>
      <c r="C103" s="118">
        <v>0.58333333333333337</v>
      </c>
      <c r="D103" s="118">
        <f>LOOKUP(A103,Direksi!C$6:C$188,Direksi!M$6:M$188)</f>
        <v>0.58333333333333337</v>
      </c>
      <c r="E103" s="153">
        <f t="shared" si="1"/>
        <v>1</v>
      </c>
      <c r="F103" s="444"/>
    </row>
    <row r="104" spans="1:6" ht="30">
      <c r="A104" s="124">
        <v>92</v>
      </c>
      <c r="B104" s="341" t="s">
        <v>304</v>
      </c>
      <c r="C104" s="118">
        <v>0.58333333333333337</v>
      </c>
      <c r="D104" s="118">
        <f>LOOKUP(A104,Direksi!C$6:C$188,Direksi!M$6:M$188)</f>
        <v>0.5826041666666667</v>
      </c>
      <c r="E104" s="153">
        <f t="shared" si="1"/>
        <v>0.99875000000000003</v>
      </c>
      <c r="F104" s="444"/>
    </row>
    <row r="105" spans="1:6" ht="45">
      <c r="A105" s="124">
        <v>93</v>
      </c>
      <c r="B105" s="341" t="s">
        <v>567</v>
      </c>
      <c r="C105" s="118">
        <v>0.58333333333333337</v>
      </c>
      <c r="D105" s="118">
        <f>LOOKUP(A105,Direksi!C$6:C$188,Direksi!M$6:M$188)</f>
        <v>0.49838541666666669</v>
      </c>
      <c r="E105" s="153">
        <f t="shared" si="1"/>
        <v>0.854375</v>
      </c>
      <c r="F105" s="444"/>
    </row>
    <row r="106" spans="1:6" ht="30">
      <c r="A106" s="124">
        <v>94</v>
      </c>
      <c r="B106" s="341" t="s">
        <v>313</v>
      </c>
      <c r="C106" s="118">
        <v>0.58333333333333337</v>
      </c>
      <c r="D106" s="118">
        <f>LOOKUP(A106,Direksi!C$6:C$188,Direksi!M$6:M$188)</f>
        <v>0.51041666666666674</v>
      </c>
      <c r="E106" s="153">
        <f t="shared" si="1"/>
        <v>0.87500000000000011</v>
      </c>
      <c r="F106" s="444"/>
    </row>
    <row r="107" spans="1:6">
      <c r="A107" s="124">
        <v>95</v>
      </c>
      <c r="B107" s="341" t="s">
        <v>319</v>
      </c>
      <c r="C107" s="118">
        <v>0.58333333333333337</v>
      </c>
      <c r="D107" s="118">
        <f>LOOKUP(A107,Direksi!C$6:C$188,Direksi!M$6:M$188)</f>
        <v>0.58333333333333337</v>
      </c>
      <c r="E107" s="153">
        <f t="shared" si="1"/>
        <v>1</v>
      </c>
      <c r="F107" s="444"/>
    </row>
    <row r="108" spans="1:6" ht="60">
      <c r="A108" s="124">
        <v>96</v>
      </c>
      <c r="B108" s="341" t="s">
        <v>322</v>
      </c>
      <c r="C108" s="118">
        <v>0.21875</v>
      </c>
      <c r="D108" s="118">
        <f>LOOKUP(A108,Direksi!C$6:C$188,Direksi!M$6:M$188)</f>
        <v>0.21875</v>
      </c>
      <c r="E108" s="153">
        <f t="shared" si="1"/>
        <v>1</v>
      </c>
      <c r="F108" s="444"/>
    </row>
    <row r="109" spans="1:6">
      <c r="A109" s="124">
        <v>97</v>
      </c>
      <c r="B109" s="341" t="s">
        <v>326</v>
      </c>
      <c r="C109" s="118">
        <v>0.21875</v>
      </c>
      <c r="D109" s="118">
        <f>LOOKUP(A109,Direksi!C$6:C$188,Direksi!M$6:M$188)</f>
        <v>0.20524218750000001</v>
      </c>
      <c r="E109" s="153">
        <f t="shared" si="1"/>
        <v>0.93825000000000003</v>
      </c>
      <c r="F109" s="444"/>
    </row>
    <row r="110" spans="1:6" ht="45">
      <c r="A110" s="124">
        <v>98</v>
      </c>
      <c r="B110" s="341" t="s">
        <v>328</v>
      </c>
      <c r="C110" s="118">
        <v>0.21875</v>
      </c>
      <c r="D110" s="118">
        <f>LOOKUP(A110,Direksi!C$6:C$188,Direksi!M$6:M$188)</f>
        <v>0.20294531249999997</v>
      </c>
      <c r="E110" s="153">
        <f t="shared" si="1"/>
        <v>0.92774999999999985</v>
      </c>
      <c r="F110" s="444"/>
    </row>
    <row r="111" spans="1:6" ht="34.5" customHeight="1">
      <c r="A111" s="124">
        <v>99</v>
      </c>
      <c r="B111" s="341" t="s">
        <v>333</v>
      </c>
      <c r="C111" s="118">
        <v>0.21875</v>
      </c>
      <c r="D111" s="118">
        <f>LOOKUP(A111,Direksi!C$6:C$188,Direksi!M$6:M$188)</f>
        <v>0.19140625</v>
      </c>
      <c r="E111" s="153">
        <f t="shared" si="1"/>
        <v>0.875</v>
      </c>
      <c r="F111" s="444"/>
    </row>
    <row r="112" spans="1:6">
      <c r="A112" s="124">
        <v>100</v>
      </c>
      <c r="B112" s="341" t="s">
        <v>568</v>
      </c>
      <c r="C112" s="118">
        <v>0.21875</v>
      </c>
      <c r="D112" s="118">
        <f>LOOKUP(A112,Direksi!C$6:C$188,Direksi!M$6:M$188)</f>
        <v>0.21638749999999995</v>
      </c>
      <c r="E112" s="153">
        <f t="shared" si="1"/>
        <v>0.98919999999999975</v>
      </c>
      <c r="F112" s="444"/>
    </row>
    <row r="113" spans="1:6">
      <c r="A113" s="124">
        <v>101</v>
      </c>
      <c r="B113" s="341" t="s">
        <v>343</v>
      </c>
      <c r="C113" s="118">
        <v>0.21875</v>
      </c>
      <c r="D113" s="118">
        <f>LOOKUP(A113,Direksi!C$6:C$188,Direksi!M$6:M$188)</f>
        <v>0.21441874999999999</v>
      </c>
      <c r="E113" s="153">
        <f t="shared" si="1"/>
        <v>0.98019999999999996</v>
      </c>
      <c r="F113" s="444"/>
    </row>
    <row r="114" spans="1:6" ht="30">
      <c r="A114" s="124">
        <v>102</v>
      </c>
      <c r="B114" s="341" t="s">
        <v>349</v>
      </c>
      <c r="C114" s="118">
        <v>0.21875</v>
      </c>
      <c r="D114" s="118">
        <f>LOOKUP(A114,Direksi!C$6:C$188,Direksi!M$6:M$188)</f>
        <v>0.20103124999999999</v>
      </c>
      <c r="E114" s="153">
        <f t="shared" si="1"/>
        <v>0.91899999999999993</v>
      </c>
      <c r="F114" s="444"/>
    </row>
    <row r="115" spans="1:6">
      <c r="A115" s="124">
        <v>103</v>
      </c>
      <c r="B115" s="341" t="s">
        <v>352</v>
      </c>
      <c r="C115" s="118">
        <v>0.21875</v>
      </c>
      <c r="D115" s="118">
        <f>LOOKUP(A115,Direksi!C$6:C$188,Direksi!M$6:M$188)</f>
        <v>0.20973749999999997</v>
      </c>
      <c r="E115" s="153">
        <f t="shared" si="1"/>
        <v>0.95879999999999987</v>
      </c>
      <c r="F115" s="444"/>
    </row>
    <row r="116" spans="1:6" ht="30">
      <c r="A116" s="124">
        <v>104</v>
      </c>
      <c r="B116" s="341" t="s">
        <v>358</v>
      </c>
      <c r="C116" s="118">
        <v>0.21875</v>
      </c>
      <c r="D116" s="118">
        <f>LOOKUP(A116,Direksi!C$6:C$188,Direksi!M$6:M$188)</f>
        <v>0.20606249999999998</v>
      </c>
      <c r="E116" s="153">
        <f t="shared" si="1"/>
        <v>0.94199999999999995</v>
      </c>
      <c r="F116" s="444"/>
    </row>
    <row r="117" spans="1:6" ht="30">
      <c r="A117" s="124">
        <v>105</v>
      </c>
      <c r="B117" s="341" t="s">
        <v>360</v>
      </c>
      <c r="C117" s="118">
        <v>0.21875</v>
      </c>
      <c r="D117" s="118">
        <f>LOOKUP(A117,Direksi!C$6:C$188,Direksi!M$6:M$188)</f>
        <v>0.21000000000000002</v>
      </c>
      <c r="E117" s="153">
        <f t="shared" si="1"/>
        <v>0.96000000000000008</v>
      </c>
      <c r="F117" s="444"/>
    </row>
    <row r="118" spans="1:6" ht="30">
      <c r="A118" s="124">
        <v>106</v>
      </c>
      <c r="B118" s="341" t="s">
        <v>363</v>
      </c>
      <c r="C118" s="118">
        <v>0.21875</v>
      </c>
      <c r="D118" s="118">
        <f>LOOKUP(A118,Direksi!C$6:C$188,Direksi!M$6:M$188)</f>
        <v>0.19532187500000001</v>
      </c>
      <c r="E118" s="153">
        <f t="shared" si="1"/>
        <v>0.89290000000000003</v>
      </c>
      <c r="F118" s="444"/>
    </row>
    <row r="119" spans="1:6" ht="30">
      <c r="A119" s="124">
        <v>107</v>
      </c>
      <c r="B119" s="341" t="s">
        <v>364</v>
      </c>
      <c r="C119" s="118">
        <v>0.21875</v>
      </c>
      <c r="D119" s="118">
        <f>LOOKUP(A119,Direksi!C$6:C$188,Direksi!M$6:M$188)</f>
        <v>0.19747656250000001</v>
      </c>
      <c r="E119" s="153">
        <f t="shared" si="1"/>
        <v>0.90275000000000005</v>
      </c>
      <c r="F119" s="444"/>
    </row>
    <row r="120" spans="1:6" ht="32.25" customHeight="1">
      <c r="A120" s="124">
        <v>108</v>
      </c>
      <c r="B120" s="341" t="s">
        <v>366</v>
      </c>
      <c r="C120" s="118">
        <v>1.3125</v>
      </c>
      <c r="D120" s="118">
        <f>LOOKUP(A120,Direksi!C$6:C$188,Direksi!M$6:M$188)</f>
        <v>1.2998125</v>
      </c>
      <c r="E120" s="153">
        <f t="shared" si="1"/>
        <v>0.9903333333333334</v>
      </c>
      <c r="F120" s="444"/>
    </row>
    <row r="121" spans="1:6" ht="30">
      <c r="A121" s="124">
        <v>109</v>
      </c>
      <c r="B121" s="341" t="s">
        <v>370</v>
      </c>
      <c r="C121" s="118">
        <v>1.3125</v>
      </c>
      <c r="D121" s="118">
        <f>LOOKUP(A121,Direksi!C$6:C$188,Direksi!M$6:M$188)</f>
        <v>1.3125</v>
      </c>
      <c r="E121" s="153">
        <f t="shared" si="1"/>
        <v>1</v>
      </c>
      <c r="F121" s="444"/>
    </row>
    <row r="122" spans="1:6" ht="30">
      <c r="A122" s="124">
        <v>110</v>
      </c>
      <c r="B122" s="341" t="s">
        <v>373</v>
      </c>
      <c r="C122" s="118">
        <v>0.23863636363636365</v>
      </c>
      <c r="D122" s="118">
        <f>LOOKUP(A122,Direksi!C$6:C$188,Direksi!M$6:M$188)</f>
        <v>0.21023863636363638</v>
      </c>
      <c r="E122" s="153">
        <f t="shared" si="1"/>
        <v>0.88100000000000001</v>
      </c>
      <c r="F122" s="444"/>
    </row>
    <row r="123" spans="1:6" ht="30">
      <c r="A123" s="124">
        <v>111</v>
      </c>
      <c r="B123" s="341" t="s">
        <v>375</v>
      </c>
      <c r="C123" s="118">
        <v>0.23863636363636365</v>
      </c>
      <c r="D123" s="118">
        <f>LOOKUP(A123,Direksi!C$6:C$188,Direksi!M$6:M$188)</f>
        <v>0.20508409090909094</v>
      </c>
      <c r="E123" s="153">
        <f t="shared" si="1"/>
        <v>0.85940000000000005</v>
      </c>
      <c r="F123" s="444"/>
    </row>
    <row r="124" spans="1:6" ht="30">
      <c r="A124" s="124">
        <v>112</v>
      </c>
      <c r="B124" s="341" t="s">
        <v>380</v>
      </c>
      <c r="C124" s="118">
        <v>0.23863636363636365</v>
      </c>
      <c r="D124" s="118">
        <f>LOOKUP(A124,Direksi!C$6:C$188,Direksi!M$6:M$188)</f>
        <v>0.23863636363636365</v>
      </c>
      <c r="E124" s="153">
        <f t="shared" si="1"/>
        <v>1</v>
      </c>
      <c r="F124" s="444"/>
    </row>
    <row r="125" spans="1:6" ht="30">
      <c r="A125" s="124">
        <v>113</v>
      </c>
      <c r="B125" s="341" t="s">
        <v>388</v>
      </c>
      <c r="C125" s="118">
        <v>0.23863636363636365</v>
      </c>
      <c r="D125" s="118">
        <f>LOOKUP(A125,Direksi!C$6:C$188,Direksi!M$6:M$188)</f>
        <v>0.23058238636363634</v>
      </c>
      <c r="E125" s="153">
        <f t="shared" si="1"/>
        <v>0.96624999999999983</v>
      </c>
      <c r="F125" s="444"/>
    </row>
    <row r="126" spans="1:6" ht="30">
      <c r="A126" s="124">
        <v>114</v>
      </c>
      <c r="B126" s="341" t="s">
        <v>396</v>
      </c>
      <c r="C126" s="118">
        <v>0.23863636363636365</v>
      </c>
      <c r="D126" s="118">
        <f>LOOKUP(A126,Direksi!C$6:C$188,Direksi!M$6:M$188)</f>
        <v>0.23287568181818183</v>
      </c>
      <c r="E126" s="153">
        <f t="shared" si="1"/>
        <v>0.97585999999999995</v>
      </c>
      <c r="F126" s="444"/>
    </row>
    <row r="127" spans="1:6" ht="30">
      <c r="A127" s="124">
        <v>115</v>
      </c>
      <c r="B127" s="341" t="s">
        <v>402</v>
      </c>
      <c r="C127" s="118">
        <v>0.23863636363636365</v>
      </c>
      <c r="D127" s="118">
        <f>LOOKUP(A127,Direksi!C$6:C$188,Direksi!M$6:M$188)</f>
        <v>0.22157982954545455</v>
      </c>
      <c r="E127" s="153">
        <f t="shared" si="1"/>
        <v>0.92852499999999993</v>
      </c>
      <c r="F127" s="444"/>
    </row>
    <row r="128" spans="1:6" ht="30">
      <c r="A128" s="124">
        <v>116</v>
      </c>
      <c r="B128" s="341" t="s">
        <v>406</v>
      </c>
      <c r="C128" s="118">
        <v>0.23863636363636365</v>
      </c>
      <c r="D128" s="118">
        <f>LOOKUP(A128,Direksi!C$6:C$188,Direksi!M$6:M$188)</f>
        <v>0.23863636363636365</v>
      </c>
      <c r="E128" s="153">
        <f t="shared" si="1"/>
        <v>1</v>
      </c>
      <c r="F128" s="444"/>
    </row>
    <row r="129" spans="1:6" ht="30">
      <c r="A129" s="124">
        <v>117</v>
      </c>
      <c r="B129" s="341" t="s">
        <v>859</v>
      </c>
      <c r="C129" s="118">
        <v>0.23863636363636365</v>
      </c>
      <c r="D129" s="118">
        <f>LOOKUP(A129,Direksi!C$6:C$188,Direksi!M$6:M$188)</f>
        <v>0.22318465909090909</v>
      </c>
      <c r="E129" s="153">
        <f t="shared" si="1"/>
        <v>0.93525000000000003</v>
      </c>
      <c r="F129" s="444"/>
    </row>
    <row r="130" spans="1:6" ht="30">
      <c r="A130" s="124">
        <v>118</v>
      </c>
      <c r="B130" s="341" t="s">
        <v>569</v>
      </c>
      <c r="C130" s="118">
        <v>0.23863636363636365</v>
      </c>
      <c r="D130" s="118">
        <f>LOOKUP(A130,Direksi!C$6:C$188,Direksi!M$6:M$188)</f>
        <v>0.21882000000000001</v>
      </c>
      <c r="E130" s="153">
        <f t="shared" si="1"/>
        <v>0.91696</v>
      </c>
      <c r="F130" s="444"/>
    </row>
    <row r="131" spans="1:6" ht="30">
      <c r="A131" s="124">
        <v>119</v>
      </c>
      <c r="B131" s="341" t="s">
        <v>420</v>
      </c>
      <c r="C131" s="118">
        <v>0.23863636363636365</v>
      </c>
      <c r="D131" s="118">
        <f>LOOKUP(A131,Direksi!C$6:C$188,Direksi!M$6:M$188)</f>
        <v>0.23863636363636365</v>
      </c>
      <c r="E131" s="153">
        <f t="shared" si="1"/>
        <v>1</v>
      </c>
      <c r="F131" s="444"/>
    </row>
    <row r="132" spans="1:6" ht="30">
      <c r="A132" s="124">
        <v>120</v>
      </c>
      <c r="B132" s="341" t="s">
        <v>424</v>
      </c>
      <c r="C132" s="118">
        <v>0.23863636363636365</v>
      </c>
      <c r="D132" s="118">
        <f>LOOKUP(A132,Direksi!C$6:C$188,Direksi!M$6:M$188)</f>
        <v>0.1478352272727273</v>
      </c>
      <c r="E132" s="153">
        <f t="shared" si="1"/>
        <v>0.61950000000000005</v>
      </c>
      <c r="F132" s="444"/>
    </row>
    <row r="133" spans="1:6" ht="30">
      <c r="A133" s="124">
        <v>121</v>
      </c>
      <c r="B133" s="341" t="s">
        <v>429</v>
      </c>
      <c r="C133" s="118">
        <v>0.29166666666666669</v>
      </c>
      <c r="D133" s="118">
        <f>LOOKUP(A133,Direksi!C$6:C$188,Direksi!M$6:M$188)</f>
        <v>0.14583333333333334</v>
      </c>
      <c r="E133" s="153">
        <f t="shared" si="1"/>
        <v>0.5</v>
      </c>
      <c r="F133" s="444"/>
    </row>
    <row r="134" spans="1:6" ht="30">
      <c r="A134" s="124">
        <v>122</v>
      </c>
      <c r="B134" s="341" t="s">
        <v>430</v>
      </c>
      <c r="C134" s="118">
        <v>0.29166666666666669</v>
      </c>
      <c r="D134" s="118">
        <f>LOOKUP(A134,Direksi!C$6:C$188,Direksi!M$6:M$188)</f>
        <v>0.24427083333333338</v>
      </c>
      <c r="E134" s="153">
        <f t="shared" ref="E134:E164" si="2">D134/C134</f>
        <v>0.83750000000000013</v>
      </c>
      <c r="F134" s="444"/>
    </row>
    <row r="135" spans="1:6" ht="34.5" customHeight="1">
      <c r="A135" s="169">
        <v>123</v>
      </c>
      <c r="B135" s="341" t="s">
        <v>249</v>
      </c>
      <c r="C135" s="170">
        <v>0.29166666666666669</v>
      </c>
      <c r="D135" s="118">
        <f>LOOKUP(A135,Direksi!C$6:C$188,Direksi!M$6:M$188)</f>
        <v>0.28717500000000001</v>
      </c>
      <c r="E135" s="171">
        <f>D135/C135</f>
        <v>0.98460000000000003</v>
      </c>
      <c r="F135" s="444"/>
    </row>
    <row r="136" spans="1:6">
      <c r="A136" s="125" t="s">
        <v>437</v>
      </c>
      <c r="B136" s="342" t="s">
        <v>587</v>
      </c>
      <c r="C136" s="110"/>
      <c r="D136" s="111"/>
      <c r="E136" s="152"/>
      <c r="F136" s="444"/>
    </row>
    <row r="137" spans="1:6" ht="30">
      <c r="A137" s="124">
        <v>124</v>
      </c>
      <c r="B137" s="341" t="s">
        <v>440</v>
      </c>
      <c r="C137" s="118">
        <v>0.25</v>
      </c>
      <c r="D137" s="118">
        <f>LOOKUP(A137,SPI!C$6:C$39,SPI!M$6:M$39)</f>
        <v>0.25</v>
      </c>
      <c r="E137" s="153">
        <f t="shared" si="2"/>
        <v>1</v>
      </c>
      <c r="F137" s="444"/>
    </row>
    <row r="138" spans="1:6" ht="30">
      <c r="A138" s="124">
        <v>125</v>
      </c>
      <c r="B138" s="341" t="s">
        <v>444</v>
      </c>
      <c r="C138" s="118">
        <v>0.25</v>
      </c>
      <c r="D138" s="118">
        <f>LOOKUP(A138,SPI!C$6:C$39,SPI!M$6:M$39)</f>
        <v>0.21439166666666667</v>
      </c>
      <c r="E138" s="153">
        <f t="shared" si="2"/>
        <v>0.8575666666666667</v>
      </c>
      <c r="F138" s="444"/>
    </row>
    <row r="139" spans="1:6" ht="30">
      <c r="A139" s="124">
        <v>126</v>
      </c>
      <c r="B139" s="341" t="s">
        <v>447</v>
      </c>
      <c r="C139" s="118">
        <v>0.25</v>
      </c>
      <c r="D139" s="118">
        <f>LOOKUP(A139,SPI!C$6:C$39,SPI!M$6:M$39)</f>
        <v>0.21437500000000001</v>
      </c>
      <c r="E139" s="153">
        <f t="shared" si="2"/>
        <v>0.85750000000000004</v>
      </c>
      <c r="F139" s="444"/>
    </row>
    <row r="140" spans="1:6" ht="30">
      <c r="A140" s="124">
        <v>127</v>
      </c>
      <c r="B140" s="341" t="s">
        <v>448</v>
      </c>
      <c r="C140" s="118">
        <v>0.25</v>
      </c>
      <c r="D140" s="118">
        <f>LOOKUP(A140,SPI!C$6:C$39,SPI!M$6:M$39)</f>
        <v>0.125</v>
      </c>
      <c r="E140" s="153">
        <f t="shared" si="2"/>
        <v>0.5</v>
      </c>
      <c r="F140" s="444"/>
    </row>
    <row r="141" spans="1:6" ht="30">
      <c r="A141" s="124">
        <v>128</v>
      </c>
      <c r="B141" s="341" t="s">
        <v>452</v>
      </c>
      <c r="C141" s="118">
        <v>0.5</v>
      </c>
      <c r="D141" s="118">
        <f>LOOKUP(A141,SPI!C$6:C$39,SPI!M$6:M$39)</f>
        <v>0.45833333333333331</v>
      </c>
      <c r="E141" s="153">
        <f t="shared" si="2"/>
        <v>0.91666666666666663</v>
      </c>
      <c r="F141" s="444"/>
    </row>
    <row r="142" spans="1:6" ht="45">
      <c r="A142" s="124">
        <v>129</v>
      </c>
      <c r="B142" s="341" t="s">
        <v>570</v>
      </c>
      <c r="C142" s="118">
        <v>0.5</v>
      </c>
      <c r="D142" s="118">
        <f>LOOKUP(A142,SPI!C$6:C$39,SPI!M$6:M$39)</f>
        <v>0.5</v>
      </c>
      <c r="E142" s="153">
        <f t="shared" si="2"/>
        <v>1</v>
      </c>
      <c r="F142" s="444"/>
    </row>
    <row r="143" spans="1:6" ht="30">
      <c r="A143" s="124">
        <v>130</v>
      </c>
      <c r="B143" s="341" t="s">
        <v>458</v>
      </c>
      <c r="C143" s="118">
        <v>0.5</v>
      </c>
      <c r="D143" s="118">
        <f>LOOKUP(A143,SPI!C$6:C$39,SPI!M$6:M$39)</f>
        <v>0.375</v>
      </c>
      <c r="E143" s="153">
        <f t="shared" si="2"/>
        <v>0.75</v>
      </c>
      <c r="F143" s="444"/>
    </row>
    <row r="144" spans="1:6" ht="20.25" customHeight="1">
      <c r="A144" s="124">
        <v>131</v>
      </c>
      <c r="B144" s="341" t="s">
        <v>461</v>
      </c>
      <c r="C144" s="118">
        <v>0.5</v>
      </c>
      <c r="D144" s="118">
        <f>LOOKUP(A144,SPI!C$6:C$39,SPI!M$6:M$39)</f>
        <v>0.375</v>
      </c>
      <c r="E144" s="153">
        <f t="shared" si="2"/>
        <v>0.75</v>
      </c>
      <c r="F144" s="444"/>
    </row>
    <row r="145" spans="1:6" ht="30">
      <c r="A145" s="124">
        <v>132</v>
      </c>
      <c r="B145" s="341" t="s">
        <v>463</v>
      </c>
      <c r="C145" s="118">
        <v>1</v>
      </c>
      <c r="D145" s="118">
        <f>LOOKUP(A145,SPI!C$6:C$39,SPI!M$6:M$39)</f>
        <v>1</v>
      </c>
      <c r="E145" s="153">
        <f t="shared" si="2"/>
        <v>1</v>
      </c>
      <c r="F145" s="444"/>
    </row>
    <row r="146" spans="1:6" ht="30">
      <c r="A146" s="124">
        <v>133</v>
      </c>
      <c r="B146" s="341" t="s">
        <v>465</v>
      </c>
      <c r="C146" s="118">
        <v>1</v>
      </c>
      <c r="D146" s="118">
        <f>LOOKUP(A146,SPI!C$6:C$39,SPI!M$6:M$39)</f>
        <v>0.75</v>
      </c>
      <c r="E146" s="153">
        <f t="shared" si="2"/>
        <v>0.75</v>
      </c>
      <c r="F146" s="444"/>
    </row>
    <row r="147" spans="1:6">
      <c r="A147" s="125" t="s">
        <v>542</v>
      </c>
      <c r="B147" s="342" t="s">
        <v>586</v>
      </c>
      <c r="C147" s="110"/>
      <c r="D147" s="111"/>
      <c r="E147" s="152"/>
      <c r="F147" s="444"/>
    </row>
    <row r="148" spans="1:6" ht="45">
      <c r="A148" s="124">
        <v>134</v>
      </c>
      <c r="B148" s="341" t="s">
        <v>470</v>
      </c>
      <c r="C148" s="118">
        <v>0.66666666666666663</v>
      </c>
      <c r="D148" s="118">
        <f>LOOKUP(A148,Sekper!C$6:C$33,Sekper!M$6:M$33)</f>
        <v>0.66666666666666663</v>
      </c>
      <c r="E148" s="153">
        <f t="shared" si="2"/>
        <v>1</v>
      </c>
      <c r="F148" s="444"/>
    </row>
    <row r="149" spans="1:6" ht="45">
      <c r="A149" s="124">
        <v>135</v>
      </c>
      <c r="B149" s="341" t="s">
        <v>473</v>
      </c>
      <c r="C149" s="118">
        <v>0.66666666666666663</v>
      </c>
      <c r="D149" s="118">
        <f>LOOKUP(A149,Sekper!C$6:C$33,Sekper!M$6:M$33)</f>
        <v>0.62109999999999999</v>
      </c>
      <c r="E149" s="153">
        <f t="shared" si="2"/>
        <v>0.93164999999999998</v>
      </c>
      <c r="F149" s="444"/>
    </row>
    <row r="150" spans="1:6" ht="60">
      <c r="A150" s="124">
        <v>136</v>
      </c>
      <c r="B150" s="341" t="s">
        <v>477</v>
      </c>
      <c r="C150" s="118">
        <v>0.53333333333333333</v>
      </c>
      <c r="D150" s="118">
        <f>LOOKUP(A150,Sekper!C$6:C$33,Sekper!M$6:M$33)</f>
        <v>0.53333333333333333</v>
      </c>
      <c r="E150" s="153">
        <f t="shared" si="2"/>
        <v>1</v>
      </c>
      <c r="F150" s="444"/>
    </row>
    <row r="151" spans="1:6" ht="45">
      <c r="A151" s="124">
        <v>137</v>
      </c>
      <c r="B151" s="341" t="s">
        <v>571</v>
      </c>
      <c r="C151" s="118">
        <v>0.53333333333333333</v>
      </c>
      <c r="D151" s="118">
        <f>LOOKUP(A151,Sekper!C$6:C$33,Sekper!M$6:M$33)</f>
        <v>0.43722666666666665</v>
      </c>
      <c r="E151" s="153">
        <f t="shared" si="2"/>
        <v>0.81979999999999997</v>
      </c>
      <c r="F151" s="444"/>
    </row>
    <row r="152" spans="1:6" ht="45">
      <c r="A152" s="124">
        <v>138</v>
      </c>
      <c r="B152" s="341" t="s">
        <v>483</v>
      </c>
      <c r="C152" s="118">
        <v>0.53333333333333333</v>
      </c>
      <c r="D152" s="118">
        <f>LOOKUP(A152,Sekper!C$6:C$33,Sekper!M$6:M$33)</f>
        <v>0.47333333333333333</v>
      </c>
      <c r="E152" s="153">
        <f t="shared" si="2"/>
        <v>0.88749999999999996</v>
      </c>
      <c r="F152" s="444"/>
    </row>
    <row r="153" spans="1:6" ht="45">
      <c r="A153" s="124">
        <v>139</v>
      </c>
      <c r="B153" s="341" t="s">
        <v>489</v>
      </c>
      <c r="C153" s="118">
        <v>0.53333333333333333</v>
      </c>
      <c r="D153" s="118">
        <f>LOOKUP(A153,Sekper!C$6:C$33,Sekper!M$6:M$33)</f>
        <v>0.53333333333333333</v>
      </c>
      <c r="E153" s="153">
        <f t="shared" si="2"/>
        <v>1</v>
      </c>
      <c r="F153" s="444"/>
    </row>
    <row r="154" spans="1:6" ht="45">
      <c r="A154" s="124">
        <v>140</v>
      </c>
      <c r="B154" s="341" t="s">
        <v>491</v>
      </c>
      <c r="C154" s="118">
        <v>0.53333333333333333</v>
      </c>
      <c r="D154" s="118">
        <f>LOOKUP(A154,Sekper!C$6:C$33,Sekper!M$6:M$33)</f>
        <v>0.53333333333333333</v>
      </c>
      <c r="E154" s="153">
        <f t="shared" si="2"/>
        <v>1</v>
      </c>
      <c r="F154" s="444"/>
    </row>
    <row r="155" spans="1:6">
      <c r="A155" s="125" t="s">
        <v>493</v>
      </c>
      <c r="B155" s="342" t="s">
        <v>585</v>
      </c>
      <c r="C155" s="110"/>
      <c r="D155" s="111"/>
      <c r="E155" s="152"/>
      <c r="F155" s="444"/>
    </row>
    <row r="156" spans="1:6" ht="30">
      <c r="A156" s="124">
        <v>141</v>
      </c>
      <c r="B156" s="341" t="s">
        <v>572</v>
      </c>
      <c r="C156" s="118">
        <v>0.66666666666666663</v>
      </c>
      <c r="D156" s="118">
        <f>LOOKUP(A156,Pengungkapan!C$6:C$52,Pengungkapan!M$6:M$52)</f>
        <v>0.64283333333333337</v>
      </c>
      <c r="E156" s="153">
        <f t="shared" si="2"/>
        <v>0.96425000000000005</v>
      </c>
      <c r="F156" s="444"/>
    </row>
    <row r="157" spans="1:6" ht="30">
      <c r="A157" s="124">
        <v>142</v>
      </c>
      <c r="B157" s="341" t="s">
        <v>573</v>
      </c>
      <c r="C157" s="118">
        <v>0.66666666666666663</v>
      </c>
      <c r="D157" s="118">
        <f>LOOKUP(A157,Pengungkapan!C$6:C$52,Pengungkapan!M$6:M$52)</f>
        <v>0.61359999999999992</v>
      </c>
      <c r="E157" s="153">
        <f t="shared" si="2"/>
        <v>0.92039999999999988</v>
      </c>
      <c r="F157" s="444"/>
    </row>
    <row r="158" spans="1:6" ht="30">
      <c r="A158" s="124">
        <v>143</v>
      </c>
      <c r="B158" s="341" t="s">
        <v>574</v>
      </c>
      <c r="C158" s="118">
        <v>0.66666666666666663</v>
      </c>
      <c r="D158" s="118">
        <f>LOOKUP(A158,Pengungkapan!C$6:C$52,Pengungkapan!M$6:M$52)</f>
        <v>0.6166666666666667</v>
      </c>
      <c r="E158" s="153">
        <f t="shared" si="2"/>
        <v>0.92500000000000004</v>
      </c>
      <c r="F158" s="444"/>
    </row>
    <row r="159" spans="1:6" ht="45">
      <c r="A159" s="124">
        <v>144</v>
      </c>
      <c r="B159" s="341" t="s">
        <v>506</v>
      </c>
      <c r="C159" s="118">
        <v>0.66666666666666663</v>
      </c>
      <c r="D159" s="118">
        <f>LOOKUP(A159,Pengungkapan!C$6:C$52,Pengungkapan!M$6:M$52)</f>
        <v>0.66666666666666663</v>
      </c>
      <c r="E159" s="153">
        <f t="shared" si="2"/>
        <v>1</v>
      </c>
      <c r="F159" s="444"/>
    </row>
    <row r="160" spans="1:6" ht="45">
      <c r="A160" s="124">
        <v>145</v>
      </c>
      <c r="B160" s="341" t="s">
        <v>509</v>
      </c>
      <c r="C160" s="118">
        <v>0.66666666666666663</v>
      </c>
      <c r="D160" s="118">
        <f>LOOKUP(A160,Pengungkapan!C$6:C$52,Pengungkapan!M$6:M$52)</f>
        <v>0.56146666666666656</v>
      </c>
      <c r="E160" s="153">
        <f t="shared" si="2"/>
        <v>0.84219999999999984</v>
      </c>
      <c r="F160" s="444"/>
    </row>
    <row r="161" spans="1:6">
      <c r="A161" s="124">
        <v>146</v>
      </c>
      <c r="B161" s="341" t="s">
        <v>511</v>
      </c>
      <c r="C161" s="118">
        <v>0.55555555555555547</v>
      </c>
      <c r="D161" s="118">
        <f>LOOKUP(A161,Pengungkapan!C$6:C$52,Pengungkapan!M$6:M$52)</f>
        <v>0.55555555555555547</v>
      </c>
      <c r="E161" s="153">
        <f t="shared" si="2"/>
        <v>1</v>
      </c>
      <c r="F161" s="444"/>
    </row>
    <row r="162" spans="1:6">
      <c r="A162" s="124">
        <v>147</v>
      </c>
      <c r="B162" s="341" t="s">
        <v>692</v>
      </c>
      <c r="C162" s="118">
        <v>0.55555555555555547</v>
      </c>
      <c r="D162" s="118">
        <f>LOOKUP(A162,Pengungkapan!C$6:C$52,Pengungkapan!M$6:M$52)</f>
        <v>0.55555555555555547</v>
      </c>
      <c r="E162" s="153">
        <f t="shared" si="2"/>
        <v>1</v>
      </c>
      <c r="F162" s="444"/>
    </row>
    <row r="163" spans="1:6">
      <c r="A163" s="124">
        <v>148</v>
      </c>
      <c r="B163" s="341" t="s">
        <v>698</v>
      </c>
      <c r="C163" s="118">
        <v>0.55555555555555547</v>
      </c>
      <c r="D163" s="118">
        <f>LOOKUP(A163,Pengungkapan!C$6:C$52,Pengungkapan!M$6:M$52)</f>
        <v>0.55555555555555547</v>
      </c>
      <c r="E163" s="153">
        <f t="shared" si="2"/>
        <v>1</v>
      </c>
      <c r="F163" s="444"/>
    </row>
    <row r="164" spans="1:6">
      <c r="A164" s="143"/>
      <c r="B164" s="117"/>
      <c r="C164" s="118">
        <f>SUM(C7:C163)</f>
        <v>99.999999999999901</v>
      </c>
      <c r="D164" s="118">
        <f>SUM(D7:D163)</f>
        <v>90.131861019518396</v>
      </c>
      <c r="E164" s="153">
        <f t="shared" si="2"/>
        <v>0.90131861019518489</v>
      </c>
      <c r="F164" s="444"/>
    </row>
  </sheetData>
  <protectedRanges>
    <protectedRange sqref="A1:E4" name="Rentang1"/>
  </protectedRanges>
  <mergeCells count="4">
    <mergeCell ref="A1:E1"/>
    <mergeCell ref="A2:E2"/>
    <mergeCell ref="A3:E3"/>
    <mergeCell ref="A4:E4"/>
  </mergeCells>
  <conditionalFormatting sqref="E7:E164">
    <cfRule type="cellIs" dxfId="272" priority="1" operator="lessThanOrEqual">
      <formula>0.5</formula>
    </cfRule>
    <cfRule type="cellIs" dxfId="271" priority="2" operator="lessThanOrEqual">
      <formula>0.75</formula>
    </cfRule>
  </conditionalFormatting>
  <pageMargins left="0.9055118110236221" right="0.51181102362204722" top="0.55118110236220474" bottom="0.55118110236220474" header="0.31496062992125984" footer="0.31496062992125984"/>
  <pageSetup paperSize="9" scale="85" fitToHeight="0" orientation="portrait" r:id="rId1"/>
  <rowBreaks count="1" manualBreakCount="1">
    <brk id="21" max="16383" man="1"/>
  </row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87"/>
  <sheetViews>
    <sheetView zoomScale="55" zoomScaleNormal="55" workbookViewId="0">
      <pane xSplit="6" ySplit="4" topLeftCell="K41" activePane="bottomRight" state="frozen"/>
      <selection activeCell="B12" sqref="B12"/>
      <selection pane="topRight" activeCell="B12" sqref="B12"/>
      <selection pane="bottomLeft" activeCell="B12" sqref="B12"/>
      <selection pane="bottomRight" activeCell="U62" sqref="U62"/>
    </sheetView>
  </sheetViews>
  <sheetFormatPr defaultColWidth="9.140625" defaultRowHeight="15.75"/>
  <cols>
    <col min="1" max="1" width="5.42578125" style="1" customWidth="1"/>
    <col min="2" max="2" width="3.28515625" style="1" customWidth="1"/>
    <col min="3" max="3" width="4.42578125" style="1" customWidth="1"/>
    <col min="4" max="4" width="4.42578125" style="2" customWidth="1"/>
    <col min="5" max="5" width="3.28515625" style="1" customWidth="1"/>
    <col min="6" max="6" width="26.42578125" style="1" customWidth="1"/>
    <col min="7" max="9" width="9.140625" style="1" hidden="1" customWidth="1"/>
    <col min="10" max="10" width="8.5703125" style="1" hidden="1" customWidth="1"/>
    <col min="11" max="11" width="13.85546875" style="336" customWidth="1"/>
    <col min="12" max="12" width="7" style="1" hidden="1" customWidth="1"/>
    <col min="13" max="13" width="9.28515625" style="1" hidden="1" customWidth="1"/>
    <col min="14" max="14" width="7.42578125" style="1" hidden="1" customWidth="1"/>
    <col min="15" max="15" width="5.28515625" style="1" hidden="1" customWidth="1"/>
    <col min="16" max="16" width="7.42578125" style="1" hidden="1" customWidth="1"/>
    <col min="17" max="17" width="88.42578125" style="1" customWidth="1"/>
    <col min="18" max="18" width="17.7109375" style="1" customWidth="1"/>
    <col min="19" max="19" width="6.28515625" style="1" customWidth="1"/>
    <col min="20" max="20" width="1.5703125" style="1" customWidth="1"/>
    <col min="21" max="21" width="44.7109375" style="689" customWidth="1"/>
    <col min="22" max="22" width="34.42578125" style="1" customWidth="1"/>
    <col min="23" max="16384" width="9.140625" style="1"/>
  </cols>
  <sheetData>
    <row r="1" spans="1:23">
      <c r="A1" s="6" t="s">
        <v>513</v>
      </c>
      <c r="B1" s="6"/>
      <c r="C1" s="6"/>
      <c r="D1" s="6"/>
      <c r="E1" s="6"/>
      <c r="F1" s="6"/>
      <c r="G1" s="6"/>
      <c r="H1" s="6"/>
      <c r="I1" s="6"/>
      <c r="J1" s="6"/>
      <c r="K1" s="333"/>
      <c r="L1" s="6"/>
      <c r="M1" s="6"/>
      <c r="N1" s="6"/>
      <c r="O1" s="6"/>
      <c r="P1" s="6"/>
      <c r="Q1" s="6"/>
      <c r="R1" s="6"/>
      <c r="S1" s="6"/>
    </row>
    <row r="2" spans="1:23" s="3" customFormat="1" ht="15.75" customHeight="1">
      <c r="A2" s="664" t="s">
        <v>514</v>
      </c>
      <c r="B2" s="664"/>
      <c r="C2" s="664"/>
      <c r="D2" s="664"/>
      <c r="E2" s="664"/>
      <c r="F2" s="664"/>
      <c r="G2" s="664" t="s">
        <v>517</v>
      </c>
      <c r="H2" s="664"/>
      <c r="I2" s="664"/>
      <c r="J2" s="664"/>
      <c r="K2" s="665" t="s">
        <v>515</v>
      </c>
      <c r="L2" s="664" t="s">
        <v>516</v>
      </c>
      <c r="M2" s="664"/>
      <c r="N2" s="664"/>
      <c r="O2" s="664"/>
      <c r="P2" s="664" t="s">
        <v>522</v>
      </c>
      <c r="Q2" s="669" t="s">
        <v>610</v>
      </c>
      <c r="R2" s="268"/>
      <c r="S2" s="268"/>
      <c r="T2" s="76"/>
      <c r="U2" s="688"/>
    </row>
    <row r="3" spans="1:23" s="3" customFormat="1" ht="31.5">
      <c r="A3" s="664"/>
      <c r="B3" s="664"/>
      <c r="C3" s="664"/>
      <c r="D3" s="664"/>
      <c r="E3" s="664"/>
      <c r="F3" s="664"/>
      <c r="G3" s="158" t="s">
        <v>518</v>
      </c>
      <c r="H3" s="158" t="s">
        <v>519</v>
      </c>
      <c r="I3" s="158" t="s">
        <v>520</v>
      </c>
      <c r="J3" s="158" t="s">
        <v>521</v>
      </c>
      <c r="K3" s="665"/>
      <c r="L3" s="158" t="s">
        <v>521</v>
      </c>
      <c r="M3" s="158" t="s">
        <v>520</v>
      </c>
      <c r="N3" s="158" t="s">
        <v>519</v>
      </c>
      <c r="O3" s="158" t="s">
        <v>518</v>
      </c>
      <c r="P3" s="664"/>
      <c r="Q3" s="670"/>
      <c r="R3" s="268" t="s">
        <v>911</v>
      </c>
      <c r="S3" s="268"/>
      <c r="T3" s="76"/>
      <c r="U3" s="686" t="s">
        <v>1341</v>
      </c>
      <c r="V3" s="686"/>
    </row>
    <row r="4" spans="1:23" s="4" customFormat="1">
      <c r="A4" s="62" t="s">
        <v>1</v>
      </c>
      <c r="B4" s="666" t="s">
        <v>2</v>
      </c>
      <c r="C4" s="666"/>
      <c r="D4" s="666"/>
      <c r="E4" s="666"/>
      <c r="F4" s="666"/>
      <c r="G4" s="234">
        <v>15</v>
      </c>
      <c r="H4" s="27"/>
      <c r="I4" s="29"/>
      <c r="J4" s="29"/>
      <c r="K4" s="178"/>
      <c r="L4" s="28"/>
      <c r="M4" s="28"/>
      <c r="N4" s="42"/>
      <c r="O4" s="19">
        <f>SUM(N5:N59)</f>
        <v>13.685193181818184</v>
      </c>
      <c r="P4" s="20">
        <f>O4/G4</f>
        <v>0.91234621212121225</v>
      </c>
      <c r="Q4" s="94"/>
      <c r="R4" s="295"/>
      <c r="S4" s="295"/>
      <c r="T4" s="78"/>
      <c r="U4" s="690"/>
    </row>
    <row r="5" spans="1:23" s="4" customFormat="1" ht="37.5" customHeight="1">
      <c r="A5" s="241"/>
      <c r="B5" s="21">
        <v>1</v>
      </c>
      <c r="C5" s="667" t="s">
        <v>3</v>
      </c>
      <c r="D5" s="667"/>
      <c r="E5" s="667"/>
      <c r="F5" s="667"/>
      <c r="G5" s="235"/>
      <c r="H5" s="35">
        <v>4.0909090909090908</v>
      </c>
      <c r="I5" s="30"/>
      <c r="J5" s="30"/>
      <c r="K5" s="181"/>
      <c r="L5" s="43"/>
      <c r="M5" s="43"/>
      <c r="N5" s="22">
        <f>SUM(M6:M19)</f>
        <v>3.6623863636363638</v>
      </c>
      <c r="O5" s="43"/>
      <c r="P5" s="23">
        <f>N5/H5</f>
        <v>0.8952500000000001</v>
      </c>
      <c r="Q5" s="95"/>
      <c r="R5" s="296"/>
      <c r="S5" s="296"/>
      <c r="T5" s="78"/>
      <c r="U5" s="690"/>
      <c r="W5" s="4">
        <v>32</v>
      </c>
    </row>
    <row r="6" spans="1:23" s="4" customFormat="1" ht="66.75" customHeight="1">
      <c r="A6" s="241"/>
      <c r="B6" s="21"/>
      <c r="C6" s="21">
        <v>1</v>
      </c>
      <c r="D6" s="663" t="s">
        <v>700</v>
      </c>
      <c r="E6" s="663"/>
      <c r="F6" s="663"/>
      <c r="G6" s="236"/>
      <c r="H6" s="36"/>
      <c r="I6" s="36">
        <v>1.0227272727272727</v>
      </c>
      <c r="J6" s="32"/>
      <c r="K6" s="334"/>
      <c r="L6" s="44"/>
      <c r="M6" s="39">
        <f>SUM(L7:L10)</f>
        <v>0.92045454545454541</v>
      </c>
      <c r="N6" s="31"/>
      <c r="O6" s="44"/>
      <c r="P6" s="40">
        <f>M6/I6</f>
        <v>0.9</v>
      </c>
      <c r="Q6" s="96"/>
      <c r="R6" s="297"/>
      <c r="S6" s="297"/>
      <c r="T6" s="78"/>
      <c r="U6" s="690"/>
      <c r="W6" s="4">
        <v>33</v>
      </c>
    </row>
    <row r="7" spans="1:23" s="4" customFormat="1" ht="273" customHeight="1">
      <c r="A7" s="241"/>
      <c r="B7" s="21"/>
      <c r="C7" s="21"/>
      <c r="D7" s="21">
        <v>1</v>
      </c>
      <c r="E7" s="663" t="s">
        <v>4</v>
      </c>
      <c r="F7" s="663"/>
      <c r="G7" s="237"/>
      <c r="H7" s="37"/>
      <c r="I7" s="37"/>
      <c r="J7" s="38">
        <v>0.25568181818181818</v>
      </c>
      <c r="K7" s="203">
        <v>0.8</v>
      </c>
      <c r="L7" s="34">
        <f t="shared" ref="L7:L17" si="0">IF(ISBLANK(K7),"?",J7*K7)</f>
        <v>0.20454545454545456</v>
      </c>
      <c r="M7" s="34"/>
      <c r="N7" s="33"/>
      <c r="O7" s="45"/>
      <c r="P7" s="41"/>
      <c r="Q7" s="417" t="s">
        <v>1235</v>
      </c>
      <c r="R7" s="468" t="s">
        <v>912</v>
      </c>
      <c r="S7" s="271"/>
      <c r="T7" s="78"/>
      <c r="U7" s="692" t="s">
        <v>1346</v>
      </c>
    </row>
    <row r="8" spans="1:23" s="4" customFormat="1" ht="162.6" customHeight="1">
      <c r="A8" s="241"/>
      <c r="B8" s="242"/>
      <c r="C8" s="242"/>
      <c r="D8" s="21">
        <v>2</v>
      </c>
      <c r="E8" s="663" t="s">
        <v>701</v>
      </c>
      <c r="F8" s="663"/>
      <c r="G8" s="237"/>
      <c r="H8" s="37"/>
      <c r="I8" s="37"/>
      <c r="J8" s="38">
        <v>0.25568181818181818</v>
      </c>
      <c r="K8" s="203">
        <v>1</v>
      </c>
      <c r="L8" s="34">
        <f t="shared" si="0"/>
        <v>0.25568181818181818</v>
      </c>
      <c r="M8" s="34"/>
      <c r="N8" s="33"/>
      <c r="O8" s="45"/>
      <c r="P8" s="41"/>
      <c r="Q8" s="526" t="s">
        <v>1236</v>
      </c>
      <c r="R8" s="469" t="s">
        <v>912</v>
      </c>
      <c r="S8" s="12"/>
      <c r="T8" s="78"/>
      <c r="U8" s="692" t="s">
        <v>1346</v>
      </c>
    </row>
    <row r="9" spans="1:23" s="4" customFormat="1" ht="249.6" customHeight="1">
      <c r="A9" s="241"/>
      <c r="B9" s="242"/>
      <c r="C9" s="242"/>
      <c r="D9" s="21">
        <v>3</v>
      </c>
      <c r="E9" s="685" t="s">
        <v>611</v>
      </c>
      <c r="F9" s="685"/>
      <c r="G9" s="237"/>
      <c r="H9" s="37"/>
      <c r="I9" s="37"/>
      <c r="J9" s="38">
        <v>0.25568181818181818</v>
      </c>
      <c r="K9" s="203">
        <v>0.8</v>
      </c>
      <c r="L9" s="34">
        <f t="shared" si="0"/>
        <v>0.20454545454545456</v>
      </c>
      <c r="M9" s="34"/>
      <c r="N9" s="33"/>
      <c r="O9" s="45"/>
      <c r="P9" s="41"/>
      <c r="Q9" s="417" t="s">
        <v>1235</v>
      </c>
      <c r="R9" s="469" t="s">
        <v>912</v>
      </c>
      <c r="S9" s="12"/>
      <c r="T9" s="78"/>
      <c r="U9" s="687" t="s">
        <v>1344</v>
      </c>
    </row>
    <row r="10" spans="1:23" s="4" customFormat="1" ht="165.95" customHeight="1">
      <c r="A10" s="241"/>
      <c r="B10" s="242"/>
      <c r="C10" s="242"/>
      <c r="D10" s="21">
        <v>4</v>
      </c>
      <c r="E10" s="685" t="s">
        <v>702</v>
      </c>
      <c r="F10" s="685"/>
      <c r="G10" s="237"/>
      <c r="H10" s="37"/>
      <c r="I10" s="37"/>
      <c r="J10" s="38">
        <v>0.25568181818181818</v>
      </c>
      <c r="K10" s="203">
        <v>1</v>
      </c>
      <c r="L10" s="34">
        <f>IF(ISBLANK(K10),"?",J10*K10)</f>
        <v>0.25568181818181818</v>
      </c>
      <c r="M10" s="34"/>
      <c r="N10" s="33"/>
      <c r="O10" s="45"/>
      <c r="P10" s="41"/>
      <c r="Q10" s="526" t="s">
        <v>1053</v>
      </c>
      <c r="R10" s="469" t="s">
        <v>912</v>
      </c>
      <c r="S10" s="12"/>
      <c r="T10" s="78"/>
      <c r="U10" s="687" t="s">
        <v>1342</v>
      </c>
    </row>
    <row r="11" spans="1:23" s="4" customFormat="1" ht="113.25" customHeight="1">
      <c r="A11" s="241"/>
      <c r="B11" s="242"/>
      <c r="C11" s="21">
        <v>2</v>
      </c>
      <c r="D11" s="663" t="s">
        <v>612</v>
      </c>
      <c r="E11" s="663"/>
      <c r="F11" s="663"/>
      <c r="G11" s="236"/>
      <c r="H11" s="36"/>
      <c r="I11" s="36">
        <v>1.0227272727272727</v>
      </c>
      <c r="J11" s="32"/>
      <c r="K11" s="334"/>
      <c r="L11" s="44"/>
      <c r="M11" s="39">
        <f>SUM(L12:L15)</f>
        <v>1.0227272727272727</v>
      </c>
      <c r="N11" s="31"/>
      <c r="O11" s="44"/>
      <c r="P11" s="40">
        <f>M11/I11</f>
        <v>1</v>
      </c>
      <c r="Q11" s="421"/>
      <c r="R11" s="422"/>
      <c r="S11" s="297"/>
      <c r="T11" s="78"/>
      <c r="U11" s="690"/>
    </row>
    <row r="12" spans="1:23" s="4" customFormat="1" ht="409.6" customHeight="1">
      <c r="A12" s="241"/>
      <c r="B12" s="242"/>
      <c r="C12" s="21"/>
      <c r="D12" s="21">
        <v>5</v>
      </c>
      <c r="E12" s="668" t="s">
        <v>613</v>
      </c>
      <c r="F12" s="668"/>
      <c r="G12" s="618"/>
      <c r="H12" s="619"/>
      <c r="I12" s="619"/>
      <c r="J12" s="38">
        <v>0.25568181818181818</v>
      </c>
      <c r="K12" s="186">
        <v>1</v>
      </c>
      <c r="L12" s="34">
        <f t="shared" si="0"/>
        <v>0.25568181818181818</v>
      </c>
      <c r="M12" s="34"/>
      <c r="N12" s="52"/>
      <c r="O12" s="58"/>
      <c r="P12" s="41"/>
      <c r="Q12" s="552" t="s">
        <v>1179</v>
      </c>
      <c r="R12" s="553" t="s">
        <v>912</v>
      </c>
      <c r="S12" s="271"/>
      <c r="T12" s="78"/>
      <c r="U12" s="684" t="s">
        <v>1347</v>
      </c>
    </row>
    <row r="13" spans="1:23" s="4" customFormat="1" ht="143.1" customHeight="1">
      <c r="A13" s="241"/>
      <c r="B13" s="242"/>
      <c r="C13" s="242"/>
      <c r="D13" s="21">
        <v>6</v>
      </c>
      <c r="E13" s="663" t="s">
        <v>614</v>
      </c>
      <c r="F13" s="663"/>
      <c r="G13" s="238"/>
      <c r="H13" s="37"/>
      <c r="I13" s="37"/>
      <c r="J13" s="38">
        <v>0.25568181818181818</v>
      </c>
      <c r="K13" s="203">
        <v>1</v>
      </c>
      <c r="L13" s="34">
        <f>IF(ISBLANK(K13),"?",J13*K13)</f>
        <v>0.25568181818181818</v>
      </c>
      <c r="M13" s="34"/>
      <c r="N13" s="33"/>
      <c r="O13" s="45"/>
      <c r="P13" s="41"/>
      <c r="Q13" s="263" t="s">
        <v>1123</v>
      </c>
      <c r="R13" s="418" t="s">
        <v>912</v>
      </c>
      <c r="S13" s="271"/>
      <c r="T13" s="78"/>
      <c r="U13" s="693" t="s">
        <v>1345</v>
      </c>
    </row>
    <row r="14" spans="1:23" s="4" customFormat="1" ht="279.95" customHeight="1">
      <c r="A14" s="241"/>
      <c r="B14" s="242"/>
      <c r="C14" s="242"/>
      <c r="D14" s="21">
        <v>7</v>
      </c>
      <c r="E14" s="663" t="s">
        <v>615</v>
      </c>
      <c r="F14" s="663"/>
      <c r="G14" s="238"/>
      <c r="H14" s="37"/>
      <c r="I14" s="37"/>
      <c r="J14" s="38">
        <v>0.25568181818181818</v>
      </c>
      <c r="K14" s="203">
        <v>1</v>
      </c>
      <c r="L14" s="34">
        <f t="shared" si="0"/>
        <v>0.25568181818181818</v>
      </c>
      <c r="M14" s="34"/>
      <c r="N14" s="33"/>
      <c r="O14" s="45"/>
      <c r="P14" s="41"/>
      <c r="Q14" s="552" t="s">
        <v>1180</v>
      </c>
      <c r="R14" s="420" t="s">
        <v>912</v>
      </c>
      <c r="S14" s="12"/>
      <c r="T14" s="78"/>
      <c r="U14" s="684" t="s">
        <v>1347</v>
      </c>
    </row>
    <row r="15" spans="1:23" s="4" customFormat="1" ht="136.5" customHeight="1">
      <c r="A15" s="241"/>
      <c r="B15" s="242"/>
      <c r="C15" s="242"/>
      <c r="D15" s="21">
        <v>8</v>
      </c>
      <c r="E15" s="663" t="s">
        <v>616</v>
      </c>
      <c r="F15" s="663"/>
      <c r="G15" s="238"/>
      <c r="H15" s="37"/>
      <c r="I15" s="37"/>
      <c r="J15" s="38">
        <v>0.25568181818181818</v>
      </c>
      <c r="K15" s="203">
        <v>1</v>
      </c>
      <c r="L15" s="34">
        <f t="shared" si="0"/>
        <v>0.25568181818181818</v>
      </c>
      <c r="M15" s="34"/>
      <c r="N15" s="33"/>
      <c r="O15" s="45"/>
      <c r="P15" s="41"/>
      <c r="Q15" s="552" t="s">
        <v>1237</v>
      </c>
      <c r="R15" s="420" t="s">
        <v>912</v>
      </c>
      <c r="S15" s="12"/>
      <c r="T15" s="78"/>
      <c r="U15" s="684" t="s">
        <v>1347</v>
      </c>
    </row>
    <row r="16" spans="1:23" s="4" customFormat="1" ht="55.5" customHeight="1">
      <c r="A16" s="241"/>
      <c r="B16" s="242"/>
      <c r="C16" s="21">
        <v>3</v>
      </c>
      <c r="D16" s="663" t="s">
        <v>703</v>
      </c>
      <c r="E16" s="663"/>
      <c r="F16" s="663"/>
      <c r="G16" s="236"/>
      <c r="H16" s="36"/>
      <c r="I16" s="36">
        <v>1.0227272727272727</v>
      </c>
      <c r="J16" s="32"/>
      <c r="K16" s="334"/>
      <c r="L16" s="44"/>
      <c r="M16" s="39">
        <f>SUM(L17)</f>
        <v>0.90102272727272725</v>
      </c>
      <c r="N16" s="31"/>
      <c r="O16" s="44"/>
      <c r="P16" s="40">
        <f>M16/I16</f>
        <v>0.88100000000000001</v>
      </c>
      <c r="Q16" s="421"/>
      <c r="R16" s="422"/>
      <c r="S16" s="297"/>
      <c r="T16" s="78"/>
      <c r="U16" s="690"/>
    </row>
    <row r="17" spans="1:21" s="4" customFormat="1" ht="147" customHeight="1">
      <c r="A17" s="241"/>
      <c r="B17" s="242"/>
      <c r="C17" s="21"/>
      <c r="D17" s="21">
        <v>9</v>
      </c>
      <c r="E17" s="663" t="s">
        <v>5</v>
      </c>
      <c r="F17" s="663"/>
      <c r="G17" s="238"/>
      <c r="H17" s="37"/>
      <c r="I17" s="37"/>
      <c r="J17" s="38">
        <v>1.0227272727272727</v>
      </c>
      <c r="K17" s="203">
        <v>0.88100000000000001</v>
      </c>
      <c r="L17" s="34">
        <f t="shared" si="0"/>
        <v>0.90102272727272725</v>
      </c>
      <c r="M17" s="34"/>
      <c r="N17" s="33"/>
      <c r="O17" s="45"/>
      <c r="P17" s="41"/>
      <c r="Q17" s="551" t="s">
        <v>1122</v>
      </c>
      <c r="R17" s="553" t="s">
        <v>912</v>
      </c>
      <c r="S17" s="12"/>
      <c r="T17" s="78"/>
      <c r="U17" s="693" t="s">
        <v>1343</v>
      </c>
    </row>
    <row r="18" spans="1:21" s="4" customFormat="1" ht="91.5" customHeight="1">
      <c r="A18" s="241"/>
      <c r="B18" s="242"/>
      <c r="C18" s="21">
        <v>4</v>
      </c>
      <c r="D18" s="663" t="s">
        <v>617</v>
      </c>
      <c r="E18" s="663"/>
      <c r="F18" s="663"/>
      <c r="G18" s="236"/>
      <c r="H18" s="36"/>
      <c r="I18" s="36">
        <v>1.0227272727272727</v>
      </c>
      <c r="J18" s="32"/>
      <c r="K18" s="334"/>
      <c r="L18" s="44"/>
      <c r="M18" s="39">
        <f>SUM(L19)</f>
        <v>0.81818181818181823</v>
      </c>
      <c r="N18" s="31"/>
      <c r="O18" s="44"/>
      <c r="P18" s="40">
        <f>M18/I18</f>
        <v>0.8</v>
      </c>
      <c r="Q18" s="421"/>
      <c r="R18" s="422"/>
      <c r="S18" s="297"/>
      <c r="T18" s="78"/>
      <c r="U18" s="690"/>
    </row>
    <row r="19" spans="1:21" s="4" customFormat="1" ht="294" customHeight="1">
      <c r="A19" s="241"/>
      <c r="B19" s="242"/>
      <c r="C19" s="21"/>
      <c r="D19" s="21">
        <v>10</v>
      </c>
      <c r="E19" s="663" t="s">
        <v>704</v>
      </c>
      <c r="F19" s="663"/>
      <c r="G19" s="237"/>
      <c r="H19" s="37"/>
      <c r="I19" s="37"/>
      <c r="J19" s="38">
        <v>1.0227272727272727</v>
      </c>
      <c r="K19" s="203">
        <v>0.8</v>
      </c>
      <c r="L19" s="34">
        <f>IF(ISBLANK(K19),"?",J19*K19)</f>
        <v>0.81818181818181823</v>
      </c>
      <c r="M19" s="34"/>
      <c r="N19" s="33"/>
      <c r="O19" s="45"/>
      <c r="P19" s="41"/>
      <c r="Q19" s="417" t="s">
        <v>1238</v>
      </c>
      <c r="R19" s="553" t="s">
        <v>912</v>
      </c>
      <c r="S19" s="271"/>
      <c r="T19" s="78"/>
      <c r="U19" s="693" t="s">
        <v>1348</v>
      </c>
    </row>
    <row r="20" spans="1:21" s="4" customFormat="1" ht="68.099999999999994" customHeight="1">
      <c r="A20" s="241"/>
      <c r="B20" s="21">
        <v>2</v>
      </c>
      <c r="C20" s="667" t="s">
        <v>544</v>
      </c>
      <c r="D20" s="667"/>
      <c r="E20" s="667"/>
      <c r="F20" s="667"/>
      <c r="G20" s="235"/>
      <c r="H20" s="35">
        <v>2.7272727272727275</v>
      </c>
      <c r="I20" s="30"/>
      <c r="J20" s="30"/>
      <c r="K20" s="181"/>
      <c r="L20" s="43"/>
      <c r="M20" s="43"/>
      <c r="N20" s="22">
        <f>SUM(M21:M37)</f>
        <v>2.5990909090909091</v>
      </c>
      <c r="O20" s="43"/>
      <c r="P20" s="23">
        <f>N20/H20</f>
        <v>0.95299999999999996</v>
      </c>
      <c r="Q20" s="423"/>
      <c r="R20" s="424"/>
      <c r="S20" s="296"/>
      <c r="T20" s="78"/>
      <c r="U20" s="690"/>
    </row>
    <row r="21" spans="1:21" s="4" customFormat="1" ht="80.25" customHeight="1">
      <c r="A21" s="241"/>
      <c r="B21" s="242"/>
      <c r="C21" s="21">
        <v>5</v>
      </c>
      <c r="D21" s="663" t="s">
        <v>705</v>
      </c>
      <c r="E21" s="663"/>
      <c r="F21" s="663"/>
      <c r="G21" s="236"/>
      <c r="H21" s="36"/>
      <c r="I21" s="36">
        <v>0.54545454545454553</v>
      </c>
      <c r="J21" s="32"/>
      <c r="K21" s="334"/>
      <c r="L21" s="44"/>
      <c r="M21" s="39">
        <f>SUM(L22:L23)</f>
        <v>0.54545454545454553</v>
      </c>
      <c r="N21" s="31"/>
      <c r="O21" s="44"/>
      <c r="P21" s="40">
        <f>M21/I21</f>
        <v>1</v>
      </c>
      <c r="Q21" s="421"/>
      <c r="R21" s="422"/>
      <c r="S21" s="297"/>
      <c r="T21" s="78"/>
      <c r="U21" s="690"/>
    </row>
    <row r="22" spans="1:21" s="4" customFormat="1" ht="159.6" customHeight="1">
      <c r="A22" s="241"/>
      <c r="B22" s="242"/>
      <c r="C22" s="21"/>
      <c r="D22" s="21">
        <v>11</v>
      </c>
      <c r="E22" s="663" t="s">
        <v>6</v>
      </c>
      <c r="F22" s="663"/>
      <c r="G22" s="237"/>
      <c r="H22" s="37"/>
      <c r="I22" s="37"/>
      <c r="J22" s="38">
        <v>0.27272727272727276</v>
      </c>
      <c r="K22" s="203">
        <v>1</v>
      </c>
      <c r="L22" s="34">
        <f>IF(ISBLANK(K22),"?",J22*K22)</f>
        <v>0.27272727272727276</v>
      </c>
      <c r="M22" s="34"/>
      <c r="N22" s="33"/>
      <c r="O22" s="45"/>
      <c r="P22" s="41"/>
      <c r="Q22" s="555" t="s">
        <v>1169</v>
      </c>
      <c r="R22" s="554" t="s">
        <v>912</v>
      </c>
      <c r="S22" s="271"/>
      <c r="T22" s="78"/>
      <c r="U22" s="692" t="s">
        <v>1339</v>
      </c>
    </row>
    <row r="23" spans="1:21" s="4" customFormat="1" ht="339.95" customHeight="1">
      <c r="A23" s="241"/>
      <c r="B23" s="242"/>
      <c r="C23" s="242"/>
      <c r="D23" s="21">
        <v>12</v>
      </c>
      <c r="E23" s="663" t="s">
        <v>618</v>
      </c>
      <c r="F23" s="663"/>
      <c r="G23" s="238"/>
      <c r="H23" s="37"/>
      <c r="I23" s="37"/>
      <c r="J23" s="38">
        <v>0.27272727272727276</v>
      </c>
      <c r="K23" s="203">
        <v>1</v>
      </c>
      <c r="L23" s="34">
        <f>IF(ISBLANK(K23),"?",J23*K23)</f>
        <v>0.27272727272727276</v>
      </c>
      <c r="M23" s="34"/>
      <c r="N23" s="33"/>
      <c r="O23" s="45"/>
      <c r="P23" s="41"/>
      <c r="Q23" s="425" t="s">
        <v>1124</v>
      </c>
      <c r="R23" s="554" t="s">
        <v>912</v>
      </c>
      <c r="S23" s="300"/>
      <c r="T23" s="78"/>
      <c r="U23" s="692" t="s">
        <v>1340</v>
      </c>
    </row>
    <row r="24" spans="1:21" s="4" customFormat="1" ht="34.5" customHeight="1">
      <c r="A24" s="241"/>
      <c r="B24" s="242"/>
      <c r="C24" s="21">
        <v>6</v>
      </c>
      <c r="D24" s="663" t="s">
        <v>707</v>
      </c>
      <c r="E24" s="663"/>
      <c r="F24" s="663"/>
      <c r="G24" s="236"/>
      <c r="H24" s="36"/>
      <c r="I24" s="36">
        <v>0.54545454545454553</v>
      </c>
      <c r="J24" s="32"/>
      <c r="K24" s="334"/>
      <c r="L24" s="44"/>
      <c r="M24" s="39">
        <f>SUM(L25:L26)</f>
        <v>0.50700000000000012</v>
      </c>
      <c r="N24" s="31"/>
      <c r="O24" s="44"/>
      <c r="P24" s="40">
        <f>M24/I24</f>
        <v>0.9295000000000001</v>
      </c>
      <c r="Q24" s="421"/>
      <c r="R24" s="422"/>
      <c r="S24" s="297"/>
      <c r="T24" s="78"/>
      <c r="U24" s="690"/>
    </row>
    <row r="25" spans="1:21" s="4" customFormat="1" ht="166.5" customHeight="1">
      <c r="A25" s="241"/>
      <c r="B25" s="242"/>
      <c r="C25" s="21"/>
      <c r="D25" s="21">
        <v>13</v>
      </c>
      <c r="E25" s="663" t="s">
        <v>706</v>
      </c>
      <c r="F25" s="663"/>
      <c r="G25" s="237"/>
      <c r="H25" s="37"/>
      <c r="I25" s="37"/>
      <c r="J25" s="38">
        <v>0.27272727272727276</v>
      </c>
      <c r="K25" s="203">
        <v>1</v>
      </c>
      <c r="L25" s="34">
        <f>IF(ISBLANK(K25),"?",J25*K25)</f>
        <v>0.27272727272727276</v>
      </c>
      <c r="M25" s="34"/>
      <c r="N25" s="33"/>
      <c r="O25" s="45"/>
      <c r="P25" s="41"/>
      <c r="Q25" s="425" t="s">
        <v>1125</v>
      </c>
      <c r="R25" s="556" t="s">
        <v>912</v>
      </c>
      <c r="S25" s="271"/>
      <c r="T25" s="78"/>
      <c r="U25" s="692" t="s">
        <v>1349</v>
      </c>
    </row>
    <row r="26" spans="1:21" s="4" customFormat="1" ht="66.75" customHeight="1">
      <c r="A26" s="241"/>
      <c r="B26" s="242"/>
      <c r="C26" s="242"/>
      <c r="D26" s="21">
        <v>14</v>
      </c>
      <c r="E26" s="663" t="s">
        <v>708</v>
      </c>
      <c r="F26" s="663"/>
      <c r="G26" s="238"/>
      <c r="H26" s="37"/>
      <c r="I26" s="37"/>
      <c r="J26" s="38">
        <v>0.27272727272727276</v>
      </c>
      <c r="K26" s="203">
        <v>0.85899999999999999</v>
      </c>
      <c r="L26" s="34">
        <f>IF(ISBLANK(K26),"?",J26*K26)</f>
        <v>0.2342727272727273</v>
      </c>
      <c r="M26" s="34"/>
      <c r="N26" s="33"/>
      <c r="O26" s="45"/>
      <c r="P26" s="41"/>
      <c r="Q26" s="419" t="s">
        <v>935</v>
      </c>
      <c r="R26" s="556" t="s">
        <v>912</v>
      </c>
      <c r="S26" s="298"/>
      <c r="T26" s="78"/>
      <c r="U26" s="692" t="s">
        <v>1351</v>
      </c>
    </row>
    <row r="27" spans="1:21" s="4" customFormat="1" ht="36.75" customHeight="1">
      <c r="A27" s="241"/>
      <c r="B27" s="242"/>
      <c r="C27" s="21">
        <v>7</v>
      </c>
      <c r="D27" s="663" t="s">
        <v>8</v>
      </c>
      <c r="E27" s="663"/>
      <c r="F27" s="663"/>
      <c r="G27" s="236"/>
      <c r="H27" s="36"/>
      <c r="I27" s="36">
        <v>0.54545454545454553</v>
      </c>
      <c r="J27" s="32"/>
      <c r="K27" s="334"/>
      <c r="L27" s="44"/>
      <c r="M27" s="39">
        <f>SUM(L28:L29)</f>
        <v>0.51272727272727281</v>
      </c>
      <c r="N27" s="31"/>
      <c r="O27" s="44"/>
      <c r="P27" s="40">
        <f>M27/I27</f>
        <v>0.94000000000000006</v>
      </c>
      <c r="Q27" s="421"/>
      <c r="R27" s="422"/>
      <c r="S27" s="297"/>
      <c r="T27" s="78"/>
      <c r="U27" s="690"/>
    </row>
    <row r="28" spans="1:21" s="4" customFormat="1" ht="135.94999999999999" customHeight="1">
      <c r="A28" s="241"/>
      <c r="B28" s="242"/>
      <c r="C28" s="21"/>
      <c r="D28" s="21">
        <v>15</v>
      </c>
      <c r="E28" s="663" t="s">
        <v>9</v>
      </c>
      <c r="F28" s="663"/>
      <c r="G28" s="237"/>
      <c r="H28" s="37"/>
      <c r="I28" s="37"/>
      <c r="J28" s="38">
        <v>0.27272727272727276</v>
      </c>
      <c r="K28" s="203">
        <v>1</v>
      </c>
      <c r="L28" s="34">
        <f>IF(ISBLANK(K28),"?",J28*K28)</f>
        <v>0.27272727272727276</v>
      </c>
      <c r="M28" s="34"/>
      <c r="N28" s="33"/>
      <c r="O28" s="45"/>
      <c r="P28" s="41"/>
      <c r="Q28" s="419" t="s">
        <v>1239</v>
      </c>
      <c r="R28" s="556" t="s">
        <v>912</v>
      </c>
      <c r="S28" s="271"/>
      <c r="T28" s="78"/>
      <c r="U28" s="692" t="s">
        <v>1350</v>
      </c>
    </row>
    <row r="29" spans="1:21" s="4" customFormat="1" ht="33.75" customHeight="1">
      <c r="A29" s="241"/>
      <c r="B29" s="242"/>
      <c r="C29" s="242"/>
      <c r="D29" s="21">
        <v>16</v>
      </c>
      <c r="E29" s="663" t="s">
        <v>619</v>
      </c>
      <c r="F29" s="663"/>
      <c r="G29" s="238"/>
      <c r="H29" s="37"/>
      <c r="I29" s="37"/>
      <c r="J29" s="38">
        <v>0.27272727272727276</v>
      </c>
      <c r="K29" s="203">
        <v>0.88</v>
      </c>
      <c r="L29" s="34">
        <f>IF(ISBLANK(K29),"?",J29*K29)</f>
        <v>0.24000000000000002</v>
      </c>
      <c r="M29" s="34"/>
      <c r="N29" s="33"/>
      <c r="O29" s="45"/>
      <c r="P29" s="41"/>
      <c r="Q29" s="419" t="s">
        <v>936</v>
      </c>
      <c r="R29" s="556" t="s">
        <v>912</v>
      </c>
      <c r="S29" s="271"/>
      <c r="T29" s="78"/>
      <c r="U29" s="692" t="s">
        <v>1352</v>
      </c>
    </row>
    <row r="30" spans="1:21" s="4" customFormat="1" ht="53.25" customHeight="1">
      <c r="A30" s="241"/>
      <c r="B30" s="242"/>
      <c r="C30" s="21">
        <v>8</v>
      </c>
      <c r="D30" s="663" t="s">
        <v>553</v>
      </c>
      <c r="E30" s="663"/>
      <c r="F30" s="663"/>
      <c r="G30" s="236"/>
      <c r="H30" s="36"/>
      <c r="I30" s="36">
        <v>0.54545454545454553</v>
      </c>
      <c r="J30" s="32"/>
      <c r="K30" s="334"/>
      <c r="L30" s="44"/>
      <c r="M30" s="39">
        <f>SUM(L31:L33)</f>
        <v>0.5346363636363638</v>
      </c>
      <c r="N30" s="31"/>
      <c r="O30" s="44"/>
      <c r="P30" s="40">
        <f>M30/I30</f>
        <v>0.98016666666666685</v>
      </c>
      <c r="Q30" s="421"/>
      <c r="R30" s="422"/>
      <c r="S30" s="297"/>
      <c r="T30" s="78"/>
      <c r="U30" s="690"/>
    </row>
    <row r="31" spans="1:21" s="4" customFormat="1" ht="409.5" customHeight="1">
      <c r="A31" s="241"/>
      <c r="B31" s="242"/>
      <c r="C31" s="21"/>
      <c r="D31" s="21">
        <v>17</v>
      </c>
      <c r="E31" s="663" t="s">
        <v>620</v>
      </c>
      <c r="F31" s="663"/>
      <c r="G31" s="238"/>
      <c r="H31" s="37"/>
      <c r="I31" s="37"/>
      <c r="J31" s="38">
        <v>0.18181818181818185</v>
      </c>
      <c r="K31" s="203">
        <v>1</v>
      </c>
      <c r="L31" s="34">
        <f>IF(ISBLANK(K31),"?",J31*K31)</f>
        <v>0.18181818181818185</v>
      </c>
      <c r="M31" s="34"/>
      <c r="N31" s="33"/>
      <c r="O31" s="45"/>
      <c r="P31" s="41"/>
      <c r="Q31" s="419" t="s">
        <v>1240</v>
      </c>
      <c r="R31" s="556" t="s">
        <v>912</v>
      </c>
      <c r="S31" s="271"/>
      <c r="T31" s="78"/>
      <c r="U31" s="692" t="s">
        <v>1353</v>
      </c>
    </row>
    <row r="32" spans="1:21" s="4" customFormat="1" ht="317.10000000000002" customHeight="1">
      <c r="A32" s="241"/>
      <c r="B32" s="242"/>
      <c r="C32" s="242"/>
      <c r="D32" s="21">
        <v>18</v>
      </c>
      <c r="E32" s="663" t="s">
        <v>10</v>
      </c>
      <c r="F32" s="663"/>
      <c r="G32" s="237"/>
      <c r="H32" s="37"/>
      <c r="I32" s="37"/>
      <c r="J32" s="38">
        <v>0.18181818181818185</v>
      </c>
      <c r="K32" s="203">
        <v>1</v>
      </c>
      <c r="L32" s="34">
        <f>IF(ISBLANK(K32),"?",J32*K32)</f>
        <v>0.18181818181818185</v>
      </c>
      <c r="M32" s="34"/>
      <c r="N32" s="33"/>
      <c r="O32" s="45"/>
      <c r="P32" s="41"/>
      <c r="Q32" s="419" t="s">
        <v>1241</v>
      </c>
      <c r="R32" s="556"/>
      <c r="S32" s="271"/>
      <c r="T32" s="78"/>
      <c r="U32" s="692" t="s">
        <v>1354</v>
      </c>
    </row>
    <row r="33" spans="1:21" s="4" customFormat="1" ht="409.6" customHeight="1">
      <c r="B33" s="242"/>
      <c r="C33" s="242"/>
      <c r="D33" s="21">
        <v>19</v>
      </c>
      <c r="E33" s="663" t="s">
        <v>621</v>
      </c>
      <c r="F33" s="663"/>
      <c r="G33" s="238"/>
      <c r="H33" s="37"/>
      <c r="I33" s="37"/>
      <c r="J33" s="38">
        <v>0.18181818181818185</v>
      </c>
      <c r="K33" s="203">
        <v>0.9405</v>
      </c>
      <c r="L33" s="34">
        <f>IF(ISBLANK(K33),"?",J33*K33)</f>
        <v>0.17100000000000004</v>
      </c>
      <c r="M33" s="34"/>
      <c r="N33" s="33"/>
      <c r="O33" s="45"/>
      <c r="P33" s="41"/>
      <c r="Q33" s="417" t="s">
        <v>1242</v>
      </c>
      <c r="R33" s="556" t="s">
        <v>912</v>
      </c>
      <c r="S33" s="12"/>
      <c r="T33" s="78"/>
      <c r="U33" s="684" t="s">
        <v>1355</v>
      </c>
    </row>
    <row r="34" spans="1:21" s="4" customFormat="1">
      <c r="A34" s="241"/>
      <c r="B34" s="242"/>
      <c r="C34" s="21">
        <v>9</v>
      </c>
      <c r="D34" s="663" t="s">
        <v>11</v>
      </c>
      <c r="E34" s="663"/>
      <c r="F34" s="663"/>
      <c r="G34" s="236"/>
      <c r="H34" s="36"/>
      <c r="I34" s="36">
        <v>0.54545454545454553</v>
      </c>
      <c r="J34" s="32"/>
      <c r="K34" s="334"/>
      <c r="L34" s="44"/>
      <c r="M34" s="39">
        <f>SUM(L35:L37)</f>
        <v>0.49927272727272731</v>
      </c>
      <c r="N34" s="31"/>
      <c r="O34" s="44"/>
      <c r="P34" s="40">
        <f>M34/I34</f>
        <v>0.91533333333333333</v>
      </c>
      <c r="Q34" s="421"/>
      <c r="R34" s="422"/>
      <c r="S34" s="297"/>
      <c r="T34" s="78"/>
      <c r="U34" s="690"/>
    </row>
    <row r="35" spans="1:21" s="4" customFormat="1" ht="149.44999999999999" customHeight="1">
      <c r="A35" s="241"/>
      <c r="B35" s="242"/>
      <c r="C35" s="21"/>
      <c r="D35" s="21">
        <v>20</v>
      </c>
      <c r="E35" s="663" t="s">
        <v>622</v>
      </c>
      <c r="F35" s="663"/>
      <c r="G35" s="238"/>
      <c r="H35" s="37"/>
      <c r="I35" s="37"/>
      <c r="J35" s="38">
        <v>0.18181818181818185</v>
      </c>
      <c r="K35" s="203">
        <v>1</v>
      </c>
      <c r="L35" s="34">
        <f>IF(ISBLANK(K35),"?",J35*K35)</f>
        <v>0.18181818181818185</v>
      </c>
      <c r="M35" s="34"/>
      <c r="N35" s="33"/>
      <c r="O35" s="45"/>
      <c r="P35" s="41"/>
      <c r="Q35" s="419" t="s">
        <v>1126</v>
      </c>
      <c r="R35" s="556" t="s">
        <v>912</v>
      </c>
      <c r="S35" s="271"/>
      <c r="T35" s="78"/>
      <c r="U35" s="692" t="s">
        <v>1356</v>
      </c>
    </row>
    <row r="36" spans="1:21" s="4" customFormat="1" ht="173.25">
      <c r="A36" s="241"/>
      <c r="B36" s="241"/>
      <c r="C36" s="242"/>
      <c r="D36" s="21">
        <v>21</v>
      </c>
      <c r="E36" s="663" t="s">
        <v>12</v>
      </c>
      <c r="F36" s="663"/>
      <c r="G36" s="237"/>
      <c r="H36" s="37"/>
      <c r="I36" s="37"/>
      <c r="J36" s="38">
        <v>0.18181818181818185</v>
      </c>
      <c r="K36" s="203">
        <v>0.873</v>
      </c>
      <c r="L36" s="34">
        <f>IF(ISBLANK(K36),"?",J36*K36)</f>
        <v>0.15872727272727274</v>
      </c>
      <c r="M36" s="34"/>
      <c r="N36" s="33"/>
      <c r="O36" s="45"/>
      <c r="P36" s="41"/>
      <c r="Q36" s="419" t="s">
        <v>1127</v>
      </c>
      <c r="R36" s="556" t="s">
        <v>912</v>
      </c>
      <c r="S36" s="271"/>
      <c r="T36" s="78"/>
      <c r="U36" s="692" t="s">
        <v>1357</v>
      </c>
    </row>
    <row r="37" spans="1:21" s="4" customFormat="1" ht="57" customHeight="1">
      <c r="A37" s="241"/>
      <c r="B37" s="242"/>
      <c r="C37" s="242"/>
      <c r="D37" s="21">
        <v>22</v>
      </c>
      <c r="E37" s="663" t="s">
        <v>13</v>
      </c>
      <c r="F37" s="663"/>
      <c r="G37" s="237"/>
      <c r="H37" s="37"/>
      <c r="I37" s="37"/>
      <c r="J37" s="38">
        <v>0.18181818181818185</v>
      </c>
      <c r="K37" s="203">
        <v>0.873</v>
      </c>
      <c r="L37" s="34">
        <f>IF(ISBLANK(K37),"?",J37*K37)</f>
        <v>0.15872727272727274</v>
      </c>
      <c r="M37" s="34"/>
      <c r="N37" s="33"/>
      <c r="O37" s="45"/>
      <c r="P37" s="41"/>
      <c r="Q37" s="417" t="s">
        <v>943</v>
      </c>
      <c r="R37" s="556" t="s">
        <v>912</v>
      </c>
      <c r="S37" s="271"/>
      <c r="T37" s="78"/>
      <c r="U37" s="692" t="s">
        <v>1358</v>
      </c>
    </row>
    <row r="38" spans="1:21" s="4" customFormat="1" ht="39" customHeight="1">
      <c r="A38" s="241"/>
      <c r="B38" s="21">
        <v>3</v>
      </c>
      <c r="C38" s="667" t="s">
        <v>14</v>
      </c>
      <c r="D38" s="667"/>
      <c r="E38" s="667"/>
      <c r="F38" s="667"/>
      <c r="G38" s="235"/>
      <c r="H38" s="35">
        <v>4.0909090909090908</v>
      </c>
      <c r="I38" s="30"/>
      <c r="J38" s="30"/>
      <c r="K38" s="181"/>
      <c r="L38" s="43"/>
      <c r="M38" s="43"/>
      <c r="N38" s="22">
        <f>SUM(M39:M41)</f>
        <v>3.8863636363636362</v>
      </c>
      <c r="O38" s="43"/>
      <c r="P38" s="23">
        <f>N38/H38</f>
        <v>0.95</v>
      </c>
      <c r="Q38" s="423"/>
      <c r="R38" s="424"/>
      <c r="S38" s="296"/>
      <c r="T38" s="78"/>
      <c r="U38" s="690"/>
    </row>
    <row r="39" spans="1:21" s="4" customFormat="1" ht="54" customHeight="1">
      <c r="A39" s="241"/>
      <c r="B39" s="242"/>
      <c r="C39" s="21">
        <v>10</v>
      </c>
      <c r="D39" s="663" t="s">
        <v>15</v>
      </c>
      <c r="E39" s="663"/>
      <c r="F39" s="663"/>
      <c r="G39" s="236"/>
      <c r="H39" s="36"/>
      <c r="I39" s="36">
        <v>2.0454545454545454</v>
      </c>
      <c r="J39" s="32"/>
      <c r="K39" s="334"/>
      <c r="L39" s="44"/>
      <c r="M39" s="39">
        <f>SUM(L40)</f>
        <v>1.9431818181818181</v>
      </c>
      <c r="N39" s="31"/>
      <c r="O39" s="44"/>
      <c r="P39" s="40">
        <f>M39/I39</f>
        <v>0.95</v>
      </c>
      <c r="Q39" s="421"/>
      <c r="R39" s="422"/>
      <c r="S39" s="297"/>
      <c r="T39" s="78"/>
      <c r="U39" s="690"/>
    </row>
    <row r="40" spans="1:21" s="4" customFormat="1" ht="303.95" customHeight="1">
      <c r="A40" s="241"/>
      <c r="B40" s="242"/>
      <c r="C40" s="21"/>
      <c r="D40" s="21">
        <v>23</v>
      </c>
      <c r="E40" s="663" t="s">
        <v>16</v>
      </c>
      <c r="F40" s="663"/>
      <c r="G40" s="237"/>
      <c r="H40" s="37"/>
      <c r="I40" s="37"/>
      <c r="J40" s="38">
        <v>2.0454545454545454</v>
      </c>
      <c r="K40" s="203">
        <v>0.95</v>
      </c>
      <c r="L40" s="34">
        <f>IF(ISBLANK(K40),"?",J40*K40)</f>
        <v>1.9431818181818181</v>
      </c>
      <c r="M40" s="34"/>
      <c r="N40" s="33"/>
      <c r="O40" s="45"/>
      <c r="P40" s="41"/>
      <c r="Q40" s="419" t="s">
        <v>1128</v>
      </c>
      <c r="R40" s="556" t="s">
        <v>912</v>
      </c>
      <c r="S40" s="271"/>
      <c r="T40" s="78"/>
      <c r="U40" s="692" t="s">
        <v>1359</v>
      </c>
    </row>
    <row r="41" spans="1:21" s="4" customFormat="1" ht="50.25" customHeight="1">
      <c r="A41" s="21"/>
      <c r="B41" s="242"/>
      <c r="C41" s="21">
        <v>11</v>
      </c>
      <c r="D41" s="663" t="s">
        <v>17</v>
      </c>
      <c r="E41" s="663"/>
      <c r="F41" s="663"/>
      <c r="G41" s="236"/>
      <c r="H41" s="36"/>
      <c r="I41" s="36">
        <v>2.0454545454545454</v>
      </c>
      <c r="J41" s="32"/>
      <c r="K41" s="334"/>
      <c r="L41" s="44"/>
      <c r="M41" s="39">
        <f>SUM(L42)</f>
        <v>1.9431818181818181</v>
      </c>
      <c r="N41" s="31"/>
      <c r="O41" s="44"/>
      <c r="P41" s="40">
        <f>M41/I41</f>
        <v>0.95</v>
      </c>
      <c r="Q41" s="421"/>
      <c r="R41" s="422"/>
      <c r="S41" s="297"/>
      <c r="T41" s="78"/>
      <c r="U41" s="690"/>
    </row>
    <row r="42" spans="1:21" s="4" customFormat="1" ht="296.45" customHeight="1">
      <c r="A42" s="21"/>
      <c r="B42" s="242"/>
      <c r="C42" s="21"/>
      <c r="D42" s="21">
        <v>24</v>
      </c>
      <c r="E42" s="663" t="s">
        <v>18</v>
      </c>
      <c r="F42" s="663"/>
      <c r="G42" s="237"/>
      <c r="H42" s="37"/>
      <c r="I42" s="37"/>
      <c r="J42" s="38">
        <v>2.0454545454545454</v>
      </c>
      <c r="K42" s="203">
        <v>0.95</v>
      </c>
      <c r="L42" s="34">
        <f>IF(ISBLANK(K42),"?",J42*K42)</f>
        <v>1.9431818181818181</v>
      </c>
      <c r="M42" s="34"/>
      <c r="N42" s="33"/>
      <c r="O42" s="45"/>
      <c r="P42" s="41"/>
      <c r="Q42" s="419" t="s">
        <v>1128</v>
      </c>
      <c r="R42" s="556" t="s">
        <v>912</v>
      </c>
      <c r="S42" s="271"/>
      <c r="T42" s="78"/>
      <c r="U42" s="692" t="s">
        <v>1359</v>
      </c>
    </row>
    <row r="43" spans="1:21" s="4" customFormat="1" ht="36.75" customHeight="1">
      <c r="A43" s="21"/>
      <c r="B43" s="21">
        <v>4</v>
      </c>
      <c r="C43" s="667" t="s">
        <v>623</v>
      </c>
      <c r="D43" s="667"/>
      <c r="E43" s="667"/>
      <c r="F43" s="667"/>
      <c r="G43" s="235"/>
      <c r="H43" s="35">
        <v>2.7272727272727275</v>
      </c>
      <c r="I43" s="30"/>
      <c r="J43" s="30"/>
      <c r="K43" s="181"/>
      <c r="L43" s="43"/>
      <c r="M43" s="43"/>
      <c r="N43" s="22">
        <f>SUM(M44:M48)</f>
        <v>2.4180340909090914</v>
      </c>
      <c r="O43" s="43"/>
      <c r="P43" s="23">
        <f>N43/H43</f>
        <v>0.88661250000000014</v>
      </c>
      <c r="Q43" s="423"/>
      <c r="R43" s="424"/>
      <c r="S43" s="296"/>
      <c r="T43" s="78"/>
      <c r="U43" s="690"/>
    </row>
    <row r="44" spans="1:21" s="4" customFormat="1" ht="54" customHeight="1">
      <c r="A44" s="21"/>
      <c r="B44" s="242"/>
      <c r="C44" s="21">
        <v>12</v>
      </c>
      <c r="D44" s="663" t="s">
        <v>554</v>
      </c>
      <c r="E44" s="663"/>
      <c r="F44" s="663"/>
      <c r="G44" s="236"/>
      <c r="H44" s="36"/>
      <c r="I44" s="36">
        <v>2.7272727272727275</v>
      </c>
      <c r="J44" s="32"/>
      <c r="K44" s="334"/>
      <c r="L44" s="44"/>
      <c r="M44" s="39">
        <f>SUM(L45:L48)</f>
        <v>2.4180340909090914</v>
      </c>
      <c r="N44" s="31"/>
      <c r="O44" s="44"/>
      <c r="P44" s="40">
        <f>M44/I44</f>
        <v>0.88661250000000014</v>
      </c>
      <c r="Q44" s="421"/>
      <c r="R44" s="422"/>
      <c r="S44" s="297"/>
      <c r="T44" s="78"/>
      <c r="U44" s="690"/>
    </row>
    <row r="45" spans="1:21" s="4" customFormat="1" ht="81.75" customHeight="1">
      <c r="A45" s="21"/>
      <c r="B45" s="242"/>
      <c r="C45" s="21"/>
      <c r="D45" s="21">
        <v>25</v>
      </c>
      <c r="E45" s="663" t="s">
        <v>624</v>
      </c>
      <c r="F45" s="663"/>
      <c r="G45" s="237"/>
      <c r="H45" s="37"/>
      <c r="I45" s="37"/>
      <c r="J45" s="38">
        <v>1.3636363636363638</v>
      </c>
      <c r="K45" s="427">
        <f>AVERAGE(K46:K47)</f>
        <v>0.89312499999999995</v>
      </c>
      <c r="L45" s="186">
        <f>IF(ISERR(K45),"?",J45*K45)</f>
        <v>1.2178977272727274</v>
      </c>
      <c r="M45" s="34"/>
      <c r="N45" s="33"/>
      <c r="O45" s="45"/>
      <c r="P45" s="41"/>
      <c r="Q45" s="426"/>
      <c r="R45" s="418"/>
      <c r="S45" s="271"/>
      <c r="T45" s="78"/>
      <c r="U45" s="690"/>
    </row>
    <row r="46" spans="1:21" ht="236.25">
      <c r="A46" s="21"/>
      <c r="B46" s="242"/>
      <c r="C46" s="242"/>
      <c r="D46" s="242"/>
      <c r="E46" s="240" t="s">
        <v>625</v>
      </c>
      <c r="F46" s="240" t="s">
        <v>19</v>
      </c>
      <c r="G46" s="237"/>
      <c r="H46" s="37"/>
      <c r="I46" s="37"/>
      <c r="J46" s="38"/>
      <c r="K46" s="203">
        <v>0.94625000000000004</v>
      </c>
      <c r="L46" s="34" t="str">
        <f>IF(ISBLANK(K46),"?","Ok")</f>
        <v>Ok</v>
      </c>
      <c r="M46" s="34"/>
      <c r="N46" s="33"/>
      <c r="O46" s="45"/>
      <c r="P46" s="41"/>
      <c r="Q46" s="419" t="s">
        <v>1052</v>
      </c>
      <c r="R46" s="556" t="s">
        <v>912</v>
      </c>
      <c r="S46" s="271"/>
      <c r="T46" s="75"/>
      <c r="U46" s="694" t="s">
        <v>1360</v>
      </c>
    </row>
    <row r="47" spans="1:21" ht="222" customHeight="1">
      <c r="A47" s="21"/>
      <c r="B47" s="242"/>
      <c r="C47" s="242"/>
      <c r="D47" s="242"/>
      <c r="E47" s="240" t="s">
        <v>625</v>
      </c>
      <c r="F47" s="240" t="s">
        <v>20</v>
      </c>
      <c r="G47" s="237"/>
      <c r="H47" s="37"/>
      <c r="I47" s="37"/>
      <c r="J47" s="38"/>
      <c r="K47" s="500">
        <v>0.84</v>
      </c>
      <c r="L47" s="34" t="str">
        <f>IF(ISBLANK(K47),"?","Ok")</f>
        <v>Ok</v>
      </c>
      <c r="M47" s="34"/>
      <c r="N47" s="33"/>
      <c r="O47" s="45"/>
      <c r="P47" s="41"/>
      <c r="Q47" s="419" t="s">
        <v>1170</v>
      </c>
      <c r="R47" s="556" t="s">
        <v>912</v>
      </c>
      <c r="S47" s="271"/>
      <c r="T47" s="75"/>
      <c r="U47" s="694"/>
    </row>
    <row r="48" spans="1:21" ht="84" customHeight="1">
      <c r="A48" s="21"/>
      <c r="B48" s="242"/>
      <c r="C48" s="242"/>
      <c r="D48" s="21">
        <v>26</v>
      </c>
      <c r="E48" s="663" t="s">
        <v>626</v>
      </c>
      <c r="F48" s="663"/>
      <c r="G48" s="237"/>
      <c r="H48" s="37"/>
      <c r="I48" s="37"/>
      <c r="J48" s="38">
        <v>1.3636363636363638</v>
      </c>
      <c r="K48" s="203">
        <v>0.88009999999999999</v>
      </c>
      <c r="L48" s="34">
        <f>IF(ISBLANK(K48),"?",J48*K48)</f>
        <v>1.2001363636363638</v>
      </c>
      <c r="M48" s="34"/>
      <c r="N48" s="33"/>
      <c r="O48" s="45"/>
      <c r="P48" s="41"/>
      <c r="Q48" s="419" t="s">
        <v>969</v>
      </c>
      <c r="R48" s="556" t="s">
        <v>912</v>
      </c>
      <c r="S48" s="271"/>
      <c r="T48" s="75"/>
      <c r="U48" s="691" t="s">
        <v>1361</v>
      </c>
    </row>
    <row r="49" spans="1:22" ht="36" customHeight="1">
      <c r="A49" s="21"/>
      <c r="B49" s="21">
        <v>5</v>
      </c>
      <c r="C49" s="667" t="s">
        <v>545</v>
      </c>
      <c r="D49" s="667"/>
      <c r="E49" s="667"/>
      <c r="F49" s="667"/>
      <c r="G49" s="235"/>
      <c r="H49" s="35">
        <v>1.3636363636363638</v>
      </c>
      <c r="I49" s="30"/>
      <c r="J49" s="30"/>
      <c r="K49" s="181"/>
      <c r="L49" s="43"/>
      <c r="M49" s="43"/>
      <c r="N49" s="22">
        <f>SUM(M50:M56)</f>
        <v>1.1193181818181821</v>
      </c>
      <c r="O49" s="43"/>
      <c r="P49" s="23">
        <f>N49/H49</f>
        <v>0.82083333333333341</v>
      </c>
      <c r="Q49" s="423"/>
      <c r="R49" s="424"/>
      <c r="S49" s="296"/>
      <c r="T49" s="75"/>
    </row>
    <row r="50" spans="1:22" ht="69.75" customHeight="1">
      <c r="A50" s="21"/>
      <c r="B50" s="242"/>
      <c r="C50" s="21">
        <v>13</v>
      </c>
      <c r="D50" s="663" t="s">
        <v>21</v>
      </c>
      <c r="E50" s="663"/>
      <c r="F50" s="663"/>
      <c r="G50" s="236"/>
      <c r="H50" s="36"/>
      <c r="I50" s="36">
        <v>0.45454545454545459</v>
      </c>
      <c r="J50" s="32"/>
      <c r="K50" s="334"/>
      <c r="L50" s="44"/>
      <c r="M50" s="39">
        <f>SUM(L51:L52)</f>
        <v>0.32386363636363641</v>
      </c>
      <c r="N50" s="31"/>
      <c r="O50" s="44"/>
      <c r="P50" s="40">
        <f>M50/I50</f>
        <v>0.71250000000000002</v>
      </c>
      <c r="Q50" s="421"/>
      <c r="R50" s="422"/>
      <c r="S50" s="297"/>
      <c r="T50" s="75"/>
    </row>
    <row r="51" spans="1:22" ht="365.1" customHeight="1">
      <c r="A51" s="21"/>
      <c r="B51" s="242"/>
      <c r="C51" s="21"/>
      <c r="D51" s="21">
        <v>27</v>
      </c>
      <c r="E51" s="663" t="s">
        <v>22</v>
      </c>
      <c r="F51" s="663"/>
      <c r="G51" s="239"/>
      <c r="H51" s="37"/>
      <c r="I51" s="37"/>
      <c r="J51" s="38">
        <v>0.22727272727272729</v>
      </c>
      <c r="K51" s="203">
        <v>0.8</v>
      </c>
      <c r="L51" s="34">
        <f>IF(ISBLANK(K51),"?",J51*K51)</f>
        <v>0.18181818181818185</v>
      </c>
      <c r="M51" s="34"/>
      <c r="N51" s="33"/>
      <c r="O51" s="47"/>
      <c r="P51" s="41"/>
      <c r="Q51" s="419" t="s">
        <v>1129</v>
      </c>
      <c r="R51" s="556" t="s">
        <v>912</v>
      </c>
      <c r="S51" s="271"/>
      <c r="T51" s="75"/>
      <c r="U51" s="695" t="s">
        <v>1362</v>
      </c>
    </row>
    <row r="52" spans="1:22" ht="234" customHeight="1">
      <c r="A52" s="21"/>
      <c r="B52" s="242"/>
      <c r="C52" s="242"/>
      <c r="D52" s="21">
        <v>28</v>
      </c>
      <c r="E52" s="663" t="s">
        <v>23</v>
      </c>
      <c r="F52" s="663"/>
      <c r="G52" s="239"/>
      <c r="H52" s="37"/>
      <c r="I52" s="37"/>
      <c r="J52" s="38">
        <v>0.22727272727272729</v>
      </c>
      <c r="K52" s="302">
        <v>0.625</v>
      </c>
      <c r="L52" s="34">
        <f>IF(ISBLANK(K52),"?",J52*K52)</f>
        <v>0.14204545454545456</v>
      </c>
      <c r="M52" s="34"/>
      <c r="N52" s="33"/>
      <c r="O52" s="47"/>
      <c r="P52" s="41"/>
      <c r="Q52" s="557" t="s">
        <v>1054</v>
      </c>
      <c r="R52" s="556" t="s">
        <v>912</v>
      </c>
      <c r="S52" s="274"/>
      <c r="T52" s="75"/>
      <c r="U52" s="695" t="s">
        <v>1363</v>
      </c>
    </row>
    <row r="53" spans="1:22" ht="54.75" customHeight="1">
      <c r="A53" s="21"/>
      <c r="B53" s="242"/>
      <c r="C53" s="21">
        <v>14</v>
      </c>
      <c r="D53" s="663" t="s">
        <v>555</v>
      </c>
      <c r="E53" s="663"/>
      <c r="F53" s="663"/>
      <c r="G53" s="236"/>
      <c r="H53" s="36"/>
      <c r="I53" s="36">
        <v>0.45454545454545459</v>
      </c>
      <c r="J53" s="32"/>
      <c r="K53" s="334"/>
      <c r="L53" s="44"/>
      <c r="M53" s="39">
        <f>SUM(L54:L55)</f>
        <v>0.45454545454545459</v>
      </c>
      <c r="N53" s="31"/>
      <c r="O53" s="44"/>
      <c r="P53" s="40">
        <f>M53/I53</f>
        <v>1</v>
      </c>
      <c r="Q53" s="421"/>
      <c r="R53" s="422"/>
      <c r="S53" s="297"/>
      <c r="T53" s="75"/>
    </row>
    <row r="54" spans="1:22" ht="170.45" customHeight="1">
      <c r="A54" s="21"/>
      <c r="B54" s="242"/>
      <c r="C54" s="21"/>
      <c r="D54" s="21">
        <v>29</v>
      </c>
      <c r="E54" s="663" t="s">
        <v>627</v>
      </c>
      <c r="F54" s="663"/>
      <c r="G54" s="239"/>
      <c r="H54" s="37"/>
      <c r="I54" s="37"/>
      <c r="J54" s="38">
        <v>0.22727272727272729</v>
      </c>
      <c r="K54" s="203">
        <v>1</v>
      </c>
      <c r="L54" s="34">
        <f>IF(ISBLANK(K54),"?",J54*K54)</f>
        <v>0.22727272727272729</v>
      </c>
      <c r="M54" s="34"/>
      <c r="N54" s="33"/>
      <c r="O54" s="47"/>
      <c r="P54" s="41"/>
      <c r="Q54" s="419" t="s">
        <v>1171</v>
      </c>
      <c r="R54" s="556" t="s">
        <v>970</v>
      </c>
      <c r="S54" s="271"/>
      <c r="T54" s="75"/>
      <c r="U54" s="695" t="s">
        <v>1364</v>
      </c>
    </row>
    <row r="55" spans="1:22" ht="111" customHeight="1">
      <c r="A55" s="21"/>
      <c r="B55" s="242"/>
      <c r="C55" s="242"/>
      <c r="D55" s="21">
        <v>30</v>
      </c>
      <c r="E55" s="663" t="s">
        <v>24</v>
      </c>
      <c r="F55" s="663"/>
      <c r="G55" s="239"/>
      <c r="H55" s="37"/>
      <c r="I55" s="37"/>
      <c r="J55" s="38">
        <v>0.22727272727272729</v>
      </c>
      <c r="K55" s="203">
        <v>1</v>
      </c>
      <c r="L55" s="34">
        <f>IF(ISBLANK(K55),"?",J55*K55)</f>
        <v>0.22727272727272729</v>
      </c>
      <c r="M55" s="34"/>
      <c r="N55" s="33"/>
      <c r="O55" s="47"/>
      <c r="P55" s="41"/>
      <c r="Q55" s="417" t="s">
        <v>1130</v>
      </c>
      <c r="R55" s="553" t="s">
        <v>912</v>
      </c>
      <c r="S55" s="299"/>
      <c r="T55" s="75"/>
      <c r="U55" s="691" t="s">
        <v>1367</v>
      </c>
    </row>
    <row r="56" spans="1:22" ht="62.25" customHeight="1">
      <c r="A56" s="21"/>
      <c r="B56" s="242"/>
      <c r="C56" s="21">
        <v>15</v>
      </c>
      <c r="D56" s="663" t="s">
        <v>556</v>
      </c>
      <c r="E56" s="663"/>
      <c r="F56" s="663"/>
      <c r="G56" s="236"/>
      <c r="H56" s="36"/>
      <c r="I56" s="36">
        <v>0.45454545454545459</v>
      </c>
      <c r="J56" s="32"/>
      <c r="K56" s="334"/>
      <c r="L56" s="44"/>
      <c r="M56" s="39">
        <f>SUM(L57:L58)</f>
        <v>0.34090909090909094</v>
      </c>
      <c r="N56" s="31"/>
      <c r="O56" s="44"/>
      <c r="P56" s="40">
        <f>M56/I56</f>
        <v>0.75</v>
      </c>
      <c r="Q56" s="421"/>
      <c r="R56" s="422"/>
      <c r="S56" s="297"/>
      <c r="T56" s="75"/>
    </row>
    <row r="57" spans="1:22" ht="130.5" customHeight="1">
      <c r="A57" s="243"/>
      <c r="B57" s="242"/>
      <c r="C57" s="21"/>
      <c r="D57" s="21">
        <v>31</v>
      </c>
      <c r="E57" s="663" t="s">
        <v>25</v>
      </c>
      <c r="F57" s="663"/>
      <c r="G57" s="237"/>
      <c r="H57" s="37"/>
      <c r="I57" s="37"/>
      <c r="J57" s="38">
        <v>0.22727272727272729</v>
      </c>
      <c r="K57" s="203">
        <v>0.75</v>
      </c>
      <c r="L57" s="34">
        <f>IF(ISBLANK(K57),"?",J57*K57)</f>
        <v>0.17045454545454547</v>
      </c>
      <c r="M57" s="34"/>
      <c r="N57" s="33"/>
      <c r="O57" s="45"/>
      <c r="P57" s="41"/>
      <c r="Q57" s="419" t="s">
        <v>1051</v>
      </c>
      <c r="R57" s="553" t="s">
        <v>912</v>
      </c>
      <c r="S57" s="299"/>
      <c r="T57" s="75"/>
      <c r="U57" s="691" t="s">
        <v>944</v>
      </c>
      <c r="V57" s="696" t="s">
        <v>1366</v>
      </c>
    </row>
    <row r="58" spans="1:22" ht="288.75" customHeight="1">
      <c r="A58" s="243"/>
      <c r="B58" s="242"/>
      <c r="C58" s="242"/>
      <c r="D58" s="21">
        <v>32</v>
      </c>
      <c r="E58" s="663" t="s">
        <v>26</v>
      </c>
      <c r="F58" s="663"/>
      <c r="G58" s="237"/>
      <c r="H58" s="37"/>
      <c r="I58" s="37"/>
      <c r="J58" s="38">
        <v>0.22727272727272729</v>
      </c>
      <c r="K58" s="203">
        <v>0.75</v>
      </c>
      <c r="L58" s="34">
        <f>IF(ISBLANK(K58),"?",J58*K58)</f>
        <v>0.17045454545454547</v>
      </c>
      <c r="M58" s="34"/>
      <c r="N58" s="33"/>
      <c r="O58" s="45"/>
      <c r="P58" s="41"/>
      <c r="Q58" s="419" t="s">
        <v>1131</v>
      </c>
      <c r="R58" s="553" t="s">
        <v>912</v>
      </c>
      <c r="S58" s="299"/>
      <c r="T58" s="75"/>
      <c r="U58" s="695" t="s">
        <v>1365</v>
      </c>
    </row>
    <row r="59" spans="1:22">
      <c r="A59" s="243"/>
      <c r="B59" s="242"/>
      <c r="C59" s="242"/>
      <c r="D59" s="242"/>
      <c r="E59" s="242"/>
      <c r="F59" s="242"/>
      <c r="G59" s="8"/>
      <c r="Q59" s="99"/>
      <c r="R59" s="271"/>
      <c r="S59" s="271"/>
      <c r="T59" s="75"/>
    </row>
    <row r="60" spans="1:22">
      <c r="A60" s="243"/>
      <c r="B60" s="242"/>
      <c r="C60" s="242"/>
      <c r="D60" s="242"/>
      <c r="E60" s="242"/>
      <c r="F60" s="242"/>
      <c r="G60" s="174">
        <f>SUM(G4:G59)</f>
        <v>15</v>
      </c>
      <c r="H60" s="174">
        <f>SUM(H4:H59)</f>
        <v>15</v>
      </c>
      <c r="I60" s="174">
        <f>SUM(I4:I59)</f>
        <v>15.000000000000002</v>
      </c>
      <c r="J60" s="174">
        <f>SUM(J4:J59)</f>
        <v>14.999999999999993</v>
      </c>
      <c r="K60" s="337"/>
      <c r="L60" s="174">
        <f>SUM(L4:L59)</f>
        <v>13.68519318181818</v>
      </c>
      <c r="M60" s="174">
        <f>SUM(M4:M59)</f>
        <v>13.685193181818185</v>
      </c>
      <c r="N60" s="174">
        <f>SUM(N4:N59)</f>
        <v>13.685193181818184</v>
      </c>
      <c r="O60" s="174">
        <f>SUM(O4:O59)</f>
        <v>13.685193181818184</v>
      </c>
      <c r="P60" s="175">
        <f>O60/J60</f>
        <v>0.9123462121212127</v>
      </c>
      <c r="Q60" s="99"/>
      <c r="R60" s="271"/>
      <c r="S60" s="271"/>
      <c r="T60" s="75"/>
    </row>
    <row r="61" spans="1:22" ht="10.5" customHeight="1">
      <c r="A61" s="75"/>
      <c r="B61" s="160"/>
      <c r="C61" s="160"/>
      <c r="D61" s="160"/>
      <c r="E61" s="160"/>
      <c r="F61" s="160"/>
      <c r="G61" s="88"/>
      <c r="H61" s="75"/>
      <c r="I61" s="75"/>
      <c r="J61" s="75"/>
      <c r="K61" s="338"/>
      <c r="L61" s="75"/>
      <c r="M61" s="75"/>
      <c r="N61" s="75"/>
      <c r="O61" s="75"/>
      <c r="P61" s="75"/>
      <c r="Q61" s="75"/>
      <c r="R61" s="75"/>
      <c r="S61" s="75"/>
      <c r="T61" s="75"/>
    </row>
    <row r="62" spans="1:22">
      <c r="B62"/>
      <c r="C62"/>
      <c r="D62"/>
      <c r="E62"/>
      <c r="F62"/>
      <c r="G62" s="8"/>
    </row>
    <row r="63" spans="1:22">
      <c r="B63"/>
      <c r="C63"/>
      <c r="D63"/>
      <c r="E63"/>
      <c r="F63"/>
    </row>
    <row r="64" spans="1:22">
      <c r="B64"/>
      <c r="C64"/>
      <c r="D64"/>
      <c r="E64"/>
      <c r="F64"/>
    </row>
    <row r="65" spans="2:6">
      <c r="B65"/>
      <c r="C65"/>
      <c r="D65"/>
      <c r="E65"/>
      <c r="F65"/>
    </row>
    <row r="66" spans="2:6">
      <c r="B66"/>
      <c r="C66"/>
      <c r="D66"/>
      <c r="E66"/>
      <c r="F66"/>
    </row>
    <row r="67" spans="2:6">
      <c r="B67"/>
      <c r="C67"/>
      <c r="D67"/>
      <c r="E67"/>
      <c r="F67"/>
    </row>
    <row r="68" spans="2:6">
      <c r="B68"/>
      <c r="C68"/>
      <c r="D68"/>
      <c r="E68"/>
      <c r="F68"/>
    </row>
    <row r="69" spans="2:6">
      <c r="B69"/>
      <c r="C69"/>
      <c r="D69"/>
      <c r="E69"/>
      <c r="F69"/>
    </row>
    <row r="70" spans="2:6">
      <c r="B70"/>
      <c r="C70"/>
      <c r="D70"/>
      <c r="E70"/>
      <c r="F70"/>
    </row>
    <row r="71" spans="2:6">
      <c r="B71"/>
      <c r="C71"/>
      <c r="D71"/>
      <c r="E71"/>
      <c r="F71"/>
    </row>
    <row r="72" spans="2:6">
      <c r="B72"/>
      <c r="C72"/>
      <c r="D72"/>
      <c r="E72"/>
      <c r="F72"/>
    </row>
    <row r="73" spans="2:6">
      <c r="B73"/>
      <c r="C73"/>
      <c r="D73"/>
      <c r="E73"/>
      <c r="F73"/>
    </row>
    <row r="74" spans="2:6">
      <c r="B74"/>
      <c r="C74"/>
      <c r="D74"/>
      <c r="E74"/>
      <c r="F74"/>
    </row>
    <row r="75" spans="2:6">
      <c r="B75"/>
      <c r="C75"/>
      <c r="D75"/>
      <c r="E75"/>
      <c r="F75"/>
    </row>
    <row r="76" spans="2:6">
      <c r="B76"/>
      <c r="C76"/>
      <c r="D76"/>
      <c r="E76"/>
      <c r="F76"/>
    </row>
    <row r="77" spans="2:6">
      <c r="B77"/>
      <c r="C77"/>
      <c r="D77"/>
      <c r="E77"/>
      <c r="F77"/>
    </row>
    <row r="78" spans="2:6">
      <c r="B78"/>
      <c r="C78"/>
      <c r="D78"/>
      <c r="E78"/>
      <c r="F78"/>
    </row>
    <row r="79" spans="2:6">
      <c r="B79"/>
      <c r="C79"/>
      <c r="D79"/>
      <c r="E79"/>
      <c r="F79"/>
    </row>
    <row r="80" spans="2:6">
      <c r="B80"/>
      <c r="C80"/>
      <c r="D80"/>
      <c r="E80"/>
      <c r="F80"/>
    </row>
    <row r="81" spans="2:6">
      <c r="B81"/>
      <c r="C81"/>
      <c r="D81"/>
      <c r="E81"/>
      <c r="F81"/>
    </row>
    <row r="82" spans="2:6">
      <c r="B82"/>
      <c r="C82"/>
      <c r="D82"/>
      <c r="E82"/>
      <c r="F82"/>
    </row>
    <row r="83" spans="2:6">
      <c r="B83"/>
      <c r="C83"/>
      <c r="D83"/>
      <c r="E83"/>
      <c r="F83"/>
    </row>
    <row r="84" spans="2:6">
      <c r="B84"/>
      <c r="C84"/>
      <c r="D84"/>
      <c r="E84"/>
      <c r="F84"/>
    </row>
    <row r="85" spans="2:6">
      <c r="B85"/>
      <c r="C85"/>
      <c r="D85"/>
      <c r="E85"/>
      <c r="F85"/>
    </row>
    <row r="86" spans="2:6">
      <c r="B86"/>
      <c r="C86"/>
      <c r="D86"/>
      <c r="E86"/>
      <c r="F86"/>
    </row>
    <row r="87" spans="2:6">
      <c r="B87"/>
      <c r="C87"/>
      <c r="D87"/>
      <c r="E87"/>
      <c r="F87"/>
    </row>
  </sheetData>
  <sheetProtection formatCells="0" formatColumns="0" formatRows="0" insertColumns="0" insertHyperlinks="0" deleteColumns="0"/>
  <protectedRanges>
    <protectedRange sqref="K1:K6 K59:K1048576" name="Rentang2"/>
    <protectedRange sqref="Q1:S6 Q59:S1048576 S7:S58" name="RentangPemDok"/>
    <protectedRange sqref="R7:R58" name="RentangPemDok_1"/>
    <protectedRange sqref="K7:K58" name="Rentang2_2"/>
    <protectedRange sqref="Q7 Q9 Q11:Q21 Q53:Q58 Q23:Q51" name="RentangPemDok_2"/>
  </protectedRanges>
  <mergeCells count="60">
    <mergeCell ref="U46:U47"/>
    <mergeCell ref="Q2:Q3"/>
    <mergeCell ref="E55:F55"/>
    <mergeCell ref="D50:F50"/>
    <mergeCell ref="E51:F51"/>
    <mergeCell ref="E52:F52"/>
    <mergeCell ref="D53:F53"/>
    <mergeCell ref="E48:F48"/>
    <mergeCell ref="E54:F54"/>
    <mergeCell ref="D39:F39"/>
    <mergeCell ref="E40:F40"/>
    <mergeCell ref="D41:F41"/>
    <mergeCell ref="E42:F42"/>
    <mergeCell ref="C43:F43"/>
    <mergeCell ref="D44:F44"/>
    <mergeCell ref="C49:F49"/>
    <mergeCell ref="E45:F45"/>
    <mergeCell ref="E35:F35"/>
    <mergeCell ref="D34:F34"/>
    <mergeCell ref="E36:F36"/>
    <mergeCell ref="E37:F37"/>
    <mergeCell ref="C38:F38"/>
    <mergeCell ref="E29:F29"/>
    <mergeCell ref="E31:F31"/>
    <mergeCell ref="E33:F33"/>
    <mergeCell ref="D30:F30"/>
    <mergeCell ref="E32:F32"/>
    <mergeCell ref="E26:F26"/>
    <mergeCell ref="D24:F24"/>
    <mergeCell ref="E25:F25"/>
    <mergeCell ref="D27:F27"/>
    <mergeCell ref="E28:F28"/>
    <mergeCell ref="D18:F18"/>
    <mergeCell ref="E23:F23"/>
    <mergeCell ref="E19:F19"/>
    <mergeCell ref="C20:F20"/>
    <mergeCell ref="D21:F21"/>
    <mergeCell ref="E22:F22"/>
    <mergeCell ref="E17:F17"/>
    <mergeCell ref="E12:F12"/>
    <mergeCell ref="E14:F14"/>
    <mergeCell ref="E10:F10"/>
    <mergeCell ref="D11:F11"/>
    <mergeCell ref="E13:F13"/>
    <mergeCell ref="D56:F56"/>
    <mergeCell ref="E57:F57"/>
    <mergeCell ref="E58:F58"/>
    <mergeCell ref="P2:P3"/>
    <mergeCell ref="L2:O2"/>
    <mergeCell ref="K2:K3"/>
    <mergeCell ref="G2:J2"/>
    <mergeCell ref="A2:F3"/>
    <mergeCell ref="B4:F4"/>
    <mergeCell ref="C5:F5"/>
    <mergeCell ref="D6:F6"/>
    <mergeCell ref="E7:F7"/>
    <mergeCell ref="E8:F8"/>
    <mergeCell ref="E9:F9"/>
    <mergeCell ref="E15:F15"/>
    <mergeCell ref="D16:F16"/>
  </mergeCells>
  <conditionalFormatting sqref="P4:P9 P12 P14:P17 P23 P51:P52 P26 P29 P31 P35 P33">
    <cfRule type="cellIs" dxfId="263" priority="69" operator="lessThanOrEqual">
      <formula>0.5</formula>
    </cfRule>
    <cfRule type="cellIs" dxfId="262" priority="70" operator="lessThanOrEqual">
      <formula>0.75</formula>
    </cfRule>
  </conditionalFormatting>
  <conditionalFormatting sqref="P10">
    <cfRule type="cellIs" dxfId="261" priority="67" operator="lessThanOrEqual">
      <formula>0.5</formula>
    </cfRule>
    <cfRule type="cellIs" dxfId="260" priority="68" operator="lessThanOrEqual">
      <formula>0.75</formula>
    </cfRule>
  </conditionalFormatting>
  <conditionalFormatting sqref="P11">
    <cfRule type="cellIs" dxfId="259" priority="65" operator="lessThanOrEqual">
      <formula>0.5</formula>
    </cfRule>
    <cfRule type="cellIs" dxfId="258" priority="66" operator="lessThanOrEqual">
      <formula>0.75</formula>
    </cfRule>
  </conditionalFormatting>
  <conditionalFormatting sqref="P13">
    <cfRule type="cellIs" dxfId="257" priority="63" operator="lessThanOrEqual">
      <formula>0.5</formula>
    </cfRule>
    <cfRule type="cellIs" dxfId="256" priority="64" operator="lessThanOrEqual">
      <formula>0.75</formula>
    </cfRule>
  </conditionalFormatting>
  <conditionalFormatting sqref="P47">
    <cfRule type="cellIs" dxfId="255" priority="1" operator="lessThanOrEqual">
      <formula>0.5</formula>
    </cfRule>
    <cfRule type="cellIs" dxfId="254" priority="2" operator="lessThanOrEqual">
      <formula>0.75</formula>
    </cfRule>
  </conditionalFormatting>
  <conditionalFormatting sqref="P20">
    <cfRule type="cellIs" dxfId="253" priority="61" operator="lessThanOrEqual">
      <formula>0.5</formula>
    </cfRule>
    <cfRule type="cellIs" dxfId="252" priority="62" operator="lessThanOrEqual">
      <formula>0.75</formula>
    </cfRule>
  </conditionalFormatting>
  <conditionalFormatting sqref="P38">
    <cfRule type="cellIs" dxfId="251" priority="59" operator="lessThanOrEqual">
      <formula>0.5</formula>
    </cfRule>
    <cfRule type="cellIs" dxfId="250" priority="60" operator="lessThanOrEqual">
      <formula>0.75</formula>
    </cfRule>
  </conditionalFormatting>
  <conditionalFormatting sqref="P43">
    <cfRule type="cellIs" dxfId="249" priority="57" operator="lessThanOrEqual">
      <formula>0.5</formula>
    </cfRule>
    <cfRule type="cellIs" dxfId="248" priority="58" operator="lessThanOrEqual">
      <formula>0.75</formula>
    </cfRule>
  </conditionalFormatting>
  <conditionalFormatting sqref="P49">
    <cfRule type="cellIs" dxfId="247" priority="55" operator="lessThanOrEqual">
      <formula>0.5</formula>
    </cfRule>
    <cfRule type="cellIs" dxfId="246" priority="56" operator="lessThanOrEqual">
      <formula>0.75</formula>
    </cfRule>
  </conditionalFormatting>
  <conditionalFormatting sqref="P18">
    <cfRule type="cellIs" dxfId="245" priority="53" operator="lessThanOrEqual">
      <formula>0.5</formula>
    </cfRule>
    <cfRule type="cellIs" dxfId="244" priority="54" operator="lessThanOrEqual">
      <formula>0.75</formula>
    </cfRule>
  </conditionalFormatting>
  <conditionalFormatting sqref="P21">
    <cfRule type="cellIs" dxfId="243" priority="51" operator="lessThanOrEqual">
      <formula>0.5</formula>
    </cfRule>
    <cfRule type="cellIs" dxfId="242" priority="52" operator="lessThanOrEqual">
      <formula>0.75</formula>
    </cfRule>
  </conditionalFormatting>
  <conditionalFormatting sqref="P24">
    <cfRule type="cellIs" dxfId="241" priority="49" operator="lessThanOrEqual">
      <formula>0.5</formula>
    </cfRule>
    <cfRule type="cellIs" dxfId="240" priority="50" operator="lessThanOrEqual">
      <formula>0.75</formula>
    </cfRule>
  </conditionalFormatting>
  <conditionalFormatting sqref="P27">
    <cfRule type="cellIs" dxfId="239" priority="47" operator="lessThanOrEqual">
      <formula>0.5</formula>
    </cfRule>
    <cfRule type="cellIs" dxfId="238" priority="48" operator="lessThanOrEqual">
      <formula>0.75</formula>
    </cfRule>
  </conditionalFormatting>
  <conditionalFormatting sqref="P30">
    <cfRule type="cellIs" dxfId="237" priority="45" operator="lessThanOrEqual">
      <formula>0.5</formula>
    </cfRule>
    <cfRule type="cellIs" dxfId="236" priority="46" operator="lessThanOrEqual">
      <formula>0.75</formula>
    </cfRule>
  </conditionalFormatting>
  <conditionalFormatting sqref="P34">
    <cfRule type="cellIs" dxfId="235" priority="43" operator="lessThanOrEqual">
      <formula>0.5</formula>
    </cfRule>
    <cfRule type="cellIs" dxfId="234" priority="44" operator="lessThanOrEqual">
      <formula>0.75</formula>
    </cfRule>
  </conditionalFormatting>
  <conditionalFormatting sqref="P39">
    <cfRule type="cellIs" dxfId="233" priority="41" operator="lessThanOrEqual">
      <formula>0.5</formula>
    </cfRule>
    <cfRule type="cellIs" dxfId="232" priority="42" operator="lessThanOrEqual">
      <formula>0.75</formula>
    </cfRule>
  </conditionalFormatting>
  <conditionalFormatting sqref="P41">
    <cfRule type="cellIs" dxfId="231" priority="39" operator="lessThanOrEqual">
      <formula>0.5</formula>
    </cfRule>
    <cfRule type="cellIs" dxfId="230" priority="40" operator="lessThanOrEqual">
      <formula>0.75</formula>
    </cfRule>
  </conditionalFormatting>
  <conditionalFormatting sqref="P44">
    <cfRule type="cellIs" dxfId="229" priority="37" operator="lessThanOrEqual">
      <formula>0.5</formula>
    </cfRule>
    <cfRule type="cellIs" dxfId="228" priority="38" operator="lessThanOrEqual">
      <formula>0.75</formula>
    </cfRule>
  </conditionalFormatting>
  <conditionalFormatting sqref="P50">
    <cfRule type="cellIs" dxfId="227" priority="35" operator="lessThanOrEqual">
      <formula>0.5</formula>
    </cfRule>
    <cfRule type="cellIs" dxfId="226" priority="36" operator="lessThanOrEqual">
      <formula>0.75</formula>
    </cfRule>
  </conditionalFormatting>
  <conditionalFormatting sqref="P53">
    <cfRule type="cellIs" dxfId="225" priority="33" operator="lessThanOrEqual">
      <formula>0.5</formula>
    </cfRule>
    <cfRule type="cellIs" dxfId="224" priority="34" operator="lessThanOrEqual">
      <formula>0.75</formula>
    </cfRule>
  </conditionalFormatting>
  <conditionalFormatting sqref="P56">
    <cfRule type="cellIs" dxfId="223" priority="31" operator="lessThanOrEqual">
      <formula>0.5</formula>
    </cfRule>
    <cfRule type="cellIs" dxfId="222" priority="32" operator="lessThanOrEqual">
      <formula>0.75</formula>
    </cfRule>
  </conditionalFormatting>
  <conditionalFormatting sqref="P19">
    <cfRule type="cellIs" dxfId="221" priority="29" operator="lessThanOrEqual">
      <formula>0.5</formula>
    </cfRule>
    <cfRule type="cellIs" dxfId="220" priority="30" operator="lessThanOrEqual">
      <formula>0.75</formula>
    </cfRule>
  </conditionalFormatting>
  <conditionalFormatting sqref="P22">
    <cfRule type="cellIs" dxfId="219" priority="27" operator="lessThanOrEqual">
      <formula>0.5</formula>
    </cfRule>
    <cfRule type="cellIs" dxfId="218" priority="28" operator="lessThanOrEqual">
      <formula>0.75</formula>
    </cfRule>
  </conditionalFormatting>
  <conditionalFormatting sqref="P25">
    <cfRule type="cellIs" dxfId="217" priority="25" operator="lessThanOrEqual">
      <formula>0.5</formula>
    </cfRule>
    <cfRule type="cellIs" dxfId="216" priority="26" operator="lessThanOrEqual">
      <formula>0.75</formula>
    </cfRule>
  </conditionalFormatting>
  <conditionalFormatting sqref="P28">
    <cfRule type="cellIs" dxfId="215" priority="23" operator="lessThanOrEqual">
      <formula>0.5</formula>
    </cfRule>
    <cfRule type="cellIs" dxfId="214" priority="24" operator="lessThanOrEqual">
      <formula>0.75</formula>
    </cfRule>
  </conditionalFormatting>
  <conditionalFormatting sqref="P32">
    <cfRule type="cellIs" dxfId="213" priority="21" operator="lessThanOrEqual">
      <formula>0.5</formula>
    </cfRule>
    <cfRule type="cellIs" dxfId="212" priority="22" operator="lessThanOrEqual">
      <formula>0.75</formula>
    </cfRule>
  </conditionalFormatting>
  <conditionalFormatting sqref="P36">
    <cfRule type="cellIs" dxfId="211" priority="19" operator="lessThanOrEqual">
      <formula>0.5</formula>
    </cfRule>
    <cfRule type="cellIs" dxfId="210" priority="20" operator="lessThanOrEqual">
      <formula>0.75</formula>
    </cfRule>
  </conditionalFormatting>
  <conditionalFormatting sqref="P37">
    <cfRule type="cellIs" dxfId="209" priority="17" operator="lessThanOrEqual">
      <formula>0.5</formula>
    </cfRule>
    <cfRule type="cellIs" dxfId="208" priority="18" operator="lessThanOrEqual">
      <formula>0.75</formula>
    </cfRule>
  </conditionalFormatting>
  <conditionalFormatting sqref="P40">
    <cfRule type="cellIs" dxfId="207" priority="15" operator="lessThanOrEqual">
      <formula>0.5</formula>
    </cfRule>
    <cfRule type="cellIs" dxfId="206" priority="16" operator="lessThanOrEqual">
      <formula>0.75</formula>
    </cfRule>
  </conditionalFormatting>
  <conditionalFormatting sqref="P42">
    <cfRule type="cellIs" dxfId="205" priority="13" operator="lessThanOrEqual">
      <formula>0.5</formula>
    </cfRule>
    <cfRule type="cellIs" dxfId="204" priority="14" operator="lessThanOrEqual">
      <formula>0.75</formula>
    </cfRule>
  </conditionalFormatting>
  <conditionalFormatting sqref="P45">
    <cfRule type="cellIs" dxfId="203" priority="11" operator="lessThanOrEqual">
      <formula>0.5</formula>
    </cfRule>
    <cfRule type="cellIs" dxfId="202" priority="12" operator="lessThanOrEqual">
      <formula>0.75</formula>
    </cfRule>
  </conditionalFormatting>
  <conditionalFormatting sqref="P48">
    <cfRule type="cellIs" dxfId="201" priority="9" operator="lessThanOrEqual">
      <formula>0.5</formula>
    </cfRule>
    <cfRule type="cellIs" dxfId="200" priority="10" operator="lessThanOrEqual">
      <formula>0.75</formula>
    </cfRule>
  </conditionalFormatting>
  <conditionalFormatting sqref="P57">
    <cfRule type="cellIs" dxfId="199" priority="7" operator="lessThanOrEqual">
      <formula>0.5</formula>
    </cfRule>
    <cfRule type="cellIs" dxfId="198" priority="8" operator="lessThanOrEqual">
      <formula>0.75</formula>
    </cfRule>
  </conditionalFormatting>
  <conditionalFormatting sqref="P58">
    <cfRule type="cellIs" dxfId="197" priority="5" operator="lessThanOrEqual">
      <formula>0.5</formula>
    </cfRule>
    <cfRule type="cellIs" dxfId="196" priority="6" operator="lessThanOrEqual">
      <formula>0.75</formula>
    </cfRule>
  </conditionalFormatting>
  <conditionalFormatting sqref="P46">
    <cfRule type="cellIs" dxfId="195" priority="3" operator="lessThanOrEqual">
      <formula>0.5</formula>
    </cfRule>
    <cfRule type="cellIs" dxfId="194" priority="4" operator="lessThanOrEqual">
      <formula>0.75</formula>
    </cfRule>
  </conditionalFormatting>
  <dataValidations xWindow="705" yWindow="454" count="1">
    <dataValidation type="decimal" allowBlank="1" showInputMessage="1" showErrorMessage="1" errorTitle="Hanya Angka" error="Masukkan Nilai 0 - 1" promptTitle="Hanya Angka" prompt="Masukkan Nilai 0 - 1" sqref="K35:K37 K7:K10 K46:K48 K54:K55 K42 K19 K22:K23 K25:K26 K28:K29 K31:K33 K40 K51:K52 K57:K58 K12:K17">
      <formula1>0</formula1>
      <formula2>1</formula2>
    </dataValidation>
  </dataValidations>
  <pageMargins left="0.70866141732283472" right="0.51181102362204722" top="0.55118110236220474" bottom="0.55118110236220474" header="0.31496062992125984" footer="0.31496062992125984"/>
  <pageSetup paperSize="9" scale="7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T156"/>
  <sheetViews>
    <sheetView zoomScale="50" zoomScaleNormal="90" workbookViewId="0">
      <pane xSplit="6" ySplit="4" topLeftCell="G105" activePane="bottomRight" state="frozen"/>
      <selection activeCell="B12" sqref="B12"/>
      <selection pane="topRight" activeCell="B12" sqref="B12"/>
      <selection pane="bottomLeft" activeCell="B12" sqref="B12"/>
      <selection pane="bottomRight" activeCell="Q114" sqref="Q114"/>
    </sheetView>
  </sheetViews>
  <sheetFormatPr defaultColWidth="9.140625" defaultRowHeight="15.75"/>
  <cols>
    <col min="1" max="1" width="5.42578125" style="1" customWidth="1"/>
    <col min="2" max="2" width="4.7109375" style="1" customWidth="1"/>
    <col min="3" max="3" width="4.42578125" style="1" customWidth="1"/>
    <col min="4" max="4" width="4.42578125" style="2" customWidth="1"/>
    <col min="5" max="5" width="3.28515625" style="1" customWidth="1"/>
    <col min="6" max="6" width="25.42578125" style="1" customWidth="1"/>
    <col min="7" max="8" width="9.140625" style="1" hidden="1" customWidth="1"/>
    <col min="9" max="9" width="13.7109375" style="1" hidden="1" customWidth="1"/>
    <col min="10" max="10" width="13.28515625" style="1" hidden="1" customWidth="1"/>
    <col min="11" max="11" width="9.85546875" style="1" customWidth="1"/>
    <col min="12" max="12" width="8.5703125" style="1" hidden="1" customWidth="1"/>
    <col min="13" max="13" width="9" style="1" hidden="1" customWidth="1"/>
    <col min="14" max="14" width="5" style="1" hidden="1" customWidth="1"/>
    <col min="15" max="15" width="5.85546875" style="1" hidden="1" customWidth="1"/>
    <col min="16" max="16" width="8.7109375" style="1" hidden="1" customWidth="1"/>
    <col min="17" max="17" width="80.85546875" style="1" customWidth="1"/>
    <col min="18" max="18" width="7.42578125" style="1" customWidth="1"/>
    <col min="19" max="19" width="1.5703125" style="1" customWidth="1"/>
    <col min="20" max="16384" width="9.140625" style="1"/>
  </cols>
  <sheetData>
    <row r="1" spans="1:19">
      <c r="A1" s="6" t="s">
        <v>513</v>
      </c>
      <c r="B1" s="6"/>
      <c r="C1" s="6"/>
      <c r="D1" s="6"/>
      <c r="E1" s="6"/>
      <c r="F1" s="6"/>
      <c r="G1" s="6"/>
      <c r="H1" s="6"/>
      <c r="I1" s="6"/>
      <c r="J1" s="6"/>
      <c r="K1" s="6"/>
      <c r="L1" s="6"/>
      <c r="M1" s="6"/>
      <c r="N1" s="6"/>
      <c r="O1" s="6"/>
      <c r="P1" s="6"/>
      <c r="Q1" s="6"/>
      <c r="R1" s="6"/>
    </row>
    <row r="2" spans="1:19" s="3" customFormat="1" ht="15.75" customHeight="1">
      <c r="A2" s="664" t="s">
        <v>514</v>
      </c>
      <c r="B2" s="664"/>
      <c r="C2" s="664"/>
      <c r="D2" s="664"/>
      <c r="E2" s="664"/>
      <c r="F2" s="664"/>
      <c r="G2" s="664" t="s">
        <v>517</v>
      </c>
      <c r="H2" s="664"/>
      <c r="I2" s="664"/>
      <c r="J2" s="664"/>
      <c r="K2" s="664" t="s">
        <v>515</v>
      </c>
      <c r="L2" s="664" t="s">
        <v>516</v>
      </c>
      <c r="M2" s="664"/>
      <c r="N2" s="664"/>
      <c r="O2" s="664"/>
      <c r="P2" s="664" t="s">
        <v>522</v>
      </c>
      <c r="Q2" s="664" t="s">
        <v>0</v>
      </c>
      <c r="R2" s="268"/>
      <c r="S2" s="76"/>
    </row>
    <row r="3" spans="1:19" s="3" customFormat="1" ht="31.5">
      <c r="A3" s="664"/>
      <c r="B3" s="664"/>
      <c r="C3" s="664"/>
      <c r="D3" s="664"/>
      <c r="E3" s="664"/>
      <c r="F3" s="664"/>
      <c r="G3" s="70" t="s">
        <v>518</v>
      </c>
      <c r="H3" s="70" t="s">
        <v>519</v>
      </c>
      <c r="I3" s="70" t="s">
        <v>520</v>
      </c>
      <c r="J3" s="70" t="s">
        <v>521</v>
      </c>
      <c r="K3" s="664"/>
      <c r="L3" s="70" t="s">
        <v>521</v>
      </c>
      <c r="M3" s="70" t="s">
        <v>520</v>
      </c>
      <c r="N3" s="70" t="s">
        <v>519</v>
      </c>
      <c r="O3" s="70" t="s">
        <v>518</v>
      </c>
      <c r="P3" s="664"/>
      <c r="Q3" s="664"/>
      <c r="R3" s="268"/>
      <c r="S3" s="76"/>
    </row>
    <row r="4" spans="1:19" ht="15.75" customHeight="1">
      <c r="A4" s="62" t="s">
        <v>27</v>
      </c>
      <c r="B4" s="671" t="s">
        <v>28</v>
      </c>
      <c r="C4" s="672"/>
      <c r="D4" s="672"/>
      <c r="E4" s="672"/>
      <c r="F4" s="673"/>
      <c r="G4" s="65">
        <v>10</v>
      </c>
      <c r="H4" s="19"/>
      <c r="I4" s="28"/>
      <c r="J4" s="19"/>
      <c r="K4" s="19"/>
      <c r="L4" s="19"/>
      <c r="M4" s="28"/>
      <c r="N4" s="19"/>
      <c r="O4" s="19">
        <f>SUM(N4:N121)</f>
        <v>8.9967508417508402</v>
      </c>
      <c r="P4" s="20">
        <f>O4/G4</f>
        <v>0.89967508417508402</v>
      </c>
      <c r="Q4" s="94"/>
      <c r="R4" s="295"/>
      <c r="S4" s="75"/>
    </row>
    <row r="5" spans="1:19">
      <c r="A5" s="242"/>
      <c r="B5" s="244">
        <v>6</v>
      </c>
      <c r="C5" s="667" t="s">
        <v>29</v>
      </c>
      <c r="D5" s="667"/>
      <c r="E5" s="667"/>
      <c r="F5" s="667"/>
      <c r="G5" s="53"/>
      <c r="H5" s="48">
        <v>1.6666666666666665</v>
      </c>
      <c r="I5" s="48"/>
      <c r="J5" s="49"/>
      <c r="K5" s="49"/>
      <c r="L5" s="49"/>
      <c r="M5" s="53"/>
      <c r="N5" s="48">
        <f>SUM(L7:L75)</f>
        <v>1.5661952861952864</v>
      </c>
      <c r="O5" s="48"/>
      <c r="P5" s="25">
        <f>N5/H5</f>
        <v>0.93971717171717195</v>
      </c>
      <c r="Q5" s="97"/>
      <c r="R5" s="146"/>
      <c r="S5" s="75"/>
    </row>
    <row r="6" spans="1:19" ht="52.5" customHeight="1">
      <c r="A6" s="242"/>
      <c r="B6" s="242"/>
      <c r="C6" s="21">
        <v>16</v>
      </c>
      <c r="D6" s="663" t="s">
        <v>557</v>
      </c>
      <c r="E6" s="663"/>
      <c r="F6" s="663"/>
      <c r="G6" s="54"/>
      <c r="H6" s="39"/>
      <c r="I6" s="31">
        <v>0.33333333333333331</v>
      </c>
      <c r="J6" s="55"/>
      <c r="K6" s="55"/>
      <c r="L6" s="55"/>
      <c r="M6" s="50">
        <f>SUM(L7:L30)</f>
        <v>0.32629629629629631</v>
      </c>
      <c r="N6" s="39"/>
      <c r="O6" s="39"/>
      <c r="P6" s="51">
        <f>M6/I6</f>
        <v>0.97888888888888892</v>
      </c>
      <c r="Q6" s="98"/>
      <c r="R6" s="147"/>
      <c r="S6" s="75"/>
    </row>
    <row r="7" spans="1:19" ht="129" customHeight="1">
      <c r="A7" s="242"/>
      <c r="B7" s="242"/>
      <c r="C7" s="21"/>
      <c r="D7" s="21">
        <v>33</v>
      </c>
      <c r="E7" s="663" t="s">
        <v>30</v>
      </c>
      <c r="F7" s="663"/>
      <c r="G7" s="56"/>
      <c r="H7" s="34"/>
      <c r="I7" s="33"/>
      <c r="J7" s="52">
        <v>0.1111111111111111</v>
      </c>
      <c r="K7" s="275">
        <v>1</v>
      </c>
      <c r="L7" s="34">
        <f>IF(ISBLANK(K7),"?",J7*K7)</f>
        <v>0.1111111111111111</v>
      </c>
      <c r="M7" s="52"/>
      <c r="N7" s="34"/>
      <c r="O7" s="34"/>
      <c r="P7" s="52"/>
      <c r="Q7" s="559" t="s">
        <v>1243</v>
      </c>
      <c r="R7" s="558" t="s">
        <v>912</v>
      </c>
      <c r="S7" s="75"/>
    </row>
    <row r="8" spans="1:19" ht="66.75" customHeight="1">
      <c r="A8" s="242"/>
      <c r="B8" s="242"/>
      <c r="C8" s="242"/>
      <c r="D8" s="21">
        <v>34</v>
      </c>
      <c r="E8" s="663" t="s">
        <v>31</v>
      </c>
      <c r="F8" s="663"/>
      <c r="G8" s="56"/>
      <c r="H8" s="34"/>
      <c r="I8" s="33"/>
      <c r="J8" s="52">
        <v>0.1111111111111111</v>
      </c>
      <c r="K8" s="276">
        <f>AVERAGE(K9:K29)</f>
        <v>0.93666666666666676</v>
      </c>
      <c r="L8" s="34">
        <f>IF(ISERR(K8),"?",J8*K8)</f>
        <v>0.10407407407407408</v>
      </c>
      <c r="M8" s="52"/>
      <c r="N8" s="34"/>
      <c r="O8" s="34"/>
      <c r="P8" s="52"/>
      <c r="Q8" s="401"/>
      <c r="R8" s="402"/>
      <c r="S8" s="75"/>
    </row>
    <row r="9" spans="1:19" ht="78.75">
      <c r="A9" s="242"/>
      <c r="B9" s="242"/>
      <c r="C9" s="242"/>
      <c r="D9" s="242"/>
      <c r="E9" s="242" t="s">
        <v>32</v>
      </c>
      <c r="F9" s="245" t="s">
        <v>33</v>
      </c>
      <c r="G9" s="26"/>
      <c r="H9" s="34"/>
      <c r="I9" s="33"/>
      <c r="J9" s="52"/>
      <c r="K9" s="275">
        <v>1</v>
      </c>
      <c r="L9" s="34" t="str">
        <f t="shared" ref="L9:L29" si="0">IF(ISBLANK(K9),"?","Ok")</f>
        <v>Ok</v>
      </c>
      <c r="M9" s="52"/>
      <c r="N9" s="34"/>
      <c r="O9" s="34"/>
      <c r="P9" s="52"/>
      <c r="Q9" s="560" t="s">
        <v>1163</v>
      </c>
      <c r="R9" s="459" t="s">
        <v>912</v>
      </c>
      <c r="S9" s="75"/>
    </row>
    <row r="10" spans="1:19" ht="47.25">
      <c r="A10" s="242"/>
      <c r="B10" s="242"/>
      <c r="C10" s="242"/>
      <c r="D10" s="242"/>
      <c r="E10" s="242" t="s">
        <v>34</v>
      </c>
      <c r="F10" s="245" t="s">
        <v>35</v>
      </c>
      <c r="G10" s="26"/>
      <c r="H10" s="34"/>
      <c r="I10" s="33"/>
      <c r="J10" s="52"/>
      <c r="K10" s="275">
        <v>1</v>
      </c>
      <c r="L10" s="34" t="str">
        <f t="shared" si="0"/>
        <v>Ok</v>
      </c>
      <c r="M10" s="52"/>
      <c r="N10" s="34"/>
      <c r="O10" s="34"/>
      <c r="P10" s="52"/>
      <c r="Q10" s="560" t="s">
        <v>1164</v>
      </c>
      <c r="R10" s="459" t="s">
        <v>912</v>
      </c>
      <c r="S10" s="75"/>
    </row>
    <row r="11" spans="1:19" ht="47.25">
      <c r="A11" s="242"/>
      <c r="B11" s="242"/>
      <c r="C11" s="242"/>
      <c r="D11" s="242"/>
      <c r="E11" s="242" t="s">
        <v>36</v>
      </c>
      <c r="F11" s="245" t="s">
        <v>37</v>
      </c>
      <c r="G11" s="26"/>
      <c r="H11" s="34"/>
      <c r="I11" s="33"/>
      <c r="J11" s="52"/>
      <c r="K11" s="275">
        <v>1</v>
      </c>
      <c r="L11" s="34" t="str">
        <f t="shared" si="0"/>
        <v>Ok</v>
      </c>
      <c r="M11" s="52"/>
      <c r="N11" s="34"/>
      <c r="O11" s="34"/>
      <c r="P11" s="52"/>
      <c r="Q11" s="560" t="s">
        <v>1165</v>
      </c>
      <c r="R11" s="459" t="s">
        <v>912</v>
      </c>
      <c r="S11" s="75"/>
    </row>
    <row r="12" spans="1:19" ht="110.25">
      <c r="A12" s="242"/>
      <c r="B12" s="242"/>
      <c r="C12" s="242"/>
      <c r="D12" s="242"/>
      <c r="E12" s="242" t="s">
        <v>38</v>
      </c>
      <c r="F12" s="245" t="s">
        <v>39</v>
      </c>
      <c r="G12" s="26"/>
      <c r="H12" s="34"/>
      <c r="I12" s="33"/>
      <c r="J12" s="52"/>
      <c r="K12" s="275">
        <v>1</v>
      </c>
      <c r="L12" s="34" t="str">
        <f t="shared" si="0"/>
        <v>Ok</v>
      </c>
      <c r="M12" s="52"/>
      <c r="N12" s="34"/>
      <c r="O12" s="34"/>
      <c r="P12" s="52"/>
      <c r="Q12" s="561" t="s">
        <v>1166</v>
      </c>
      <c r="R12" s="403" t="s">
        <v>912</v>
      </c>
      <c r="S12" s="75"/>
    </row>
    <row r="13" spans="1:19" ht="63">
      <c r="A13" s="242"/>
      <c r="B13" s="242"/>
      <c r="C13" s="242"/>
      <c r="D13" s="242"/>
      <c r="E13" s="242" t="s">
        <v>40</v>
      </c>
      <c r="F13" s="245" t="s">
        <v>41</v>
      </c>
      <c r="G13" s="26"/>
      <c r="H13" s="34"/>
      <c r="I13" s="33"/>
      <c r="J13" s="52"/>
      <c r="K13" s="275">
        <v>1</v>
      </c>
      <c r="L13" s="34" t="str">
        <f t="shared" si="0"/>
        <v>Ok</v>
      </c>
      <c r="M13" s="52"/>
      <c r="N13" s="34"/>
      <c r="O13" s="34"/>
      <c r="P13" s="52"/>
      <c r="Q13" s="560" t="s">
        <v>1167</v>
      </c>
      <c r="R13" s="403" t="s">
        <v>912</v>
      </c>
      <c r="S13" s="75"/>
    </row>
    <row r="14" spans="1:19" ht="299.25">
      <c r="A14" s="242"/>
      <c r="B14" s="242"/>
      <c r="C14" s="242"/>
      <c r="D14" s="242"/>
      <c r="E14" s="242" t="s">
        <v>42</v>
      </c>
      <c r="F14" s="245" t="s">
        <v>43</v>
      </c>
      <c r="G14" s="26"/>
      <c r="H14" s="34"/>
      <c r="I14" s="33"/>
      <c r="J14" s="52"/>
      <c r="K14" s="275">
        <v>1</v>
      </c>
      <c r="L14" s="34" t="str">
        <f t="shared" si="0"/>
        <v>Ok</v>
      </c>
      <c r="M14" s="52"/>
      <c r="N14" s="34"/>
      <c r="O14" s="34"/>
      <c r="P14" s="52"/>
      <c r="Q14" s="560" t="s">
        <v>1168</v>
      </c>
      <c r="R14" s="403" t="s">
        <v>912</v>
      </c>
      <c r="S14" s="75"/>
    </row>
    <row r="15" spans="1:19" ht="60">
      <c r="A15" s="242"/>
      <c r="B15" s="242"/>
      <c r="C15" s="242"/>
      <c r="D15" s="242"/>
      <c r="E15" s="242" t="s">
        <v>44</v>
      </c>
      <c r="F15" s="245" t="s">
        <v>628</v>
      </c>
      <c r="G15" s="26"/>
      <c r="H15" s="34"/>
      <c r="I15" s="33"/>
      <c r="J15" s="52"/>
      <c r="K15" s="275">
        <v>1</v>
      </c>
      <c r="L15" s="34" t="str">
        <f t="shared" si="0"/>
        <v>Ok</v>
      </c>
      <c r="M15" s="52"/>
      <c r="N15" s="34"/>
      <c r="O15" s="34"/>
      <c r="P15" s="52"/>
      <c r="Q15" s="560" t="s">
        <v>840</v>
      </c>
      <c r="R15" s="403" t="s">
        <v>912</v>
      </c>
      <c r="S15" s="75"/>
    </row>
    <row r="16" spans="1:19" ht="31.5">
      <c r="A16" s="242"/>
      <c r="B16" s="242"/>
      <c r="C16" s="242"/>
      <c r="D16" s="242"/>
      <c r="E16" s="242" t="s">
        <v>45</v>
      </c>
      <c r="F16" s="245" t="s">
        <v>46</v>
      </c>
      <c r="G16" s="26"/>
      <c r="H16" s="34"/>
      <c r="I16" s="33"/>
      <c r="J16" s="52"/>
      <c r="K16" s="275">
        <v>1</v>
      </c>
      <c r="L16" s="34" t="str">
        <f t="shared" si="0"/>
        <v>Ok</v>
      </c>
      <c r="M16" s="52"/>
      <c r="N16" s="34"/>
      <c r="O16" s="34"/>
      <c r="P16" s="52"/>
      <c r="Q16" s="560" t="s">
        <v>1181</v>
      </c>
      <c r="R16" s="403" t="s">
        <v>912</v>
      </c>
      <c r="S16" s="75"/>
    </row>
    <row r="17" spans="1:20" ht="75">
      <c r="A17" s="242"/>
      <c r="B17" s="242"/>
      <c r="C17" s="242"/>
      <c r="D17" s="242"/>
      <c r="E17" s="242" t="s">
        <v>47</v>
      </c>
      <c r="F17" s="245" t="s">
        <v>48</v>
      </c>
      <c r="G17" s="26"/>
      <c r="H17" s="34"/>
      <c r="I17" s="33"/>
      <c r="J17" s="52"/>
      <c r="K17" s="277">
        <v>1</v>
      </c>
      <c r="L17" s="34" t="str">
        <f t="shared" si="0"/>
        <v>Ok</v>
      </c>
      <c r="M17" s="52"/>
      <c r="N17" s="34"/>
      <c r="O17" s="34"/>
      <c r="P17" s="52"/>
      <c r="Q17" s="562" t="s">
        <v>1182</v>
      </c>
      <c r="R17" s="459" t="s">
        <v>912</v>
      </c>
      <c r="S17" s="75"/>
    </row>
    <row r="18" spans="1:20">
      <c r="A18" s="242"/>
      <c r="B18" s="242"/>
      <c r="C18" s="242"/>
      <c r="D18" s="242"/>
      <c r="E18" s="242" t="s">
        <v>49</v>
      </c>
      <c r="F18" s="245" t="s">
        <v>50</v>
      </c>
      <c r="G18" s="26"/>
      <c r="H18" s="34"/>
      <c r="I18" s="33"/>
      <c r="J18" s="52"/>
      <c r="K18" s="275">
        <v>1</v>
      </c>
      <c r="L18" s="34" t="str">
        <f t="shared" si="0"/>
        <v>Ok</v>
      </c>
      <c r="M18" s="52"/>
      <c r="N18" s="34"/>
      <c r="O18" s="34"/>
      <c r="P18" s="52"/>
      <c r="Q18" s="560" t="s">
        <v>1183</v>
      </c>
      <c r="R18" s="403" t="s">
        <v>912</v>
      </c>
      <c r="S18" s="75"/>
    </row>
    <row r="19" spans="1:20">
      <c r="A19" s="242"/>
      <c r="B19" s="242"/>
      <c r="C19" s="242"/>
      <c r="D19" s="242"/>
      <c r="E19" s="242" t="s">
        <v>51</v>
      </c>
      <c r="F19" s="245" t="s">
        <v>52</v>
      </c>
      <c r="G19" s="57"/>
      <c r="H19" s="34"/>
      <c r="I19" s="33"/>
      <c r="J19" s="52"/>
      <c r="K19" s="275">
        <v>1</v>
      </c>
      <c r="L19" s="34" t="str">
        <f t="shared" si="0"/>
        <v>Ok</v>
      </c>
      <c r="M19" s="52"/>
      <c r="N19" s="34"/>
      <c r="O19" s="34"/>
      <c r="P19" s="52"/>
      <c r="Q19" s="560" t="s">
        <v>845</v>
      </c>
      <c r="R19" s="405" t="s">
        <v>912</v>
      </c>
      <c r="S19" s="75"/>
    </row>
    <row r="20" spans="1:20" ht="30">
      <c r="A20" s="242"/>
      <c r="B20" s="242"/>
      <c r="C20" s="242"/>
      <c r="D20" s="242"/>
      <c r="E20" s="242" t="s">
        <v>53</v>
      </c>
      <c r="F20" s="245" t="s">
        <v>54</v>
      </c>
      <c r="G20" s="26"/>
      <c r="H20" s="34"/>
      <c r="I20" s="33"/>
      <c r="J20" s="52"/>
      <c r="K20" s="275">
        <v>1</v>
      </c>
      <c r="L20" s="34" t="str">
        <f t="shared" si="0"/>
        <v>Ok</v>
      </c>
      <c r="M20" s="52"/>
      <c r="N20" s="34"/>
      <c r="O20" s="34"/>
      <c r="P20" s="52"/>
      <c r="Q20" s="560" t="s">
        <v>1172</v>
      </c>
      <c r="R20" s="405" t="s">
        <v>912</v>
      </c>
      <c r="S20" s="75"/>
    </row>
    <row r="21" spans="1:20">
      <c r="A21" s="242"/>
      <c r="B21" s="242"/>
      <c r="C21" s="242"/>
      <c r="D21" s="242"/>
      <c r="E21" s="242" t="s">
        <v>55</v>
      </c>
      <c r="F21" s="245" t="s">
        <v>56</v>
      </c>
      <c r="G21" s="26"/>
      <c r="H21" s="34"/>
      <c r="I21" s="33"/>
      <c r="J21" s="52"/>
      <c r="K21" s="275">
        <v>1</v>
      </c>
      <c r="L21" s="34" t="str">
        <f t="shared" si="0"/>
        <v>Ok</v>
      </c>
      <c r="M21" s="52"/>
      <c r="N21" s="34"/>
      <c r="O21" s="34"/>
      <c r="P21" s="52"/>
      <c r="Q21" s="560" t="s">
        <v>1185</v>
      </c>
      <c r="R21" s="405" t="s">
        <v>912</v>
      </c>
      <c r="S21" s="75"/>
    </row>
    <row r="22" spans="1:20">
      <c r="A22" s="242"/>
      <c r="B22" s="242"/>
      <c r="C22" s="242"/>
      <c r="D22" s="242"/>
      <c r="E22" s="242" t="s">
        <v>57</v>
      </c>
      <c r="F22" s="245" t="s">
        <v>58</v>
      </c>
      <c r="G22" s="26"/>
      <c r="H22" s="34"/>
      <c r="I22" s="33"/>
      <c r="J22" s="52"/>
      <c r="K22" s="275">
        <v>1</v>
      </c>
      <c r="L22" s="34" t="str">
        <f t="shared" si="0"/>
        <v>Ok</v>
      </c>
      <c r="M22" s="52"/>
      <c r="N22" s="34"/>
      <c r="O22" s="34"/>
      <c r="P22" s="52"/>
      <c r="Q22" s="560" t="s">
        <v>1184</v>
      </c>
      <c r="R22" s="405" t="s">
        <v>912</v>
      </c>
      <c r="S22" s="75"/>
    </row>
    <row r="23" spans="1:20" ht="30">
      <c r="A23" s="242"/>
      <c r="B23" s="242"/>
      <c r="C23" s="242"/>
      <c r="D23" s="242"/>
      <c r="E23" s="242" t="s">
        <v>59</v>
      </c>
      <c r="F23" s="245" t="s">
        <v>60</v>
      </c>
      <c r="G23" s="26"/>
      <c r="H23" s="34"/>
      <c r="I23" s="33"/>
      <c r="J23" s="52"/>
      <c r="K23" s="275">
        <v>1</v>
      </c>
      <c r="L23" s="34" t="str">
        <f t="shared" si="0"/>
        <v>Ok</v>
      </c>
      <c r="M23" s="52"/>
      <c r="N23" s="34"/>
      <c r="O23" s="34"/>
      <c r="P23" s="52"/>
      <c r="Q23" s="560" t="s">
        <v>1173</v>
      </c>
      <c r="R23" s="405" t="s">
        <v>912</v>
      </c>
      <c r="S23" s="75"/>
    </row>
    <row r="24" spans="1:20">
      <c r="A24" s="242"/>
      <c r="B24" s="242"/>
      <c r="C24" s="242"/>
      <c r="D24" s="242"/>
      <c r="E24" s="242" t="s">
        <v>61</v>
      </c>
      <c r="F24" s="245" t="s">
        <v>62</v>
      </c>
      <c r="G24" s="26"/>
      <c r="H24" s="34"/>
      <c r="I24" s="33"/>
      <c r="J24" s="52"/>
      <c r="K24" s="275">
        <v>1</v>
      </c>
      <c r="L24" s="34" t="str">
        <f t="shared" si="0"/>
        <v>Ok</v>
      </c>
      <c r="M24" s="52"/>
      <c r="N24" s="34"/>
      <c r="O24" s="34"/>
      <c r="P24" s="52"/>
      <c r="Q24" s="560" t="s">
        <v>846</v>
      </c>
      <c r="R24" s="405" t="s">
        <v>912</v>
      </c>
      <c r="S24" s="75"/>
    </row>
    <row r="25" spans="1:20" ht="108" customHeight="1">
      <c r="A25" s="242"/>
      <c r="B25" s="242"/>
      <c r="C25" s="242"/>
      <c r="D25" s="242"/>
      <c r="E25" s="242" t="s">
        <v>63</v>
      </c>
      <c r="F25" s="245" t="s">
        <v>64</v>
      </c>
      <c r="G25" s="26"/>
      <c r="H25" s="34"/>
      <c r="I25" s="33"/>
      <c r="J25" s="52"/>
      <c r="K25" s="275">
        <v>0.5</v>
      </c>
      <c r="L25" s="34" t="str">
        <f t="shared" si="0"/>
        <v>Ok</v>
      </c>
      <c r="M25" s="52"/>
      <c r="N25" s="34"/>
      <c r="O25" s="34"/>
      <c r="P25" s="52"/>
      <c r="Q25" s="634" t="s">
        <v>1186</v>
      </c>
      <c r="R25" s="405" t="s">
        <v>912</v>
      </c>
      <c r="S25" s="75"/>
    </row>
    <row r="26" spans="1:20">
      <c r="A26" s="242"/>
      <c r="B26" s="242"/>
      <c r="C26" s="242"/>
      <c r="D26" s="242"/>
      <c r="E26" s="242" t="s">
        <v>65</v>
      </c>
      <c r="F26" s="245" t="s">
        <v>66</v>
      </c>
      <c r="G26" s="26"/>
      <c r="H26" s="34"/>
      <c r="I26" s="33"/>
      <c r="J26" s="52"/>
      <c r="K26" s="275">
        <v>1</v>
      </c>
      <c r="L26" s="34" t="str">
        <f t="shared" si="0"/>
        <v>Ok</v>
      </c>
      <c r="M26" s="52"/>
      <c r="N26" s="34"/>
      <c r="O26" s="34"/>
      <c r="P26" s="52"/>
      <c r="Q26" s="560" t="s">
        <v>1187</v>
      </c>
      <c r="R26" s="405" t="s">
        <v>912</v>
      </c>
      <c r="S26" s="75"/>
    </row>
    <row r="27" spans="1:20" ht="31.5">
      <c r="A27" s="242"/>
      <c r="B27" s="242"/>
      <c r="C27" s="242"/>
      <c r="D27" s="242"/>
      <c r="E27" s="242" t="s">
        <v>67</v>
      </c>
      <c r="F27" s="245" t="s">
        <v>68</v>
      </c>
      <c r="G27" s="26"/>
      <c r="H27" s="34"/>
      <c r="I27" s="33"/>
      <c r="J27" s="52"/>
      <c r="K27" s="275">
        <v>0.5</v>
      </c>
      <c r="L27" s="34" t="str">
        <f t="shared" si="0"/>
        <v>Ok</v>
      </c>
      <c r="M27" s="52"/>
      <c r="N27" s="34"/>
      <c r="O27" s="34"/>
      <c r="P27" s="52"/>
      <c r="Q27" s="560" t="s">
        <v>1244</v>
      </c>
      <c r="R27" s="405" t="s">
        <v>912</v>
      </c>
      <c r="S27" s="75"/>
      <c r="T27" s="617"/>
    </row>
    <row r="28" spans="1:20" ht="56.45" customHeight="1">
      <c r="A28" s="242"/>
      <c r="B28" s="242"/>
      <c r="C28" s="242"/>
      <c r="D28" s="242"/>
      <c r="E28" s="242" t="s">
        <v>69</v>
      </c>
      <c r="F28" s="245" t="s">
        <v>70</v>
      </c>
      <c r="G28" s="26"/>
      <c r="H28" s="34"/>
      <c r="I28" s="33"/>
      <c r="J28" s="52"/>
      <c r="K28" s="275">
        <v>0.67</v>
      </c>
      <c r="L28" s="34" t="str">
        <f t="shared" si="0"/>
        <v>Ok</v>
      </c>
      <c r="M28" s="52"/>
      <c r="N28" s="34"/>
      <c r="O28" s="34"/>
      <c r="P28" s="52"/>
      <c r="Q28" s="560" t="s">
        <v>854</v>
      </c>
      <c r="R28" s="405" t="s">
        <v>912</v>
      </c>
      <c r="S28" s="75"/>
      <c r="T28" s="617"/>
    </row>
    <row r="29" spans="1:20" ht="24.75" customHeight="1">
      <c r="A29" s="242"/>
      <c r="B29" s="242"/>
      <c r="C29" s="242"/>
      <c r="D29" s="242"/>
      <c r="E29" s="242" t="s">
        <v>71</v>
      </c>
      <c r="F29" s="245" t="s">
        <v>72</v>
      </c>
      <c r="G29" s="26"/>
      <c r="H29" s="34"/>
      <c r="I29" s="33"/>
      <c r="J29" s="52"/>
      <c r="K29" s="275">
        <v>1</v>
      </c>
      <c r="L29" s="34" t="str">
        <f t="shared" si="0"/>
        <v>Ok</v>
      </c>
      <c r="M29" s="52"/>
      <c r="N29" s="34"/>
      <c r="O29" s="34"/>
      <c r="P29" s="52"/>
      <c r="Q29" s="560" t="s">
        <v>847</v>
      </c>
      <c r="R29" s="405" t="s">
        <v>912</v>
      </c>
      <c r="S29" s="75"/>
    </row>
    <row r="30" spans="1:20" ht="162.75" customHeight="1">
      <c r="A30" s="242"/>
      <c r="B30" s="242"/>
      <c r="C30" s="242"/>
      <c r="D30" s="21">
        <v>35</v>
      </c>
      <c r="E30" s="663" t="s">
        <v>73</v>
      </c>
      <c r="F30" s="663"/>
      <c r="G30" s="45"/>
      <c r="H30" s="34"/>
      <c r="I30" s="33"/>
      <c r="J30" s="52">
        <v>0.1111111111111111</v>
      </c>
      <c r="K30" s="275">
        <v>1</v>
      </c>
      <c r="L30" s="34">
        <f>IF(ISBLANK(K30),"?",J30*K30)</f>
        <v>0.1111111111111111</v>
      </c>
      <c r="M30" s="52"/>
      <c r="N30" s="34"/>
      <c r="O30" s="34"/>
      <c r="P30" s="52"/>
      <c r="Q30" s="563" t="s">
        <v>848</v>
      </c>
      <c r="R30" s="406" t="s">
        <v>912</v>
      </c>
      <c r="S30" s="75"/>
      <c r="T30" s="617"/>
    </row>
    <row r="31" spans="1:20" ht="35.25" customHeight="1">
      <c r="A31" s="242"/>
      <c r="B31" s="242"/>
      <c r="C31" s="21">
        <v>17</v>
      </c>
      <c r="D31" s="663" t="s">
        <v>74</v>
      </c>
      <c r="E31" s="663"/>
      <c r="F31" s="663"/>
      <c r="G31" s="54"/>
      <c r="H31" s="39"/>
      <c r="I31" s="31">
        <v>0.33333333333333331</v>
      </c>
      <c r="J31" s="55"/>
      <c r="K31" s="278"/>
      <c r="L31" s="55"/>
      <c r="M31" s="50">
        <f>SUM(L32:L48)</f>
        <v>0.33333333333333331</v>
      </c>
      <c r="N31" s="39"/>
      <c r="O31" s="39"/>
      <c r="P31" s="51">
        <f>M31/I31</f>
        <v>1</v>
      </c>
      <c r="Q31" s="407"/>
      <c r="R31" s="408"/>
      <c r="S31" s="75"/>
    </row>
    <row r="32" spans="1:20" ht="68.25" customHeight="1">
      <c r="A32" s="242"/>
      <c r="B32" s="242"/>
      <c r="C32" s="242"/>
      <c r="D32" s="21">
        <v>36</v>
      </c>
      <c r="E32" s="663" t="s">
        <v>75</v>
      </c>
      <c r="F32" s="663"/>
      <c r="G32" s="45"/>
      <c r="H32" s="34"/>
      <c r="I32" s="33"/>
      <c r="J32" s="52">
        <v>0.1111111111111111</v>
      </c>
      <c r="K32" s="275">
        <v>1</v>
      </c>
      <c r="L32" s="34">
        <f>IF(ISBLANK(K32),"?",J32*K32)</f>
        <v>0.1111111111111111</v>
      </c>
      <c r="M32" s="52"/>
      <c r="N32" s="34"/>
      <c r="O32" s="34"/>
      <c r="P32" s="52"/>
      <c r="Q32" s="563" t="s">
        <v>947</v>
      </c>
      <c r="R32" s="406" t="s">
        <v>912</v>
      </c>
      <c r="S32" s="75"/>
    </row>
    <row r="33" spans="1:19" ht="34.5" customHeight="1">
      <c r="A33" s="242"/>
      <c r="B33" s="242"/>
      <c r="C33" s="242"/>
      <c r="D33" s="21">
        <v>37</v>
      </c>
      <c r="E33" s="663" t="s">
        <v>629</v>
      </c>
      <c r="F33" s="663"/>
      <c r="G33" s="45"/>
      <c r="H33" s="34"/>
      <c r="I33" s="33"/>
      <c r="J33" s="52">
        <v>0.1111111111111111</v>
      </c>
      <c r="K33" s="276">
        <f>AVERAGE(K34:K47)</f>
        <v>1</v>
      </c>
      <c r="L33" s="34">
        <f>IF(ISERR(K33),"?",J33*K33)</f>
        <v>0.1111111111111111</v>
      </c>
      <c r="M33" s="52"/>
      <c r="N33" s="34"/>
      <c r="O33" s="34"/>
      <c r="P33" s="52"/>
      <c r="Q33" s="564"/>
      <c r="R33" s="406"/>
      <c r="S33" s="75"/>
    </row>
    <row r="34" spans="1:19" ht="45">
      <c r="A34" s="242"/>
      <c r="B34" s="242"/>
      <c r="C34" s="242"/>
      <c r="D34" s="242"/>
      <c r="E34" s="242" t="s">
        <v>32</v>
      </c>
      <c r="F34" s="245" t="s">
        <v>630</v>
      </c>
      <c r="G34" s="26"/>
      <c r="H34" s="34"/>
      <c r="I34" s="33"/>
      <c r="J34" s="52"/>
      <c r="K34" s="275">
        <v>1</v>
      </c>
      <c r="L34" s="34" t="str">
        <f t="shared" ref="L34:L47" si="1">IF(ISBLANK(K34),"?","Ok")</f>
        <v>Ok</v>
      </c>
      <c r="M34" s="52"/>
      <c r="N34" s="34"/>
      <c r="O34" s="34"/>
      <c r="P34" s="52"/>
      <c r="Q34" s="565" t="s">
        <v>888</v>
      </c>
      <c r="R34" s="403" t="s">
        <v>912</v>
      </c>
      <c r="S34" s="75"/>
    </row>
    <row r="35" spans="1:19" ht="94.5">
      <c r="A35" s="242"/>
      <c r="B35" s="242"/>
      <c r="C35" s="242"/>
      <c r="D35" s="242"/>
      <c r="E35" s="242" t="s">
        <v>34</v>
      </c>
      <c r="F35" s="245" t="s">
        <v>76</v>
      </c>
      <c r="G35" s="26"/>
      <c r="H35" s="34"/>
      <c r="I35" s="33"/>
      <c r="J35" s="52"/>
      <c r="K35" s="275">
        <v>1</v>
      </c>
      <c r="L35" s="34" t="str">
        <f t="shared" si="1"/>
        <v>Ok</v>
      </c>
      <c r="M35" s="52"/>
      <c r="N35" s="34"/>
      <c r="O35" s="34"/>
      <c r="P35" s="52"/>
      <c r="Q35" s="565" t="s">
        <v>849</v>
      </c>
      <c r="R35" s="403" t="s">
        <v>912</v>
      </c>
      <c r="S35" s="75"/>
    </row>
    <row r="36" spans="1:19">
      <c r="A36" s="242"/>
      <c r="B36" s="242"/>
      <c r="C36" s="242"/>
      <c r="D36" s="242"/>
      <c r="E36" s="242" t="s">
        <v>36</v>
      </c>
      <c r="F36" s="245" t="s">
        <v>77</v>
      </c>
      <c r="G36" s="26"/>
      <c r="H36" s="34"/>
      <c r="I36" s="33"/>
      <c r="J36" s="52"/>
      <c r="K36" s="275">
        <v>1</v>
      </c>
      <c r="L36" s="34" t="str">
        <f t="shared" si="1"/>
        <v>Ok</v>
      </c>
      <c r="M36" s="52"/>
      <c r="N36" s="34"/>
      <c r="O36" s="34"/>
      <c r="P36" s="52"/>
      <c r="Q36" s="565" t="s">
        <v>889</v>
      </c>
      <c r="R36" s="403" t="s">
        <v>912</v>
      </c>
      <c r="S36" s="75"/>
    </row>
    <row r="37" spans="1:19" ht="60">
      <c r="A37" s="242"/>
      <c r="B37" s="242"/>
      <c r="C37" s="242"/>
      <c r="D37" s="242"/>
      <c r="E37" s="242" t="s">
        <v>38</v>
      </c>
      <c r="F37" s="245" t="s">
        <v>78</v>
      </c>
      <c r="G37" s="26"/>
      <c r="H37" s="34"/>
      <c r="I37" s="33"/>
      <c r="J37" s="52"/>
      <c r="K37" s="275">
        <v>1</v>
      </c>
      <c r="L37" s="34" t="str">
        <f t="shared" si="1"/>
        <v>Ok</v>
      </c>
      <c r="M37" s="52"/>
      <c r="N37" s="34"/>
      <c r="O37" s="34"/>
      <c r="P37" s="52"/>
      <c r="Q37" s="565" t="s">
        <v>890</v>
      </c>
      <c r="R37" s="403" t="s">
        <v>912</v>
      </c>
      <c r="S37" s="75"/>
    </row>
    <row r="38" spans="1:19" ht="60">
      <c r="A38" s="242"/>
      <c r="B38" s="242"/>
      <c r="C38" s="242"/>
      <c r="D38" s="242"/>
      <c r="E38" s="242" t="s">
        <v>40</v>
      </c>
      <c r="F38" s="245" t="s">
        <v>79</v>
      </c>
      <c r="G38" s="26"/>
      <c r="H38" s="34"/>
      <c r="I38" s="33"/>
      <c r="J38" s="52"/>
      <c r="K38" s="275">
        <v>1</v>
      </c>
      <c r="L38" s="34" t="str">
        <f t="shared" si="1"/>
        <v>Ok</v>
      </c>
      <c r="M38" s="52"/>
      <c r="N38" s="34"/>
      <c r="O38" s="34"/>
      <c r="P38" s="52"/>
      <c r="Q38" s="565" t="s">
        <v>891</v>
      </c>
      <c r="R38" s="403" t="s">
        <v>912</v>
      </c>
    </row>
    <row r="39" spans="1:19" ht="45">
      <c r="A39" s="242"/>
      <c r="B39" s="242"/>
      <c r="C39" s="242"/>
      <c r="D39" s="242"/>
      <c r="E39" s="242" t="s">
        <v>42</v>
      </c>
      <c r="F39" s="245" t="s">
        <v>80</v>
      </c>
      <c r="G39" s="26"/>
      <c r="H39" s="34"/>
      <c r="I39" s="33"/>
      <c r="J39" s="52"/>
      <c r="K39" s="275">
        <v>1</v>
      </c>
      <c r="L39" s="34" t="str">
        <f t="shared" si="1"/>
        <v>Ok</v>
      </c>
      <c r="M39" s="52"/>
      <c r="N39" s="34"/>
      <c r="O39" s="34"/>
      <c r="P39" s="52"/>
      <c r="Q39" s="566" t="s">
        <v>850</v>
      </c>
      <c r="R39" s="403" t="s">
        <v>912</v>
      </c>
      <c r="S39" s="75"/>
    </row>
    <row r="40" spans="1:19" ht="30">
      <c r="A40" s="242"/>
      <c r="B40" s="242"/>
      <c r="C40" s="242"/>
      <c r="D40" s="242"/>
      <c r="E40" s="242" t="s">
        <v>44</v>
      </c>
      <c r="F40" s="245" t="s">
        <v>81</v>
      </c>
      <c r="G40" s="26"/>
      <c r="H40" s="34"/>
      <c r="I40" s="33"/>
      <c r="J40" s="52"/>
      <c r="K40" s="275">
        <v>1</v>
      </c>
      <c r="L40" s="34" t="str">
        <f t="shared" si="1"/>
        <v>Ok</v>
      </c>
      <c r="M40" s="52"/>
      <c r="N40" s="34"/>
      <c r="O40" s="34"/>
      <c r="P40" s="52"/>
      <c r="Q40" s="566" t="s">
        <v>892</v>
      </c>
      <c r="R40" s="404" t="s">
        <v>912</v>
      </c>
      <c r="S40" s="75"/>
    </row>
    <row r="41" spans="1:19" ht="42" customHeight="1">
      <c r="A41" s="242"/>
      <c r="B41" s="242"/>
      <c r="C41" s="242"/>
      <c r="D41" s="242"/>
      <c r="E41" s="242" t="s">
        <v>82</v>
      </c>
      <c r="F41" s="245" t="s">
        <v>83</v>
      </c>
      <c r="G41" s="26"/>
      <c r="H41" s="34"/>
      <c r="I41" s="33"/>
      <c r="J41" s="52"/>
      <c r="K41" s="275">
        <v>1</v>
      </c>
      <c r="L41" s="34" t="str">
        <f t="shared" si="1"/>
        <v>Ok</v>
      </c>
      <c r="M41" s="52"/>
      <c r="N41" s="34"/>
      <c r="O41" s="34"/>
      <c r="P41" s="52"/>
      <c r="Q41" s="566" t="s">
        <v>949</v>
      </c>
      <c r="R41" s="404" t="s">
        <v>912</v>
      </c>
      <c r="S41" s="75"/>
    </row>
    <row r="42" spans="1:19" ht="30">
      <c r="A42" s="242"/>
      <c r="B42" s="242"/>
      <c r="C42" s="242"/>
      <c r="D42" s="242"/>
      <c r="E42" s="242" t="s">
        <v>84</v>
      </c>
      <c r="F42" s="245" t="s">
        <v>85</v>
      </c>
      <c r="G42" s="26"/>
      <c r="H42" s="34"/>
      <c r="I42" s="33"/>
      <c r="J42" s="52"/>
      <c r="K42" s="275">
        <v>1</v>
      </c>
      <c r="L42" s="34" t="str">
        <f t="shared" si="1"/>
        <v>Ok</v>
      </c>
      <c r="M42" s="52"/>
      <c r="N42" s="34"/>
      <c r="O42" s="34"/>
      <c r="P42" s="52"/>
      <c r="Q42" s="565" t="s">
        <v>835</v>
      </c>
      <c r="R42" s="404" t="s">
        <v>912</v>
      </c>
      <c r="S42" s="75"/>
    </row>
    <row r="43" spans="1:19" ht="30">
      <c r="A43" s="242"/>
      <c r="B43" s="242"/>
      <c r="C43" s="242"/>
      <c r="D43" s="242"/>
      <c r="E43" s="242" t="s">
        <v>86</v>
      </c>
      <c r="F43" s="245" t="s">
        <v>87</v>
      </c>
      <c r="G43" s="26"/>
      <c r="H43" s="34"/>
      <c r="I43" s="33"/>
      <c r="J43" s="52"/>
      <c r="K43" s="275">
        <v>1</v>
      </c>
      <c r="L43" s="34" t="str">
        <f t="shared" si="1"/>
        <v>Ok</v>
      </c>
      <c r="M43" s="52"/>
      <c r="N43" s="34"/>
      <c r="O43" s="34"/>
      <c r="P43" s="52"/>
      <c r="Q43" s="565" t="s">
        <v>893</v>
      </c>
      <c r="R43" s="459" t="s">
        <v>912</v>
      </c>
      <c r="S43" s="75"/>
    </row>
    <row r="44" spans="1:19">
      <c r="A44" s="242"/>
      <c r="B44" s="242"/>
      <c r="C44" s="242"/>
      <c r="D44" s="242"/>
      <c r="E44" s="242" t="s">
        <v>51</v>
      </c>
      <c r="F44" s="245" t="s">
        <v>88</v>
      </c>
      <c r="G44" s="26"/>
      <c r="H44" s="34"/>
      <c r="I44" s="33"/>
      <c r="J44" s="52"/>
      <c r="K44" s="275">
        <v>1</v>
      </c>
      <c r="L44" s="34" t="str">
        <f t="shared" si="1"/>
        <v>Ok</v>
      </c>
      <c r="M44" s="52"/>
      <c r="N44" s="34"/>
      <c r="O44" s="34"/>
      <c r="P44" s="52"/>
      <c r="Q44" s="565" t="s">
        <v>894</v>
      </c>
      <c r="R44" s="459" t="s">
        <v>912</v>
      </c>
      <c r="S44" s="75"/>
    </row>
    <row r="45" spans="1:19" ht="31.5">
      <c r="A45" s="242"/>
      <c r="B45" s="242"/>
      <c r="C45" s="242"/>
      <c r="D45" s="242"/>
      <c r="E45" s="242" t="s">
        <v>53</v>
      </c>
      <c r="F45" s="245" t="s">
        <v>89</v>
      </c>
      <c r="G45" s="26"/>
      <c r="H45" s="34"/>
      <c r="I45" s="33"/>
      <c r="J45" s="52"/>
      <c r="K45" s="275">
        <v>1</v>
      </c>
      <c r="L45" s="34" t="str">
        <f t="shared" si="1"/>
        <v>Ok</v>
      </c>
      <c r="M45" s="52"/>
      <c r="N45" s="34"/>
      <c r="O45" s="34"/>
      <c r="P45" s="52"/>
      <c r="Q45" s="565" t="s">
        <v>895</v>
      </c>
      <c r="R45" s="459" t="s">
        <v>912</v>
      </c>
      <c r="S45" s="75"/>
    </row>
    <row r="46" spans="1:19" ht="94.5">
      <c r="A46" s="242"/>
      <c r="B46" s="242"/>
      <c r="C46" s="242"/>
      <c r="D46" s="242"/>
      <c r="E46" s="242" t="s">
        <v>55</v>
      </c>
      <c r="F46" s="245" t="s">
        <v>90</v>
      </c>
      <c r="G46" s="26"/>
      <c r="H46" s="34"/>
      <c r="I46" s="33"/>
      <c r="J46" s="52"/>
      <c r="K46" s="275">
        <v>1</v>
      </c>
      <c r="L46" s="34" t="str">
        <f t="shared" si="1"/>
        <v>Ok</v>
      </c>
      <c r="M46" s="52"/>
      <c r="N46" s="34"/>
      <c r="O46" s="34"/>
      <c r="P46" s="52"/>
      <c r="Q46" s="565" t="s">
        <v>948</v>
      </c>
      <c r="R46" s="403" t="s">
        <v>912</v>
      </c>
      <c r="S46" s="75"/>
    </row>
    <row r="47" spans="1:19" ht="47.25">
      <c r="A47" s="242"/>
      <c r="B47" s="242"/>
      <c r="C47" s="242"/>
      <c r="D47" s="242"/>
      <c r="E47" s="242" t="s">
        <v>57</v>
      </c>
      <c r="F47" s="245" t="s">
        <v>91</v>
      </c>
      <c r="G47" s="26"/>
      <c r="H47" s="34"/>
      <c r="I47" s="33"/>
      <c r="J47" s="52"/>
      <c r="K47" s="275">
        <v>1</v>
      </c>
      <c r="L47" s="34" t="str">
        <f t="shared" si="1"/>
        <v>Ok</v>
      </c>
      <c r="M47" s="52"/>
      <c r="N47" s="34"/>
      <c r="O47" s="34"/>
      <c r="P47" s="52"/>
      <c r="Q47" s="565" t="s">
        <v>896</v>
      </c>
      <c r="R47" s="403" t="s">
        <v>912</v>
      </c>
      <c r="S47" s="75"/>
    </row>
    <row r="48" spans="1:19" ht="96.6" customHeight="1">
      <c r="A48" s="242"/>
      <c r="B48" s="242"/>
      <c r="C48" s="242"/>
      <c r="D48" s="21">
        <v>38</v>
      </c>
      <c r="E48" s="663" t="s">
        <v>92</v>
      </c>
      <c r="F48" s="663"/>
      <c r="G48" s="58"/>
      <c r="H48" s="34"/>
      <c r="I48" s="33"/>
      <c r="J48" s="52">
        <v>0.1111111111111111</v>
      </c>
      <c r="K48" s="275">
        <v>1</v>
      </c>
      <c r="L48" s="34">
        <f>IF(ISBLANK(K48),"?",J48*K48)</f>
        <v>0.1111111111111111</v>
      </c>
      <c r="M48" s="52"/>
      <c r="N48" s="34"/>
      <c r="O48" s="34"/>
      <c r="P48" s="52"/>
      <c r="Q48" s="563" t="s">
        <v>897</v>
      </c>
      <c r="R48" s="406" t="s">
        <v>912</v>
      </c>
      <c r="S48" s="75"/>
    </row>
    <row r="49" spans="1:20" ht="29.25" customHeight="1">
      <c r="A49" s="242"/>
      <c r="B49" s="242"/>
      <c r="C49" s="21">
        <v>18</v>
      </c>
      <c r="D49" s="663" t="s">
        <v>558</v>
      </c>
      <c r="E49" s="663"/>
      <c r="F49" s="663"/>
      <c r="G49" s="54"/>
      <c r="H49" s="39"/>
      <c r="I49" s="31">
        <v>0.33333333333333331</v>
      </c>
      <c r="J49" s="55"/>
      <c r="K49" s="278"/>
      <c r="L49" s="55"/>
      <c r="M49" s="50">
        <f>SUM(L50:L63)</f>
        <v>0.3232323232323232</v>
      </c>
      <c r="N49" s="39"/>
      <c r="O49" s="39"/>
      <c r="P49" s="51">
        <f>M49/I49</f>
        <v>0.96969696969696961</v>
      </c>
      <c r="Q49" s="407"/>
      <c r="R49" s="408"/>
      <c r="S49" s="75"/>
    </row>
    <row r="50" spans="1:20" ht="205.5" customHeight="1">
      <c r="A50" s="242"/>
      <c r="B50" s="242"/>
      <c r="C50" s="242"/>
      <c r="D50" s="21">
        <v>39</v>
      </c>
      <c r="E50" s="663" t="s">
        <v>631</v>
      </c>
      <c r="F50" s="663"/>
      <c r="G50" s="45"/>
      <c r="H50" s="34"/>
      <c r="I50" s="33"/>
      <c r="J50" s="52">
        <v>0.1111111111111111</v>
      </c>
      <c r="K50" s="472">
        <v>1</v>
      </c>
      <c r="L50" s="34">
        <f>IF(ISBLANK(K50),"?",J50*K50)</f>
        <v>0.1111111111111111</v>
      </c>
      <c r="M50" s="52"/>
      <c r="N50" s="34"/>
      <c r="O50" s="34"/>
      <c r="P50" s="52"/>
      <c r="Q50" s="620" t="s">
        <v>1159</v>
      </c>
      <c r="R50" s="621" t="s">
        <v>912</v>
      </c>
      <c r="S50" s="75"/>
    </row>
    <row r="51" spans="1:20" ht="15.75" customHeight="1">
      <c r="A51" s="242"/>
      <c r="B51" s="242"/>
      <c r="C51" s="242"/>
      <c r="D51" s="21">
        <v>40</v>
      </c>
      <c r="E51" s="663" t="s">
        <v>632</v>
      </c>
      <c r="F51" s="663"/>
      <c r="G51" s="45"/>
      <c r="H51" s="34"/>
      <c r="I51" s="33"/>
      <c r="J51" s="52">
        <v>0.1111111111111111</v>
      </c>
      <c r="K51" s="276">
        <f>AVERAGE(K52:K62)</f>
        <v>0.90909090909090906</v>
      </c>
      <c r="L51" s="34">
        <f>IF(ISERR(K51),"?",J51*K51)</f>
        <v>0.10101010101010099</v>
      </c>
      <c r="M51" s="52"/>
      <c r="N51" s="34"/>
      <c r="O51" s="34"/>
      <c r="P51" s="52"/>
      <c r="Q51" s="564"/>
      <c r="R51" s="567"/>
      <c r="S51" s="75"/>
    </row>
    <row r="52" spans="1:20" ht="47.25">
      <c r="A52" s="242"/>
      <c r="B52" s="242"/>
      <c r="C52" s="242"/>
      <c r="D52" s="242"/>
      <c r="E52" s="242" t="s">
        <v>32</v>
      </c>
      <c r="F52" s="245" t="s">
        <v>33</v>
      </c>
      <c r="G52" s="26"/>
      <c r="H52" s="34"/>
      <c r="I52" s="33"/>
      <c r="J52" s="52"/>
      <c r="K52" s="472">
        <v>1</v>
      </c>
      <c r="L52" s="34" t="str">
        <f t="shared" ref="L52:L62" si="2">IF(ISBLANK(K52),"?","Ok")</f>
        <v>Ok</v>
      </c>
      <c r="M52" s="52"/>
      <c r="N52" s="34"/>
      <c r="O52" s="34"/>
      <c r="P52" s="52"/>
      <c r="Q52" s="566" t="s">
        <v>1133</v>
      </c>
      <c r="R52" s="622" t="s">
        <v>912</v>
      </c>
      <c r="S52" s="75"/>
    </row>
    <row r="53" spans="1:20" ht="94.5">
      <c r="A53" s="242"/>
      <c r="B53" s="242"/>
      <c r="C53" s="242"/>
      <c r="D53" s="242"/>
      <c r="E53" s="242" t="s">
        <v>34</v>
      </c>
      <c r="F53" s="245" t="s">
        <v>93</v>
      </c>
      <c r="G53" s="26"/>
      <c r="H53" s="34"/>
      <c r="I53" s="33"/>
      <c r="J53" s="52"/>
      <c r="K53" s="472">
        <v>1</v>
      </c>
      <c r="L53" s="34" t="str">
        <f t="shared" si="2"/>
        <v>Ok</v>
      </c>
      <c r="M53" s="52"/>
      <c r="N53" s="34"/>
      <c r="O53" s="34"/>
      <c r="P53" s="52"/>
      <c r="Q53" s="566" t="s">
        <v>1160</v>
      </c>
      <c r="R53" s="622" t="s">
        <v>912</v>
      </c>
      <c r="S53" s="75"/>
    </row>
    <row r="54" spans="1:20" ht="15" customHeight="1">
      <c r="A54" s="242"/>
      <c r="B54" s="242"/>
      <c r="C54" s="242"/>
      <c r="D54" s="242"/>
      <c r="E54" s="242" t="s">
        <v>36</v>
      </c>
      <c r="F54" s="245" t="s">
        <v>94</v>
      </c>
      <c r="G54" s="26"/>
      <c r="H54" s="34"/>
      <c r="I54" s="33"/>
      <c r="J54" s="52"/>
      <c r="K54" s="472">
        <v>1</v>
      </c>
      <c r="L54" s="34" t="str">
        <f t="shared" si="2"/>
        <v>Ok</v>
      </c>
      <c r="M54" s="52"/>
      <c r="N54" s="34"/>
      <c r="O54" s="34"/>
      <c r="P54" s="52"/>
      <c r="Q54" s="566" t="s">
        <v>1022</v>
      </c>
      <c r="R54" s="622" t="s">
        <v>912</v>
      </c>
      <c r="S54" s="75"/>
    </row>
    <row r="55" spans="1:20">
      <c r="A55" s="242"/>
      <c r="B55" s="242"/>
      <c r="C55" s="242"/>
      <c r="D55" s="242"/>
      <c r="E55" s="242" t="s">
        <v>38</v>
      </c>
      <c r="F55" s="245" t="s">
        <v>95</v>
      </c>
      <c r="G55" s="26"/>
      <c r="H55" s="34"/>
      <c r="I55" s="33"/>
      <c r="J55" s="52"/>
      <c r="K55" s="472">
        <v>1</v>
      </c>
      <c r="L55" s="34" t="str">
        <f t="shared" si="2"/>
        <v>Ok</v>
      </c>
      <c r="M55" s="52"/>
      <c r="N55" s="34"/>
      <c r="O55" s="34"/>
      <c r="P55" s="52"/>
      <c r="Q55" s="566" t="s">
        <v>1021</v>
      </c>
      <c r="R55" s="622" t="s">
        <v>912</v>
      </c>
    </row>
    <row r="56" spans="1:20" ht="30">
      <c r="A56" s="242"/>
      <c r="B56" s="242"/>
      <c r="C56" s="242"/>
      <c r="D56" s="242"/>
      <c r="E56" s="242" t="s">
        <v>40</v>
      </c>
      <c r="F56" s="245" t="s">
        <v>96</v>
      </c>
      <c r="G56" s="26"/>
      <c r="H56" s="34"/>
      <c r="I56" s="33"/>
      <c r="J56" s="52"/>
      <c r="K56" s="472">
        <v>1</v>
      </c>
      <c r="L56" s="34" t="str">
        <f t="shared" si="2"/>
        <v>Ok</v>
      </c>
      <c r="M56" s="52"/>
      <c r="N56" s="34"/>
      <c r="O56" s="34"/>
      <c r="P56" s="52"/>
      <c r="Q56" s="566" t="s">
        <v>1161</v>
      </c>
      <c r="R56" s="622" t="s">
        <v>912</v>
      </c>
      <c r="S56" s="75"/>
    </row>
    <row r="57" spans="1:20" ht="32.25" customHeight="1">
      <c r="A57" s="242"/>
      <c r="B57" s="242"/>
      <c r="C57" s="242"/>
      <c r="D57" s="242"/>
      <c r="E57" s="242" t="s">
        <v>42</v>
      </c>
      <c r="F57" s="245" t="s">
        <v>97</v>
      </c>
      <c r="G57" s="26"/>
      <c r="H57" s="34"/>
      <c r="I57" s="33"/>
      <c r="J57" s="52"/>
      <c r="K57" s="472">
        <v>1</v>
      </c>
      <c r="L57" s="34" t="str">
        <f t="shared" si="2"/>
        <v>Ok</v>
      </c>
      <c r="M57" s="52"/>
      <c r="N57" s="34"/>
      <c r="O57" s="34"/>
      <c r="P57" s="52"/>
      <c r="Q57" s="566" t="s">
        <v>1162</v>
      </c>
      <c r="R57" s="622" t="s">
        <v>912</v>
      </c>
      <c r="S57" s="75"/>
    </row>
    <row r="58" spans="1:20" ht="30">
      <c r="A58" s="242"/>
      <c r="B58" s="242"/>
      <c r="C58" s="242"/>
      <c r="D58" s="242"/>
      <c r="E58" s="242" t="s">
        <v>44</v>
      </c>
      <c r="F58" s="245" t="s">
        <v>98</v>
      </c>
      <c r="G58" s="26"/>
      <c r="H58" s="34"/>
      <c r="I58" s="33"/>
      <c r="J58" s="52"/>
      <c r="K58" s="472">
        <v>1</v>
      </c>
      <c r="L58" s="34" t="str">
        <f t="shared" si="2"/>
        <v>Ok</v>
      </c>
      <c r="M58" s="52"/>
      <c r="N58" s="34"/>
      <c r="O58" s="34"/>
      <c r="P58" s="52"/>
      <c r="Q58" s="566" t="s">
        <v>1023</v>
      </c>
      <c r="R58" s="622" t="s">
        <v>912</v>
      </c>
      <c r="S58" s="75"/>
    </row>
    <row r="59" spans="1:20" ht="21" customHeight="1">
      <c r="A59" s="242"/>
      <c r="B59" s="242"/>
      <c r="C59" s="242"/>
      <c r="D59" s="242"/>
      <c r="E59" s="242" t="s">
        <v>82</v>
      </c>
      <c r="F59" s="245" t="s">
        <v>99</v>
      </c>
      <c r="G59" s="26"/>
      <c r="H59" s="34"/>
      <c r="I59" s="33"/>
      <c r="J59" s="52"/>
      <c r="K59" s="472">
        <v>0</v>
      </c>
      <c r="L59" s="34" t="str">
        <f t="shared" si="2"/>
        <v>Ok</v>
      </c>
      <c r="M59" s="52"/>
      <c r="N59" s="34"/>
      <c r="O59" s="34"/>
      <c r="P59" s="52"/>
      <c r="Q59" s="635" t="s">
        <v>834</v>
      </c>
      <c r="R59" s="622" t="s">
        <v>912</v>
      </c>
      <c r="S59" s="75"/>
      <c r="T59" s="617"/>
    </row>
    <row r="60" spans="1:20" ht="239.1" customHeight="1">
      <c r="A60" s="242"/>
      <c r="B60" s="242"/>
      <c r="C60" s="242"/>
      <c r="D60" s="242"/>
      <c r="E60" s="242" t="s">
        <v>84</v>
      </c>
      <c r="F60" s="245" t="s">
        <v>633</v>
      </c>
      <c r="G60" s="26"/>
      <c r="H60" s="34"/>
      <c r="I60" s="33"/>
      <c r="J60" s="52"/>
      <c r="K60" s="472">
        <v>1</v>
      </c>
      <c r="L60" s="34" t="str">
        <f t="shared" si="2"/>
        <v>Ok</v>
      </c>
      <c r="M60" s="52"/>
      <c r="N60" s="34"/>
      <c r="O60" s="34"/>
      <c r="P60" s="52"/>
      <c r="Q60" s="566" t="s">
        <v>1245</v>
      </c>
      <c r="R60" s="622" t="s">
        <v>912</v>
      </c>
      <c r="S60" s="75"/>
    </row>
    <row r="61" spans="1:20" ht="47.25">
      <c r="A61" s="242"/>
      <c r="B61" s="242"/>
      <c r="C61" s="242"/>
      <c r="D61" s="242"/>
      <c r="E61" s="242" t="s">
        <v>86</v>
      </c>
      <c r="F61" s="245" t="s">
        <v>634</v>
      </c>
      <c r="G61" s="26"/>
      <c r="H61" s="34"/>
      <c r="I61" s="33"/>
      <c r="J61" s="52"/>
      <c r="K61" s="472">
        <v>1</v>
      </c>
      <c r="L61" s="34" t="str">
        <f t="shared" si="2"/>
        <v>Ok</v>
      </c>
      <c r="M61" s="52"/>
      <c r="N61" s="34"/>
      <c r="O61" s="34"/>
      <c r="P61" s="52"/>
      <c r="Q61" s="566" t="s">
        <v>1132</v>
      </c>
      <c r="R61" s="622" t="s">
        <v>912</v>
      </c>
      <c r="S61" s="75"/>
    </row>
    <row r="62" spans="1:20" ht="94.5">
      <c r="A62" s="242"/>
      <c r="B62" s="242"/>
      <c r="C62" s="242"/>
      <c r="D62" s="242"/>
      <c r="E62" s="242" t="s">
        <v>51</v>
      </c>
      <c r="F62" s="245" t="s">
        <v>709</v>
      </c>
      <c r="G62" s="26"/>
      <c r="H62" s="34"/>
      <c r="I62" s="33"/>
      <c r="J62" s="52"/>
      <c r="K62" s="472">
        <v>1</v>
      </c>
      <c r="L62" s="34" t="str">
        <f t="shared" si="2"/>
        <v>Ok</v>
      </c>
      <c r="M62" s="52"/>
      <c r="N62" s="34"/>
      <c r="O62" s="34"/>
      <c r="P62" s="52"/>
      <c r="Q62" s="363" t="s">
        <v>1024</v>
      </c>
      <c r="R62" s="622" t="s">
        <v>912</v>
      </c>
      <c r="S62" s="75"/>
    </row>
    <row r="63" spans="1:20" ht="68.25" customHeight="1">
      <c r="A63" s="242"/>
      <c r="B63" s="242"/>
      <c r="C63" s="242"/>
      <c r="D63" s="21">
        <v>41</v>
      </c>
      <c r="E63" s="663" t="s">
        <v>100</v>
      </c>
      <c r="F63" s="663"/>
      <c r="G63" s="46"/>
      <c r="H63" s="34"/>
      <c r="I63" s="33"/>
      <c r="J63" s="52">
        <v>0.1111111111111111</v>
      </c>
      <c r="K63" s="472">
        <v>1</v>
      </c>
      <c r="L63" s="34">
        <f>IF(ISBLANK(K63),"?",J63*K63)</f>
        <v>0.1111111111111111</v>
      </c>
      <c r="M63" s="52"/>
      <c r="N63" s="34"/>
      <c r="O63" s="34"/>
      <c r="P63" s="52"/>
      <c r="Q63" s="620" t="s">
        <v>1246</v>
      </c>
      <c r="R63" s="621" t="s">
        <v>912</v>
      </c>
      <c r="S63" s="75"/>
    </row>
    <row r="64" spans="1:20" ht="36.75" customHeight="1">
      <c r="A64" s="242"/>
      <c r="B64" s="242"/>
      <c r="C64" s="21">
        <v>19</v>
      </c>
      <c r="D64" s="663" t="s">
        <v>101</v>
      </c>
      <c r="E64" s="663"/>
      <c r="F64" s="663"/>
      <c r="G64" s="54"/>
      <c r="H64" s="39"/>
      <c r="I64" s="31">
        <v>0.33333333333333331</v>
      </c>
      <c r="J64" s="55"/>
      <c r="K64" s="278"/>
      <c r="L64" s="55"/>
      <c r="M64" s="50">
        <f>SUM(L65:L72)</f>
        <v>0.33333333333333331</v>
      </c>
      <c r="N64" s="39"/>
      <c r="O64" s="39"/>
      <c r="P64" s="51">
        <f>M64/I64</f>
        <v>1</v>
      </c>
      <c r="Q64" s="407"/>
      <c r="R64" s="408"/>
      <c r="S64" s="75"/>
    </row>
    <row r="65" spans="1:20" ht="66" customHeight="1">
      <c r="A65" s="242"/>
      <c r="B65" s="242"/>
      <c r="C65" s="242"/>
      <c r="D65" s="21">
        <v>42</v>
      </c>
      <c r="E65" s="663" t="s">
        <v>102</v>
      </c>
      <c r="F65" s="663"/>
      <c r="G65" s="45"/>
      <c r="H65" s="34"/>
      <c r="I65" s="33"/>
      <c r="J65" s="52">
        <v>0.1111111111111111</v>
      </c>
      <c r="K65" s="275">
        <v>1</v>
      </c>
      <c r="L65" s="34">
        <f>IF(ISBLANK(K65),"?",J65*K65)</f>
        <v>0.1111111111111111</v>
      </c>
      <c r="M65" s="52"/>
      <c r="N65" s="34"/>
      <c r="O65" s="34"/>
      <c r="P65" s="52"/>
      <c r="Q65" s="563" t="s">
        <v>1068</v>
      </c>
      <c r="R65" s="568" t="s">
        <v>912</v>
      </c>
      <c r="S65" s="75"/>
    </row>
    <row r="66" spans="1:20" ht="31.5" customHeight="1">
      <c r="A66" s="242"/>
      <c r="B66" s="242"/>
      <c r="C66" s="242"/>
      <c r="D66" s="21">
        <v>43</v>
      </c>
      <c r="E66" s="663" t="s">
        <v>103</v>
      </c>
      <c r="F66" s="663"/>
      <c r="G66" s="45"/>
      <c r="H66" s="34"/>
      <c r="I66" s="33"/>
      <c r="J66" s="52">
        <v>0.1111111111111111</v>
      </c>
      <c r="K66" s="276">
        <f>AVERAGE(K67:K71)</f>
        <v>1</v>
      </c>
      <c r="L66" s="34">
        <f>IF(ISERR(K66),"?",J66*K66)</f>
        <v>0.1111111111111111</v>
      </c>
      <c r="M66" s="52"/>
      <c r="N66" s="34"/>
      <c r="O66" s="34"/>
      <c r="P66" s="52"/>
      <c r="Q66" s="564"/>
      <c r="R66" s="567"/>
      <c r="S66" s="75"/>
    </row>
    <row r="67" spans="1:20" ht="157.5">
      <c r="A67" s="242"/>
      <c r="B67" s="242"/>
      <c r="C67" s="242"/>
      <c r="D67" s="242"/>
      <c r="E67" s="242" t="s">
        <v>32</v>
      </c>
      <c r="F67" s="245" t="s">
        <v>104</v>
      </c>
      <c r="G67" s="26"/>
      <c r="H67" s="34"/>
      <c r="I67" s="33"/>
      <c r="J67" s="52"/>
      <c r="K67" s="279">
        <v>1</v>
      </c>
      <c r="L67" s="34" t="str">
        <f>IF(ISBLANK(K67),"?","Ok")</f>
        <v>Ok</v>
      </c>
      <c r="M67" s="52"/>
      <c r="N67" s="34"/>
      <c r="O67" s="34"/>
      <c r="P67" s="52"/>
      <c r="Q67" s="565" t="s">
        <v>1134</v>
      </c>
      <c r="R67" s="569" t="s">
        <v>912</v>
      </c>
      <c r="S67" s="75"/>
    </row>
    <row r="68" spans="1:20" ht="121.5" customHeight="1">
      <c r="A68" s="242"/>
      <c r="B68" s="242"/>
      <c r="C68" s="242"/>
      <c r="D68" s="242"/>
      <c r="E68" s="242" t="s">
        <v>34</v>
      </c>
      <c r="F68" s="245" t="s">
        <v>105</v>
      </c>
      <c r="G68" s="26"/>
      <c r="H68" s="34"/>
      <c r="I68" s="33"/>
      <c r="J68" s="52"/>
      <c r="K68" s="275">
        <v>1</v>
      </c>
      <c r="L68" s="34" t="str">
        <f>IF(ISBLANK(K68),"?","Ok")</f>
        <v>Ok</v>
      </c>
      <c r="M68" s="52"/>
      <c r="N68" s="34"/>
      <c r="O68" s="34"/>
      <c r="P68" s="52"/>
      <c r="Q68" s="565" t="s">
        <v>1069</v>
      </c>
      <c r="R68" s="569" t="s">
        <v>912</v>
      </c>
      <c r="S68" s="75"/>
    </row>
    <row r="69" spans="1:20" ht="94.5">
      <c r="A69" s="242"/>
      <c r="B69" s="242"/>
      <c r="C69" s="242"/>
      <c r="D69" s="242"/>
      <c r="E69" s="242" t="s">
        <v>36</v>
      </c>
      <c r="F69" s="245" t="s">
        <v>106</v>
      </c>
      <c r="G69" s="26"/>
      <c r="H69" s="34"/>
      <c r="I69" s="33"/>
      <c r="J69" s="52"/>
      <c r="K69" s="275">
        <v>1</v>
      </c>
      <c r="L69" s="34" t="str">
        <f>IF(ISBLANK(K69),"?","Ok")</f>
        <v>Ok</v>
      </c>
      <c r="M69" s="52"/>
      <c r="N69" s="34"/>
      <c r="O69" s="34"/>
      <c r="P69" s="52"/>
      <c r="Q69" s="565" t="s">
        <v>1070</v>
      </c>
      <c r="R69" s="569" t="s">
        <v>912</v>
      </c>
      <c r="S69" s="75"/>
    </row>
    <row r="70" spans="1:20" ht="94.5">
      <c r="A70" s="242"/>
      <c r="B70" s="242"/>
      <c r="C70" s="242"/>
      <c r="D70" s="242"/>
      <c r="E70" s="242" t="s">
        <v>38</v>
      </c>
      <c r="F70" s="245" t="s">
        <v>107</v>
      </c>
      <c r="G70" s="26"/>
      <c r="H70" s="34"/>
      <c r="I70" s="33"/>
      <c r="J70" s="52"/>
      <c r="K70" s="275">
        <v>1</v>
      </c>
      <c r="L70" s="34" t="str">
        <f>IF(ISBLANK(K70),"?","Ok")</f>
        <v>Ok</v>
      </c>
      <c r="M70" s="52"/>
      <c r="N70" s="34"/>
      <c r="O70" s="34"/>
      <c r="P70" s="52"/>
      <c r="Q70" s="565" t="s">
        <v>1071</v>
      </c>
      <c r="R70" s="569" t="s">
        <v>912</v>
      </c>
      <c r="S70" s="75"/>
    </row>
    <row r="71" spans="1:20" ht="31.5">
      <c r="A71" s="242"/>
      <c r="B71" s="242"/>
      <c r="C71" s="242"/>
      <c r="D71" s="242"/>
      <c r="E71" s="242" t="s">
        <v>40</v>
      </c>
      <c r="F71" s="245" t="s">
        <v>108</v>
      </c>
      <c r="G71" s="26"/>
      <c r="H71" s="34"/>
      <c r="I71" s="33"/>
      <c r="J71" s="52"/>
      <c r="K71" s="275">
        <v>1</v>
      </c>
      <c r="L71" s="34" t="str">
        <f>IF(ISBLANK(K71),"?","Ok")</f>
        <v>Ok</v>
      </c>
      <c r="M71" s="52"/>
      <c r="N71" s="34"/>
      <c r="O71" s="34"/>
      <c r="P71" s="52"/>
      <c r="Q71" s="570" t="s">
        <v>1072</v>
      </c>
      <c r="R71" s="569" t="s">
        <v>912</v>
      </c>
      <c r="S71" s="75"/>
    </row>
    <row r="72" spans="1:20" ht="118.5" customHeight="1">
      <c r="A72" s="242"/>
      <c r="B72" s="242"/>
      <c r="C72" s="242"/>
      <c r="D72" s="21">
        <v>44</v>
      </c>
      <c r="E72" s="663" t="s">
        <v>109</v>
      </c>
      <c r="F72" s="663"/>
      <c r="G72" s="45"/>
      <c r="H72" s="34"/>
      <c r="I72" s="33"/>
      <c r="J72" s="52">
        <v>0.1111111111111111</v>
      </c>
      <c r="K72" s="275">
        <v>1</v>
      </c>
      <c r="L72" s="34">
        <f>IF(ISBLANK(K72),"?",J72*K72)</f>
        <v>0.1111111111111111</v>
      </c>
      <c r="M72" s="52"/>
      <c r="N72" s="34"/>
      <c r="O72" s="34"/>
      <c r="P72" s="52"/>
      <c r="Q72" s="563" t="s">
        <v>1073</v>
      </c>
      <c r="R72" s="567" t="s">
        <v>912</v>
      </c>
      <c r="S72" s="75"/>
    </row>
    <row r="73" spans="1:20" ht="36.75" customHeight="1">
      <c r="A73" s="242"/>
      <c r="B73" s="242"/>
      <c r="C73" s="21">
        <v>20</v>
      </c>
      <c r="D73" s="663" t="s">
        <v>110</v>
      </c>
      <c r="E73" s="663"/>
      <c r="F73" s="663"/>
      <c r="G73" s="54"/>
      <c r="H73" s="39"/>
      <c r="I73" s="31">
        <v>0.33333333333333331</v>
      </c>
      <c r="J73" s="55"/>
      <c r="K73" s="278"/>
      <c r="L73" s="55"/>
      <c r="M73" s="50">
        <f>SUM(L74:L75)</f>
        <v>0.25</v>
      </c>
      <c r="N73" s="39"/>
      <c r="O73" s="39"/>
      <c r="P73" s="51">
        <f>M73/I73</f>
        <v>0.75</v>
      </c>
      <c r="Q73" s="407"/>
      <c r="R73" s="408"/>
      <c r="S73" s="75"/>
    </row>
    <row r="74" spans="1:20" ht="138" customHeight="1">
      <c r="A74" s="242"/>
      <c r="B74" s="242"/>
      <c r="C74" s="242"/>
      <c r="D74" s="21">
        <v>45</v>
      </c>
      <c r="E74" s="663" t="s">
        <v>710</v>
      </c>
      <c r="F74" s="663"/>
      <c r="G74" s="45"/>
      <c r="H74" s="34"/>
      <c r="I74" s="33"/>
      <c r="J74" s="52">
        <v>0.16666666666666666</v>
      </c>
      <c r="K74" s="275">
        <v>0.75</v>
      </c>
      <c r="L74" s="34">
        <f>IF(ISBLANK(K74),"?",J74*K74)</f>
        <v>0.125</v>
      </c>
      <c r="M74" s="52"/>
      <c r="N74" s="34"/>
      <c r="O74" s="34"/>
      <c r="P74" s="52"/>
      <c r="Q74" s="654" t="s">
        <v>1299</v>
      </c>
      <c r="R74" s="571" t="s">
        <v>912</v>
      </c>
      <c r="S74" s="75"/>
      <c r="T74" s="636"/>
    </row>
    <row r="75" spans="1:20" ht="126" customHeight="1">
      <c r="A75" s="242"/>
      <c r="B75" s="242"/>
      <c r="C75" s="242"/>
      <c r="D75" s="21">
        <v>46</v>
      </c>
      <c r="E75" s="663" t="s">
        <v>711</v>
      </c>
      <c r="F75" s="663"/>
      <c r="G75" s="56"/>
      <c r="H75" s="34"/>
      <c r="I75" s="33"/>
      <c r="J75" s="52">
        <v>0.16666666666666666</v>
      </c>
      <c r="K75" s="275">
        <v>0.75</v>
      </c>
      <c r="L75" s="34">
        <f>IF(ISBLANK(K75),"?",J75*K75)</f>
        <v>0.125</v>
      </c>
      <c r="M75" s="52"/>
      <c r="N75" s="34"/>
      <c r="O75" s="34"/>
      <c r="P75" s="52"/>
      <c r="Q75" s="654" t="s">
        <v>1299</v>
      </c>
      <c r="R75" s="571" t="s">
        <v>912</v>
      </c>
      <c r="S75" s="75"/>
      <c r="T75" s="636"/>
    </row>
    <row r="76" spans="1:20" ht="55.5" customHeight="1">
      <c r="A76" s="242"/>
      <c r="B76" s="246">
        <v>7</v>
      </c>
      <c r="C76" s="667" t="s">
        <v>111</v>
      </c>
      <c r="D76" s="667"/>
      <c r="E76" s="667"/>
      <c r="F76" s="667"/>
      <c r="G76" s="53"/>
      <c r="H76" s="48">
        <v>1.6666666666666665</v>
      </c>
      <c r="I76" s="48"/>
      <c r="J76" s="49"/>
      <c r="K76" s="280"/>
      <c r="L76" s="49"/>
      <c r="M76" s="53"/>
      <c r="N76" s="48">
        <f>SUM(L78:L80)</f>
        <v>1.6666666666666665</v>
      </c>
      <c r="O76" s="48"/>
      <c r="P76" s="25">
        <f>N76/H76</f>
        <v>1</v>
      </c>
      <c r="Q76" s="407"/>
      <c r="R76" s="408"/>
      <c r="S76" s="75"/>
    </row>
    <row r="77" spans="1:20" ht="75" customHeight="1">
      <c r="A77" s="242"/>
      <c r="B77" s="242"/>
      <c r="C77" s="21">
        <v>21</v>
      </c>
      <c r="D77" s="663" t="s">
        <v>638</v>
      </c>
      <c r="E77" s="663"/>
      <c r="F77" s="663"/>
      <c r="G77" s="54"/>
      <c r="H77" s="39"/>
      <c r="I77" s="31">
        <v>0.83333333333333326</v>
      </c>
      <c r="J77" s="55"/>
      <c r="K77" s="278"/>
      <c r="L77" s="55"/>
      <c r="M77" s="50">
        <f>SUM(L78)</f>
        <v>0.83333333333333326</v>
      </c>
      <c r="N77" s="39"/>
      <c r="O77" s="39"/>
      <c r="P77" s="51">
        <f>M77/I77</f>
        <v>1</v>
      </c>
      <c r="Q77" s="409"/>
      <c r="R77" s="406"/>
      <c r="S77" s="75"/>
    </row>
    <row r="78" spans="1:20" ht="186" customHeight="1">
      <c r="A78" s="242"/>
      <c r="B78" s="242"/>
      <c r="C78" s="242"/>
      <c r="D78" s="21">
        <v>47</v>
      </c>
      <c r="E78" s="663" t="s">
        <v>112</v>
      </c>
      <c r="F78" s="663"/>
      <c r="G78" s="56"/>
      <c r="H78" s="34"/>
      <c r="I78" s="33"/>
      <c r="J78" s="52">
        <v>0.83333333333333326</v>
      </c>
      <c r="K78" s="275">
        <v>1</v>
      </c>
      <c r="L78" s="34">
        <f>IF(ISBLANK(K78),"?",J78*K78)</f>
        <v>0.83333333333333326</v>
      </c>
      <c r="M78" s="52"/>
      <c r="N78" s="34"/>
      <c r="O78" s="34"/>
      <c r="P78" s="52"/>
      <c r="Q78" s="563" t="s">
        <v>950</v>
      </c>
      <c r="R78" s="406" t="s">
        <v>912</v>
      </c>
      <c r="S78" s="75"/>
    </row>
    <row r="79" spans="1:20" ht="52.5" customHeight="1">
      <c r="A79" s="242"/>
      <c r="B79" s="242"/>
      <c r="C79" s="21">
        <v>22</v>
      </c>
      <c r="D79" s="663" t="s">
        <v>113</v>
      </c>
      <c r="E79" s="663"/>
      <c r="F79" s="663"/>
      <c r="G79" s="54"/>
      <c r="H79" s="39"/>
      <c r="I79" s="31">
        <v>0.83333333333333326</v>
      </c>
      <c r="J79" s="55"/>
      <c r="K79" s="278"/>
      <c r="L79" s="55"/>
      <c r="M79" s="50">
        <f>SUM(L80)</f>
        <v>0.83333333333333326</v>
      </c>
      <c r="N79" s="39"/>
      <c r="O79" s="39"/>
      <c r="P79" s="51">
        <f>M79/I79</f>
        <v>1</v>
      </c>
      <c r="Q79" s="409"/>
      <c r="R79" s="406"/>
      <c r="S79" s="75"/>
    </row>
    <row r="80" spans="1:20" ht="347.25" customHeight="1">
      <c r="A80" s="242"/>
      <c r="B80" s="242"/>
      <c r="C80" s="242"/>
      <c r="D80" s="21">
        <v>48</v>
      </c>
      <c r="E80" s="663" t="s">
        <v>113</v>
      </c>
      <c r="F80" s="663"/>
      <c r="G80" s="56"/>
      <c r="H80" s="34"/>
      <c r="I80" s="33"/>
      <c r="J80" s="52">
        <v>0.83333333333333326</v>
      </c>
      <c r="K80" s="275">
        <v>1</v>
      </c>
      <c r="L80" s="34">
        <f>IF(ISBLANK(K80),"?",J80*K80)</f>
        <v>0.83333333333333326</v>
      </c>
      <c r="M80" s="52"/>
      <c r="N80" s="34"/>
      <c r="O80" s="34"/>
      <c r="P80" s="52"/>
      <c r="Q80" s="572" t="s">
        <v>951</v>
      </c>
      <c r="R80" s="571" t="s">
        <v>912</v>
      </c>
      <c r="S80" s="75"/>
    </row>
    <row r="81" spans="1:19" ht="34.5" customHeight="1">
      <c r="A81" s="242"/>
      <c r="B81" s="246">
        <v>8</v>
      </c>
      <c r="C81" s="667" t="s">
        <v>114</v>
      </c>
      <c r="D81" s="667"/>
      <c r="E81" s="667"/>
      <c r="F81" s="667"/>
      <c r="G81" s="53"/>
      <c r="H81" s="48">
        <v>1.6666666666666665</v>
      </c>
      <c r="I81" s="48"/>
      <c r="J81" s="49"/>
      <c r="K81" s="280"/>
      <c r="L81" s="49"/>
      <c r="M81" s="53"/>
      <c r="N81" s="48">
        <f>SUM(L83:L90)</f>
        <v>1.6666666666666665</v>
      </c>
      <c r="O81" s="48"/>
      <c r="P81" s="25">
        <f>N81/H81</f>
        <v>1</v>
      </c>
      <c r="Q81" s="407"/>
      <c r="R81" s="408"/>
      <c r="S81" s="75"/>
    </row>
    <row r="82" spans="1:19" ht="33.75" customHeight="1">
      <c r="A82" s="242"/>
      <c r="B82" s="242"/>
      <c r="C82" s="21">
        <v>23</v>
      </c>
      <c r="D82" s="663" t="s">
        <v>559</v>
      </c>
      <c r="E82" s="663"/>
      <c r="F82" s="663"/>
      <c r="G82" s="54"/>
      <c r="H82" s="39"/>
      <c r="I82" s="31">
        <v>1.6666666666666665</v>
      </c>
      <c r="J82" s="55"/>
      <c r="K82" s="278"/>
      <c r="L82" s="55"/>
      <c r="M82" s="50">
        <f>SUM(L83:L90)</f>
        <v>1.6666666666666665</v>
      </c>
      <c r="N82" s="39"/>
      <c r="O82" s="39"/>
      <c r="P82" s="51">
        <f>M82/I82</f>
        <v>1</v>
      </c>
      <c r="Q82" s="409"/>
      <c r="R82" s="406"/>
      <c r="S82" s="75"/>
    </row>
    <row r="83" spans="1:19" ht="74.25" customHeight="1">
      <c r="A83" s="242"/>
      <c r="B83" s="242"/>
      <c r="C83" s="242"/>
      <c r="D83" s="21">
        <v>49</v>
      </c>
      <c r="E83" s="663" t="s">
        <v>712</v>
      </c>
      <c r="F83" s="663"/>
      <c r="G83" s="56"/>
      <c r="H83" s="34"/>
      <c r="I83" s="33"/>
      <c r="J83" s="52">
        <v>0.55555555555555547</v>
      </c>
      <c r="K83" s="275">
        <v>1</v>
      </c>
      <c r="L83" s="34">
        <f>IF(ISBLANK(K83),"?",J83*K83)</f>
        <v>0.55555555555555547</v>
      </c>
      <c r="M83" s="52"/>
      <c r="N83" s="34"/>
      <c r="O83" s="34"/>
      <c r="P83" s="52"/>
      <c r="Q83" s="563" t="s">
        <v>898</v>
      </c>
      <c r="R83" s="571" t="s">
        <v>912</v>
      </c>
      <c r="S83" s="75"/>
    </row>
    <row r="84" spans="1:19" ht="60" customHeight="1">
      <c r="A84" s="242"/>
      <c r="B84" s="242"/>
      <c r="C84" s="242"/>
      <c r="D84" s="21">
        <v>50</v>
      </c>
      <c r="E84" s="663" t="s">
        <v>115</v>
      </c>
      <c r="F84" s="663"/>
      <c r="G84" s="59"/>
      <c r="H84" s="34"/>
      <c r="I84" s="33"/>
      <c r="J84" s="52">
        <v>0.55555555555555547</v>
      </c>
      <c r="K84" s="276">
        <f>AVERAGE(K85:K89)</f>
        <v>1</v>
      </c>
      <c r="L84" s="186">
        <f>IF(ISERR(K84),"?",J84*K84)</f>
        <v>0.55555555555555547</v>
      </c>
      <c r="M84" s="52"/>
      <c r="N84" s="34"/>
      <c r="O84" s="34"/>
      <c r="P84" s="52"/>
      <c r="Q84" s="573"/>
      <c r="R84" s="411"/>
      <c r="S84" s="75"/>
    </row>
    <row r="85" spans="1:19" ht="94.5" customHeight="1">
      <c r="A85" s="242"/>
      <c r="B85" s="242"/>
      <c r="C85" s="242"/>
      <c r="D85" s="242"/>
      <c r="E85" s="242" t="s">
        <v>32</v>
      </c>
      <c r="F85" s="245" t="s">
        <v>116</v>
      </c>
      <c r="G85" s="59"/>
      <c r="H85" s="34"/>
      <c r="I85" s="33"/>
      <c r="J85" s="52"/>
      <c r="K85" s="282">
        <v>1</v>
      </c>
      <c r="L85" s="328" t="str">
        <f>IF(ISBLANK(K85),"?","Ok")</f>
        <v>Ok</v>
      </c>
      <c r="M85" s="33"/>
      <c r="N85" s="328"/>
      <c r="O85" s="328"/>
      <c r="P85" s="33"/>
      <c r="Q85" s="574" t="s">
        <v>952</v>
      </c>
      <c r="R85" s="327" t="s">
        <v>912</v>
      </c>
      <c r="S85" s="75"/>
    </row>
    <row r="86" spans="1:19" ht="30">
      <c r="A86" s="242"/>
      <c r="B86" s="242"/>
      <c r="C86" s="242"/>
      <c r="D86" s="242"/>
      <c r="E86" s="242" t="s">
        <v>34</v>
      </c>
      <c r="F86" s="245" t="s">
        <v>117</v>
      </c>
      <c r="G86" s="59"/>
      <c r="H86" s="34"/>
      <c r="I86" s="33"/>
      <c r="J86" s="52"/>
      <c r="K86" s="275">
        <v>1</v>
      </c>
      <c r="L86" s="34" t="str">
        <f>IF(ISBLANK(K86),"?","Ok")</f>
        <v>Ok</v>
      </c>
      <c r="M86" s="52"/>
      <c r="N86" s="34"/>
      <c r="O86" s="34"/>
      <c r="P86" s="52"/>
      <c r="Q86" s="575" t="s">
        <v>953</v>
      </c>
      <c r="R86" s="412" t="s">
        <v>912</v>
      </c>
      <c r="S86" s="75"/>
    </row>
    <row r="87" spans="1:19" ht="47.25">
      <c r="A87" s="242"/>
      <c r="B87" s="242"/>
      <c r="C87" s="242"/>
      <c r="D87" s="242"/>
      <c r="E87" s="242" t="s">
        <v>36</v>
      </c>
      <c r="F87" s="245" t="s">
        <v>118</v>
      </c>
      <c r="G87" s="59"/>
      <c r="H87" s="34"/>
      <c r="I87" s="33"/>
      <c r="J87" s="52"/>
      <c r="K87" s="275">
        <v>1</v>
      </c>
      <c r="L87" s="34" t="str">
        <f>IF(ISBLANK(K87),"?","Ok")</f>
        <v>Ok</v>
      </c>
      <c r="M87" s="52"/>
      <c r="N87" s="34"/>
      <c r="O87" s="34"/>
      <c r="P87" s="52"/>
      <c r="Q87" s="576" t="s">
        <v>899</v>
      </c>
      <c r="R87" s="410" t="s">
        <v>912</v>
      </c>
      <c r="S87" s="75"/>
    </row>
    <row r="88" spans="1:19" ht="30">
      <c r="A88" s="242"/>
      <c r="B88" s="242"/>
      <c r="C88" s="242"/>
      <c r="D88" s="242"/>
      <c r="E88" s="242" t="s">
        <v>38</v>
      </c>
      <c r="F88" s="245" t="s">
        <v>119</v>
      </c>
      <c r="G88" s="59"/>
      <c r="H88" s="34"/>
      <c r="I88" s="33"/>
      <c r="J88" s="52"/>
      <c r="K88" s="275">
        <v>1</v>
      </c>
      <c r="L88" s="34" t="str">
        <f>IF(ISBLANK(K88),"?","Ok")</f>
        <v>Ok</v>
      </c>
      <c r="M88" s="52"/>
      <c r="N88" s="34"/>
      <c r="O88" s="34"/>
      <c r="P88" s="52"/>
      <c r="Q88" s="575" t="s">
        <v>900</v>
      </c>
      <c r="R88" s="412" t="s">
        <v>912</v>
      </c>
      <c r="S88" s="75"/>
    </row>
    <row r="89" spans="1:19" ht="61.5" customHeight="1">
      <c r="A89" s="242"/>
      <c r="B89" s="242"/>
      <c r="C89" s="242"/>
      <c r="D89" s="242"/>
      <c r="E89" s="242" t="s">
        <v>40</v>
      </c>
      <c r="F89" s="245" t="s">
        <v>120</v>
      </c>
      <c r="G89" s="59"/>
      <c r="H89" s="34"/>
      <c r="I89" s="33"/>
      <c r="J89" s="52"/>
      <c r="K89" s="275">
        <v>1</v>
      </c>
      <c r="L89" s="34" t="str">
        <f>IF(ISBLANK(K89),"?","Ok")</f>
        <v>Ok</v>
      </c>
      <c r="M89" s="52"/>
      <c r="N89" s="34"/>
      <c r="O89" s="34"/>
      <c r="P89" s="52"/>
      <c r="Q89" s="572" t="s">
        <v>852</v>
      </c>
      <c r="R89" s="406" t="s">
        <v>912</v>
      </c>
      <c r="S89" s="75"/>
    </row>
    <row r="90" spans="1:19" ht="231.6" customHeight="1">
      <c r="A90" s="242"/>
      <c r="B90" s="242"/>
      <c r="C90" s="242"/>
      <c r="D90" s="21">
        <v>51</v>
      </c>
      <c r="E90" s="663" t="s">
        <v>635</v>
      </c>
      <c r="F90" s="663"/>
      <c r="G90" s="59"/>
      <c r="H90" s="34"/>
      <c r="I90" s="33"/>
      <c r="J90" s="52">
        <v>0.55555555555555547</v>
      </c>
      <c r="K90" s="275">
        <v>1</v>
      </c>
      <c r="L90" s="34">
        <f>IF(ISBLANK(K90),"?",J90*K90)</f>
        <v>0.55555555555555547</v>
      </c>
      <c r="M90" s="52"/>
      <c r="N90" s="34"/>
      <c r="O90" s="34"/>
      <c r="P90" s="52"/>
      <c r="Q90" s="563" t="s">
        <v>901</v>
      </c>
      <c r="R90" s="406" t="s">
        <v>912</v>
      </c>
      <c r="S90" s="75"/>
    </row>
    <row r="91" spans="1:19" ht="78.95" customHeight="1">
      <c r="A91" s="242"/>
      <c r="B91" s="246">
        <v>9</v>
      </c>
      <c r="C91" s="667" t="s">
        <v>121</v>
      </c>
      <c r="D91" s="667"/>
      <c r="E91" s="667"/>
      <c r="F91" s="667"/>
      <c r="G91" s="53"/>
      <c r="H91" s="48">
        <v>1.6666666666666665</v>
      </c>
      <c r="I91" s="48"/>
      <c r="J91" s="49"/>
      <c r="K91" s="280"/>
      <c r="L91" s="49"/>
      <c r="M91" s="53"/>
      <c r="N91" s="48">
        <f>SUM(L93:L101)</f>
        <v>1.6666666666666665</v>
      </c>
      <c r="O91" s="48"/>
      <c r="P91" s="25">
        <f>N91/H91</f>
        <v>1</v>
      </c>
      <c r="Q91" s="407"/>
      <c r="R91" s="408"/>
      <c r="S91" s="75"/>
    </row>
    <row r="92" spans="1:19" ht="54" customHeight="1">
      <c r="A92" s="242"/>
      <c r="B92" s="242"/>
      <c r="C92" s="21">
        <v>24</v>
      </c>
      <c r="D92" s="663" t="s">
        <v>122</v>
      </c>
      <c r="E92" s="663"/>
      <c r="F92" s="663"/>
      <c r="G92" s="54"/>
      <c r="H92" s="39"/>
      <c r="I92" s="31">
        <v>1.6666666666666665</v>
      </c>
      <c r="J92" s="55"/>
      <c r="K92" s="278"/>
      <c r="L92" s="55"/>
      <c r="M92" s="50">
        <f>SUM(L93:L101)</f>
        <v>1.6666666666666665</v>
      </c>
      <c r="N92" s="39"/>
      <c r="O92" s="39"/>
      <c r="P92" s="51">
        <f>M92/I92</f>
        <v>1</v>
      </c>
      <c r="Q92" s="409"/>
      <c r="R92" s="406"/>
      <c r="S92" s="75"/>
    </row>
    <row r="93" spans="1:19" ht="90.75" customHeight="1">
      <c r="A93" s="242"/>
      <c r="B93" s="242"/>
      <c r="C93" s="242"/>
      <c r="D93" s="21">
        <v>52</v>
      </c>
      <c r="E93" s="663" t="s">
        <v>123</v>
      </c>
      <c r="F93" s="663"/>
      <c r="G93" s="45"/>
      <c r="H93" s="34"/>
      <c r="I93" s="33"/>
      <c r="J93" s="52">
        <v>0.55555555555555547</v>
      </c>
      <c r="K93" s="275">
        <v>1</v>
      </c>
      <c r="L93" s="34">
        <f>IF(ISBLANK(K93),"?",J93*K93)</f>
        <v>0.55555555555555547</v>
      </c>
      <c r="M93" s="52"/>
      <c r="N93" s="34"/>
      <c r="O93" s="34"/>
      <c r="P93" s="52"/>
      <c r="Q93" s="563" t="s">
        <v>954</v>
      </c>
      <c r="R93" s="406" t="s">
        <v>912</v>
      </c>
      <c r="S93" s="75"/>
    </row>
    <row r="94" spans="1:19" ht="33.75" customHeight="1">
      <c r="A94" s="242"/>
      <c r="B94" s="242"/>
      <c r="C94" s="242"/>
      <c r="D94" s="21">
        <v>53</v>
      </c>
      <c r="E94" s="663" t="s">
        <v>124</v>
      </c>
      <c r="F94" s="663"/>
      <c r="G94" s="26"/>
      <c r="H94" s="34"/>
      <c r="I94" s="33"/>
      <c r="J94" s="52">
        <v>0.55555555555555547</v>
      </c>
      <c r="K94" s="276">
        <f>AVERAGE(K95:K100)</f>
        <v>1</v>
      </c>
      <c r="L94" s="186">
        <f>IF(ISERR(K94),"?",J94*K94)</f>
        <v>0.55555555555555547</v>
      </c>
      <c r="M94" s="52"/>
      <c r="N94" s="34"/>
      <c r="O94" s="34"/>
      <c r="P94" s="52"/>
      <c r="Q94" s="577"/>
      <c r="R94" s="403"/>
      <c r="S94" s="75"/>
    </row>
    <row r="95" spans="1:19">
      <c r="A95" s="242"/>
      <c r="B95" s="242"/>
      <c r="C95" s="242"/>
      <c r="D95" s="242"/>
      <c r="E95" s="242" t="s">
        <v>32</v>
      </c>
      <c r="F95" s="245" t="s">
        <v>125</v>
      </c>
      <c r="G95" s="26"/>
      <c r="H95" s="34"/>
      <c r="I95" s="33"/>
      <c r="J95" s="52"/>
      <c r="K95" s="275">
        <v>1</v>
      </c>
      <c r="L95" s="34" t="str">
        <f t="shared" ref="L95:L100" si="3">IF(ISBLANK(K95),"?","Ok")</f>
        <v>Ok</v>
      </c>
      <c r="M95" s="52"/>
      <c r="N95" s="34"/>
      <c r="O95" s="34"/>
      <c r="P95" s="52"/>
      <c r="Q95" s="565" t="s">
        <v>955</v>
      </c>
      <c r="R95" s="403" t="s">
        <v>912</v>
      </c>
      <c r="S95" s="75"/>
    </row>
    <row r="96" spans="1:19" ht="110.25">
      <c r="A96" s="242"/>
      <c r="B96" s="242"/>
      <c r="C96" s="242"/>
      <c r="D96" s="242"/>
      <c r="E96" s="242" t="s">
        <v>34</v>
      </c>
      <c r="F96" s="245" t="s">
        <v>126</v>
      </c>
      <c r="G96" s="26"/>
      <c r="H96" s="34"/>
      <c r="I96" s="33"/>
      <c r="J96" s="52"/>
      <c r="K96" s="281">
        <v>1</v>
      </c>
      <c r="L96" s="34" t="str">
        <f t="shared" si="3"/>
        <v>Ok</v>
      </c>
      <c r="M96" s="52"/>
      <c r="N96" s="34"/>
      <c r="O96" s="34"/>
      <c r="P96" s="52"/>
      <c r="Q96" s="578" t="s">
        <v>956</v>
      </c>
      <c r="R96" s="405" t="s">
        <v>912</v>
      </c>
      <c r="S96" s="75"/>
    </row>
    <row r="97" spans="1:20" ht="109.5" customHeight="1">
      <c r="A97" s="242"/>
      <c r="B97" s="242"/>
      <c r="C97" s="242"/>
      <c r="D97" s="242"/>
      <c r="E97" s="242" t="s">
        <v>36</v>
      </c>
      <c r="F97" s="245" t="s">
        <v>127</v>
      </c>
      <c r="G97" s="26"/>
      <c r="H97" s="34"/>
      <c r="I97" s="33"/>
      <c r="J97" s="52"/>
      <c r="K97" s="472">
        <v>1</v>
      </c>
      <c r="L97" s="34" t="str">
        <f t="shared" si="3"/>
        <v>Ok</v>
      </c>
      <c r="M97" s="52"/>
      <c r="N97" s="34"/>
      <c r="O97" s="34"/>
      <c r="P97" s="52"/>
      <c r="Q97" s="566" t="s">
        <v>958</v>
      </c>
      <c r="R97" s="459" t="s">
        <v>912</v>
      </c>
      <c r="S97" s="75"/>
    </row>
    <row r="98" spans="1:20" ht="105">
      <c r="A98" s="242"/>
      <c r="B98" s="242"/>
      <c r="C98" s="242"/>
      <c r="D98" s="242"/>
      <c r="E98" s="242" t="s">
        <v>38</v>
      </c>
      <c r="F98" s="245" t="s">
        <v>128</v>
      </c>
      <c r="G98" s="26"/>
      <c r="H98" s="34"/>
      <c r="I98" s="33"/>
      <c r="J98" s="52"/>
      <c r="K98" s="275">
        <v>1</v>
      </c>
      <c r="L98" s="34" t="str">
        <f t="shared" si="3"/>
        <v>Ok</v>
      </c>
      <c r="M98" s="52"/>
      <c r="N98" s="34"/>
      <c r="O98" s="34"/>
      <c r="P98" s="52"/>
      <c r="Q98" s="565" t="s">
        <v>957</v>
      </c>
      <c r="R98" s="403" t="s">
        <v>912</v>
      </c>
      <c r="S98" s="75"/>
    </row>
    <row r="99" spans="1:20">
      <c r="A99" s="242"/>
      <c r="B99" s="242"/>
      <c r="C99" s="242"/>
      <c r="D99" s="242"/>
      <c r="E99" s="242" t="s">
        <v>40</v>
      </c>
      <c r="F99" s="245" t="s">
        <v>129</v>
      </c>
      <c r="G99" s="26"/>
      <c r="H99" s="34"/>
      <c r="I99" s="33"/>
      <c r="J99" s="52"/>
      <c r="K99" s="275">
        <v>1</v>
      </c>
      <c r="L99" s="34" t="str">
        <f t="shared" si="3"/>
        <v>Ok</v>
      </c>
      <c r="M99" s="52"/>
      <c r="N99" s="34"/>
      <c r="O99" s="34"/>
      <c r="P99" s="52"/>
      <c r="Q99" s="570" t="s">
        <v>959</v>
      </c>
      <c r="R99" s="403" t="s">
        <v>912</v>
      </c>
      <c r="S99" s="75"/>
    </row>
    <row r="100" spans="1:20" ht="117.95" customHeight="1">
      <c r="A100" s="242"/>
      <c r="B100" s="242"/>
      <c r="C100" s="242"/>
      <c r="D100" s="242"/>
      <c r="E100" s="242" t="s">
        <v>42</v>
      </c>
      <c r="F100" s="245" t="s">
        <v>130</v>
      </c>
      <c r="G100" s="26"/>
      <c r="H100" s="34"/>
      <c r="I100" s="33"/>
      <c r="J100" s="52"/>
      <c r="K100" s="275">
        <v>1</v>
      </c>
      <c r="L100" s="34" t="str">
        <f t="shared" si="3"/>
        <v>Ok</v>
      </c>
      <c r="M100" s="52"/>
      <c r="N100" s="34"/>
      <c r="O100" s="34"/>
      <c r="P100" s="52"/>
      <c r="Q100" s="563" t="s">
        <v>1297</v>
      </c>
      <c r="R100" s="406" t="s">
        <v>912</v>
      </c>
      <c r="S100" s="75"/>
      <c r="T100" s="617"/>
    </row>
    <row r="101" spans="1:20" ht="128.25" customHeight="1">
      <c r="A101" s="242"/>
      <c r="B101" s="242"/>
      <c r="C101" s="242"/>
      <c r="D101" s="21">
        <v>54</v>
      </c>
      <c r="E101" s="663" t="s">
        <v>636</v>
      </c>
      <c r="F101" s="663"/>
      <c r="G101" s="56"/>
      <c r="H101" s="34"/>
      <c r="I101" s="33"/>
      <c r="J101" s="52">
        <v>0.55555555555555547</v>
      </c>
      <c r="K101" s="275">
        <v>1</v>
      </c>
      <c r="L101" s="34">
        <f>IF(ISBLANK(K101),"?",J101*K101)</f>
        <v>0.55555555555555547</v>
      </c>
      <c r="M101" s="52"/>
      <c r="N101" s="34"/>
      <c r="O101" s="34"/>
      <c r="P101" s="52"/>
      <c r="Q101" s="563" t="s">
        <v>1174</v>
      </c>
      <c r="R101" s="406" t="s">
        <v>912</v>
      </c>
      <c r="S101" s="75"/>
    </row>
    <row r="102" spans="1:20" ht="51" customHeight="1">
      <c r="A102" s="242"/>
      <c r="B102" s="244">
        <v>10</v>
      </c>
      <c r="C102" s="667" t="s">
        <v>131</v>
      </c>
      <c r="D102" s="667"/>
      <c r="E102" s="667"/>
      <c r="F102" s="667"/>
      <c r="G102" s="53"/>
      <c r="H102" s="48">
        <v>1.6666666666666665</v>
      </c>
      <c r="I102" s="48"/>
      <c r="J102" s="49"/>
      <c r="K102" s="280"/>
      <c r="L102" s="49"/>
      <c r="M102" s="53"/>
      <c r="N102" s="48">
        <f>SUM(L104:L114)</f>
        <v>0.76388888888888884</v>
      </c>
      <c r="O102" s="48"/>
      <c r="P102" s="25">
        <f>N102/H102</f>
        <v>0.45833333333333337</v>
      </c>
      <c r="Q102" s="409"/>
      <c r="R102" s="406"/>
      <c r="S102" s="75"/>
    </row>
    <row r="103" spans="1:20" ht="50.25" customHeight="1">
      <c r="A103" s="242"/>
      <c r="B103" s="242"/>
      <c r="C103" s="21">
        <v>25</v>
      </c>
      <c r="D103" s="663" t="s">
        <v>637</v>
      </c>
      <c r="E103" s="663"/>
      <c r="F103" s="663"/>
      <c r="G103" s="54"/>
      <c r="H103" s="39"/>
      <c r="I103" s="31">
        <v>0.83333333333333326</v>
      </c>
      <c r="J103" s="55"/>
      <c r="K103" s="278"/>
      <c r="L103" s="55"/>
      <c r="M103" s="50">
        <f>SUM(L104:L111)</f>
        <v>0.55555555555555547</v>
      </c>
      <c r="N103" s="39"/>
      <c r="O103" s="39"/>
      <c r="P103" s="51">
        <f>M103/I103</f>
        <v>0.66666666666666663</v>
      </c>
      <c r="Q103" s="413"/>
      <c r="R103" s="410"/>
      <c r="S103" s="75"/>
    </row>
    <row r="104" spans="1:20" ht="238.5" customHeight="1">
      <c r="A104" s="242"/>
      <c r="B104" s="242"/>
      <c r="C104" s="242"/>
      <c r="D104" s="21">
        <v>55</v>
      </c>
      <c r="E104" s="663" t="s">
        <v>132</v>
      </c>
      <c r="F104" s="663"/>
      <c r="G104" s="26"/>
      <c r="H104" s="34"/>
      <c r="I104" s="33"/>
      <c r="J104" s="52">
        <v>0.27777777777777773</v>
      </c>
      <c r="K104" s="276">
        <f>AVERAGE(K105:K106)</f>
        <v>0.5</v>
      </c>
      <c r="L104" s="186">
        <f>IF(ISERR(K104),"?",J104*K104)</f>
        <v>0.13888888888888887</v>
      </c>
      <c r="M104" s="52"/>
      <c r="N104" s="34"/>
      <c r="O104" s="34"/>
      <c r="P104" s="52"/>
      <c r="Q104" s="331" t="s">
        <v>1247</v>
      </c>
      <c r="R104" s="406" t="s">
        <v>912</v>
      </c>
      <c r="S104" s="75"/>
    </row>
    <row r="105" spans="1:20" ht="32.25" customHeight="1">
      <c r="A105" s="242"/>
      <c r="B105" s="242"/>
      <c r="C105" s="242"/>
      <c r="D105" s="242"/>
      <c r="E105" s="245" t="s">
        <v>32</v>
      </c>
      <c r="F105" s="245" t="s">
        <v>133</v>
      </c>
      <c r="G105" s="26"/>
      <c r="H105" s="34"/>
      <c r="I105" s="33"/>
      <c r="J105" s="52"/>
      <c r="K105" s="275">
        <v>1</v>
      </c>
      <c r="L105" s="34" t="str">
        <f>IF(ISBLANK(K105),"?","Ok")</f>
        <v>Ok</v>
      </c>
      <c r="M105" s="52"/>
      <c r="N105" s="34"/>
      <c r="O105" s="34"/>
      <c r="P105" s="52"/>
      <c r="Q105" s="563" t="s">
        <v>1074</v>
      </c>
      <c r="R105" s="408" t="s">
        <v>912</v>
      </c>
      <c r="S105" s="75"/>
    </row>
    <row r="106" spans="1:20" ht="45">
      <c r="A106" s="242"/>
      <c r="B106" s="242"/>
      <c r="C106" s="242"/>
      <c r="D106" s="242"/>
      <c r="E106" s="245" t="s">
        <v>34</v>
      </c>
      <c r="F106" s="245" t="s">
        <v>134</v>
      </c>
      <c r="G106" s="26"/>
      <c r="H106" s="34"/>
      <c r="I106" s="33"/>
      <c r="J106" s="52"/>
      <c r="K106" s="275">
        <v>0</v>
      </c>
      <c r="L106" s="34" t="str">
        <f>IF(ISBLANK(K106),"?","Ok")</f>
        <v>Ok</v>
      </c>
      <c r="M106" s="52"/>
      <c r="N106" s="34"/>
      <c r="O106" s="34"/>
      <c r="P106" s="52"/>
      <c r="Q106" s="563" t="s">
        <v>834</v>
      </c>
      <c r="R106" s="408" t="s">
        <v>912</v>
      </c>
      <c r="S106" s="75"/>
    </row>
    <row r="107" spans="1:20" ht="88.5" customHeight="1">
      <c r="A107" s="242"/>
      <c r="B107" s="242"/>
      <c r="C107" s="242"/>
      <c r="D107" s="21">
        <v>56</v>
      </c>
      <c r="E107" s="663" t="s">
        <v>713</v>
      </c>
      <c r="F107" s="663"/>
      <c r="G107" s="26"/>
      <c r="H107" s="34"/>
      <c r="I107" s="33"/>
      <c r="J107" s="52">
        <v>0.27777777777777773</v>
      </c>
      <c r="K107" s="275">
        <v>1</v>
      </c>
      <c r="L107" s="34">
        <f>IF(ISBLANK(K107),"?",J107*K107)</f>
        <v>0.27777777777777773</v>
      </c>
      <c r="M107" s="52"/>
      <c r="N107" s="34"/>
      <c r="O107" s="34"/>
      <c r="P107" s="52"/>
      <c r="Q107" s="563" t="s">
        <v>1075</v>
      </c>
      <c r="R107" s="406" t="s">
        <v>912</v>
      </c>
      <c r="S107" s="75"/>
    </row>
    <row r="108" spans="1:20" ht="74.45" customHeight="1">
      <c r="A108" s="242"/>
      <c r="B108" s="242"/>
      <c r="C108" s="242"/>
      <c r="D108" s="21">
        <v>57</v>
      </c>
      <c r="E108" s="663" t="s">
        <v>135</v>
      </c>
      <c r="F108" s="663"/>
      <c r="G108" s="26"/>
      <c r="H108" s="34"/>
      <c r="I108" s="33"/>
      <c r="J108" s="52">
        <v>0.27777777777777773</v>
      </c>
      <c r="K108" s="276">
        <f>AVERAGE(K109:K111)</f>
        <v>0.5</v>
      </c>
      <c r="L108" s="186">
        <f>IF(ISERR(K108),"?",J108*K108)</f>
        <v>0.13888888888888887</v>
      </c>
      <c r="M108" s="52"/>
      <c r="N108" s="34"/>
      <c r="O108" s="34"/>
      <c r="P108" s="52"/>
      <c r="Q108" s="563"/>
      <c r="R108" s="406"/>
      <c r="S108" s="75"/>
    </row>
    <row r="109" spans="1:20">
      <c r="A109" s="242"/>
      <c r="B109" s="242"/>
      <c r="C109" s="242"/>
      <c r="D109" s="242"/>
      <c r="E109" s="242" t="s">
        <v>136</v>
      </c>
      <c r="F109" s="245" t="s">
        <v>137</v>
      </c>
      <c r="G109" s="26"/>
      <c r="H109" s="34"/>
      <c r="I109" s="33"/>
      <c r="J109" s="52"/>
      <c r="K109" s="275">
        <v>0.5</v>
      </c>
      <c r="L109" s="34" t="str">
        <f>IF(ISBLANK(K109),"?","Ok")</f>
        <v>Ok</v>
      </c>
      <c r="M109" s="52"/>
      <c r="N109" s="34"/>
      <c r="O109" s="34"/>
      <c r="P109" s="52"/>
      <c r="Q109" s="563" t="s">
        <v>1077</v>
      </c>
      <c r="R109" s="406" t="s">
        <v>912</v>
      </c>
      <c r="S109" s="75"/>
    </row>
    <row r="110" spans="1:20">
      <c r="A110" s="242"/>
      <c r="B110" s="242"/>
      <c r="C110" s="242"/>
      <c r="D110" s="242"/>
      <c r="E110" s="242" t="s">
        <v>138</v>
      </c>
      <c r="F110" s="245" t="s">
        <v>139</v>
      </c>
      <c r="G110" s="56"/>
      <c r="H110" s="34"/>
      <c r="I110" s="33"/>
      <c r="J110" s="52"/>
      <c r="K110" s="275">
        <v>0</v>
      </c>
      <c r="L110" s="34" t="str">
        <f>IF(ISBLANK(K110),"?","Ok")</f>
        <v>Ok</v>
      </c>
      <c r="M110" s="52"/>
      <c r="N110" s="34"/>
      <c r="O110" s="34"/>
      <c r="P110" s="52"/>
      <c r="Q110" s="563" t="s">
        <v>1076</v>
      </c>
      <c r="R110" s="408" t="s">
        <v>912</v>
      </c>
      <c r="S110" s="75"/>
    </row>
    <row r="111" spans="1:20" ht="30">
      <c r="A111" s="242"/>
      <c r="B111" s="242"/>
      <c r="C111" s="242"/>
      <c r="D111" s="242"/>
      <c r="E111" s="242" t="s">
        <v>36</v>
      </c>
      <c r="F111" s="245" t="s">
        <v>140</v>
      </c>
      <c r="G111" s="45"/>
      <c r="H111" s="34"/>
      <c r="I111" s="33"/>
      <c r="J111" s="52"/>
      <c r="K111" s="275">
        <v>1</v>
      </c>
      <c r="L111" s="34" t="str">
        <f>IF(ISBLANK(K111),"?","Ok")</f>
        <v>Ok</v>
      </c>
      <c r="M111" s="52"/>
      <c r="N111" s="34"/>
      <c r="O111" s="34"/>
      <c r="P111" s="52"/>
      <c r="Q111" s="563" t="s">
        <v>1078</v>
      </c>
      <c r="R111" s="408" t="s">
        <v>912</v>
      </c>
      <c r="S111" s="75"/>
    </row>
    <row r="112" spans="1:20" ht="48" customHeight="1">
      <c r="A112" s="242"/>
      <c r="B112" s="242"/>
      <c r="C112" s="21">
        <v>26</v>
      </c>
      <c r="D112" s="663" t="s">
        <v>141</v>
      </c>
      <c r="E112" s="663"/>
      <c r="F112" s="663"/>
      <c r="G112" s="54"/>
      <c r="H112" s="39"/>
      <c r="I112" s="31">
        <v>0.83333333333333326</v>
      </c>
      <c r="J112" s="55"/>
      <c r="K112" s="278"/>
      <c r="L112" s="55"/>
      <c r="M112" s="50">
        <f>SUM(L113:L114)</f>
        <v>0.20833333333333331</v>
      </c>
      <c r="N112" s="39"/>
      <c r="O112" s="39"/>
      <c r="P112" s="51">
        <f>M112/I112</f>
        <v>0.25</v>
      </c>
      <c r="Q112" s="407"/>
      <c r="R112" s="408"/>
      <c r="S112" s="75"/>
    </row>
    <row r="113" spans="1:19" ht="67.5" customHeight="1">
      <c r="A113" s="242"/>
      <c r="B113" s="242"/>
      <c r="C113" s="242"/>
      <c r="D113" s="21">
        <v>58</v>
      </c>
      <c r="E113" s="663" t="s">
        <v>142</v>
      </c>
      <c r="F113" s="663"/>
      <c r="G113" s="45"/>
      <c r="H113" s="34"/>
      <c r="I113" s="33"/>
      <c r="J113" s="52">
        <v>0.41666666666666663</v>
      </c>
      <c r="K113" s="275">
        <v>0</v>
      </c>
      <c r="L113" s="34">
        <f>IF(ISBLANK(K113),"?",J113*K113)</f>
        <v>0</v>
      </c>
      <c r="M113" s="52"/>
      <c r="N113" s="34"/>
      <c r="O113" s="34"/>
      <c r="P113" s="52"/>
      <c r="Q113" s="563" t="s">
        <v>1076</v>
      </c>
      <c r="R113" s="408" t="s">
        <v>912</v>
      </c>
      <c r="S113" s="75"/>
    </row>
    <row r="114" spans="1:19" ht="87.95" customHeight="1">
      <c r="A114" s="242"/>
      <c r="B114" s="242"/>
      <c r="C114" s="242"/>
      <c r="D114" s="21">
        <v>59</v>
      </c>
      <c r="E114" s="663" t="s">
        <v>143</v>
      </c>
      <c r="F114" s="663"/>
      <c r="G114" s="45"/>
      <c r="H114" s="34"/>
      <c r="I114" s="33"/>
      <c r="J114" s="52">
        <v>0.41666666666666663</v>
      </c>
      <c r="K114" s="275">
        <v>0.5</v>
      </c>
      <c r="L114" s="34">
        <f>IF(ISBLANK(K114),"?",J114*K114)</f>
        <v>0.20833333333333331</v>
      </c>
      <c r="M114" s="52"/>
      <c r="N114" s="34"/>
      <c r="O114" s="34"/>
      <c r="P114" s="52"/>
      <c r="Q114" s="563" t="s">
        <v>1078</v>
      </c>
      <c r="R114" s="408" t="s">
        <v>912</v>
      </c>
      <c r="S114" s="75"/>
    </row>
    <row r="115" spans="1:19" s="10" customFormat="1" ht="21" customHeight="1">
      <c r="A115" s="242"/>
      <c r="B115" s="246">
        <v>11</v>
      </c>
      <c r="C115" s="667" t="s">
        <v>144</v>
      </c>
      <c r="D115" s="667"/>
      <c r="E115" s="667"/>
      <c r="F115" s="667"/>
      <c r="G115" s="53"/>
      <c r="H115" s="48">
        <v>1.6666666666666665</v>
      </c>
      <c r="I115" s="48"/>
      <c r="J115" s="49"/>
      <c r="K115" s="280"/>
      <c r="L115" s="49"/>
      <c r="M115" s="53"/>
      <c r="N115" s="48">
        <f>SUM(L117:L121)</f>
        <v>1.6666666666666665</v>
      </c>
      <c r="O115" s="48"/>
      <c r="P115" s="25">
        <f>N115/H115</f>
        <v>1</v>
      </c>
      <c r="Q115" s="414"/>
      <c r="R115" s="415"/>
      <c r="S115" s="77"/>
    </row>
    <row r="116" spans="1:19" ht="35.25" customHeight="1">
      <c r="A116" s="242"/>
      <c r="B116" s="242"/>
      <c r="C116" s="21">
        <v>27</v>
      </c>
      <c r="D116" s="663" t="s">
        <v>145</v>
      </c>
      <c r="E116" s="663"/>
      <c r="F116" s="663"/>
      <c r="G116" s="54"/>
      <c r="H116" s="39"/>
      <c r="I116" s="31">
        <v>1.6666666666666665</v>
      </c>
      <c r="J116" s="55"/>
      <c r="K116" s="278"/>
      <c r="L116" s="55"/>
      <c r="M116" s="50">
        <f>SUM(L117:L121)</f>
        <v>1.6666666666666665</v>
      </c>
      <c r="N116" s="39"/>
      <c r="O116" s="39"/>
      <c r="P116" s="51">
        <f>M116/I116</f>
        <v>1</v>
      </c>
      <c r="Q116" s="407"/>
      <c r="R116" s="408"/>
      <c r="S116" s="75"/>
    </row>
    <row r="117" spans="1:19" ht="31.5">
      <c r="A117" s="242"/>
      <c r="B117" s="242"/>
      <c r="C117" s="242"/>
      <c r="D117" s="21">
        <v>60</v>
      </c>
      <c r="E117" s="663" t="s">
        <v>146</v>
      </c>
      <c r="F117" s="663"/>
      <c r="G117" s="45"/>
      <c r="H117" s="34"/>
      <c r="I117" s="33"/>
      <c r="J117" s="144">
        <v>0.83333333333333326</v>
      </c>
      <c r="K117" s="319">
        <v>1</v>
      </c>
      <c r="L117" s="34">
        <f>IF(ISBLANK(K117),"?",J117*K117)</f>
        <v>0.83333333333333326</v>
      </c>
      <c r="M117" s="33"/>
      <c r="N117" s="34"/>
      <c r="O117" s="34"/>
      <c r="P117" s="33"/>
      <c r="Q117" s="563" t="s">
        <v>838</v>
      </c>
      <c r="R117" s="416" t="s">
        <v>912</v>
      </c>
      <c r="S117" s="75"/>
    </row>
    <row r="118" spans="1:19" ht="49.5" customHeight="1">
      <c r="A118" s="242"/>
      <c r="B118" s="242"/>
      <c r="C118" s="242"/>
      <c r="D118" s="21">
        <v>61</v>
      </c>
      <c r="E118" s="663" t="s">
        <v>147</v>
      </c>
      <c r="F118" s="663"/>
      <c r="G118" s="45"/>
      <c r="H118" s="34"/>
      <c r="I118" s="33"/>
      <c r="J118" s="144">
        <v>0.83333333333333326</v>
      </c>
      <c r="K118" s="276">
        <f>AVERAGE(K119:K121)</f>
        <v>1</v>
      </c>
      <c r="L118" s="186">
        <f>IF(ISERR(K118),"?",J118*K118)</f>
        <v>0.83333333333333326</v>
      </c>
      <c r="M118" s="33"/>
      <c r="N118" s="34"/>
      <c r="O118" s="34"/>
      <c r="P118" s="33"/>
      <c r="Q118" s="564"/>
      <c r="R118" s="416"/>
      <c r="S118" s="75"/>
    </row>
    <row r="119" spans="1:19">
      <c r="A119" s="242"/>
      <c r="B119" s="242"/>
      <c r="C119" s="242"/>
      <c r="D119" s="242"/>
      <c r="E119" s="242" t="s">
        <v>32</v>
      </c>
      <c r="F119" s="242" t="s">
        <v>148</v>
      </c>
      <c r="G119" s="26"/>
      <c r="H119" s="34"/>
      <c r="I119" s="33"/>
      <c r="J119" s="33"/>
      <c r="K119" s="275">
        <v>1</v>
      </c>
      <c r="L119" s="34" t="str">
        <f>IF(ISBLANK(K119),"?","Ok")</f>
        <v>Ok</v>
      </c>
      <c r="M119" s="33"/>
      <c r="N119" s="34"/>
      <c r="O119" s="34"/>
      <c r="P119" s="33"/>
      <c r="Q119" s="563" t="s">
        <v>842</v>
      </c>
      <c r="R119" s="416" t="s">
        <v>912</v>
      </c>
      <c r="S119" s="75"/>
    </row>
    <row r="120" spans="1:19">
      <c r="A120" s="242"/>
      <c r="B120" s="242"/>
      <c r="C120" s="242"/>
      <c r="D120" s="242"/>
      <c r="E120" s="242" t="s">
        <v>34</v>
      </c>
      <c r="F120" s="242" t="s">
        <v>149</v>
      </c>
      <c r="G120" s="26"/>
      <c r="H120" s="34"/>
      <c r="I120" s="33"/>
      <c r="J120" s="33"/>
      <c r="K120" s="282">
        <v>1</v>
      </c>
      <c r="L120" s="34" t="str">
        <f>IF(ISBLANK(K120),"?","Ok")</f>
        <v>Ok</v>
      </c>
      <c r="M120" s="33"/>
      <c r="N120" s="34"/>
      <c r="O120" s="34"/>
      <c r="P120" s="33"/>
      <c r="Q120" s="563" t="s">
        <v>843</v>
      </c>
      <c r="R120" s="416" t="s">
        <v>912</v>
      </c>
      <c r="S120" s="75"/>
    </row>
    <row r="121" spans="1:19">
      <c r="A121" s="242"/>
      <c r="B121" s="242"/>
      <c r="C121" s="242"/>
      <c r="D121" s="242"/>
      <c r="E121" s="242" t="s">
        <v>36</v>
      </c>
      <c r="F121" s="242" t="s">
        <v>150</v>
      </c>
      <c r="G121" s="26"/>
      <c r="H121" s="34"/>
      <c r="I121" s="33"/>
      <c r="J121" s="33"/>
      <c r="K121" s="282">
        <v>1</v>
      </c>
      <c r="L121" s="34" t="str">
        <f>IF(ISBLANK(K121),"?","Ok")</f>
        <v>Ok</v>
      </c>
      <c r="M121" s="52"/>
      <c r="N121" s="34"/>
      <c r="O121" s="34"/>
      <c r="P121" s="52"/>
      <c r="Q121" s="563" t="s">
        <v>844</v>
      </c>
      <c r="R121" s="416" t="s">
        <v>912</v>
      </c>
      <c r="S121" s="75"/>
    </row>
    <row r="122" spans="1:19" ht="27" customHeight="1">
      <c r="A122" s="21"/>
      <c r="B122" s="21"/>
      <c r="C122" s="159"/>
      <c r="D122" s="21"/>
      <c r="E122" s="159"/>
      <c r="F122" s="159"/>
      <c r="G122" s="24">
        <f>SUM(G4:G121)</f>
        <v>10</v>
      </c>
      <c r="H122" s="24">
        <f>SUM(H4:H121)</f>
        <v>9.9999999999999982</v>
      </c>
      <c r="I122" s="24">
        <f>SUM(I4:I121)</f>
        <v>9.9999999999999982</v>
      </c>
      <c r="J122" s="24">
        <f>SUM(J4:J121)</f>
        <v>10</v>
      </c>
      <c r="K122" s="52"/>
      <c r="L122" s="24">
        <f>SUM(L4:L121)</f>
        <v>8.9967508417508419</v>
      </c>
      <c r="M122" s="24">
        <f>SUM(M4:M121)</f>
        <v>8.9967508417508402</v>
      </c>
      <c r="N122" s="24">
        <f>SUM(N4:N121)</f>
        <v>8.9967508417508402</v>
      </c>
      <c r="O122" s="24">
        <f>SUM(O4:O121)</f>
        <v>8.9967508417508402</v>
      </c>
      <c r="P122" s="61">
        <f>O122/J122</f>
        <v>0.89967508417508402</v>
      </c>
      <c r="Q122" s="307"/>
      <c r="R122" s="301"/>
      <c r="S122" s="75"/>
    </row>
    <row r="123" spans="1:19" ht="7.5" customHeight="1">
      <c r="A123" s="75"/>
      <c r="B123" s="160"/>
      <c r="C123" s="160"/>
      <c r="D123" s="160"/>
      <c r="E123" s="160"/>
      <c r="F123" s="160"/>
      <c r="G123" s="88"/>
      <c r="H123" s="75"/>
      <c r="I123" s="75"/>
      <c r="J123" s="75"/>
      <c r="K123" s="75"/>
      <c r="L123" s="75"/>
      <c r="M123" s="75"/>
      <c r="N123" s="75"/>
      <c r="O123" s="75"/>
      <c r="P123" s="75"/>
      <c r="Q123" s="75"/>
      <c r="R123" s="75"/>
      <c r="S123" s="75"/>
    </row>
    <row r="124" spans="1:19">
      <c r="E124" s="64"/>
      <c r="F124" s="64"/>
      <c r="G124" s="64"/>
    </row>
    <row r="125" spans="1:19">
      <c r="E125" s="64"/>
      <c r="F125" s="64"/>
      <c r="G125" s="64"/>
    </row>
    <row r="126" spans="1:19">
      <c r="E126" s="64"/>
      <c r="F126" s="64"/>
      <c r="G126" s="64"/>
    </row>
    <row r="127" spans="1:19">
      <c r="E127" s="64"/>
      <c r="F127" s="64"/>
      <c r="G127" s="64"/>
    </row>
    <row r="128" spans="1:19">
      <c r="E128" s="64"/>
      <c r="F128" s="64"/>
      <c r="G128" s="64"/>
    </row>
    <row r="129" spans="5:7">
      <c r="E129" s="64"/>
      <c r="F129" s="64"/>
      <c r="G129" s="64"/>
    </row>
    <row r="130" spans="5:7">
      <c r="E130" s="64"/>
      <c r="F130" s="64"/>
      <c r="G130" s="64"/>
    </row>
    <row r="131" spans="5:7">
      <c r="E131" s="64"/>
      <c r="F131" s="64"/>
      <c r="G131" s="64"/>
    </row>
    <row r="132" spans="5:7">
      <c r="E132" s="64"/>
      <c r="F132" s="64"/>
      <c r="G132" s="64"/>
    </row>
    <row r="133" spans="5:7">
      <c r="E133" s="64"/>
      <c r="F133" s="64"/>
      <c r="G133" s="64"/>
    </row>
    <row r="134" spans="5:7">
      <c r="E134" s="64"/>
      <c r="F134" s="64"/>
      <c r="G134" s="64"/>
    </row>
    <row r="135" spans="5:7">
      <c r="E135" s="64"/>
      <c r="F135" s="64"/>
      <c r="G135" s="64"/>
    </row>
    <row r="136" spans="5:7">
      <c r="E136" s="64"/>
      <c r="F136" s="64"/>
      <c r="G136" s="64"/>
    </row>
    <row r="137" spans="5:7">
      <c r="E137" s="64"/>
      <c r="F137" s="64"/>
      <c r="G137" s="64"/>
    </row>
    <row r="138" spans="5:7">
      <c r="E138" s="64"/>
      <c r="F138" s="64"/>
      <c r="G138" s="64"/>
    </row>
    <row r="139" spans="5:7">
      <c r="E139" s="64"/>
      <c r="F139" s="64"/>
      <c r="G139" s="64"/>
    </row>
    <row r="140" spans="5:7">
      <c r="E140" s="64"/>
      <c r="F140" s="64"/>
      <c r="G140" s="64"/>
    </row>
    <row r="141" spans="5:7">
      <c r="E141" s="8"/>
      <c r="F141" s="8"/>
      <c r="G141" s="8"/>
    </row>
    <row r="142" spans="5:7">
      <c r="E142" s="8"/>
      <c r="F142" s="8"/>
      <c r="G142" s="8"/>
    </row>
    <row r="143" spans="5:7">
      <c r="E143" s="8"/>
      <c r="F143" s="8"/>
      <c r="G143" s="8"/>
    </row>
    <row r="144" spans="5:7">
      <c r="E144" s="8"/>
      <c r="F144" s="8"/>
      <c r="G144" s="8"/>
    </row>
    <row r="145" spans="5:7">
      <c r="E145" s="8"/>
      <c r="F145" s="8"/>
      <c r="G145" s="8"/>
    </row>
    <row r="146" spans="5:7">
      <c r="E146" s="8"/>
      <c r="F146" s="8"/>
      <c r="G146" s="8"/>
    </row>
    <row r="147" spans="5:7">
      <c r="E147" s="8"/>
      <c r="F147" s="8"/>
      <c r="G147" s="8"/>
    </row>
    <row r="148" spans="5:7">
      <c r="E148" s="8"/>
      <c r="F148" s="8"/>
      <c r="G148" s="8"/>
    </row>
    <row r="149" spans="5:7">
      <c r="E149" s="8"/>
      <c r="F149" s="8"/>
      <c r="G149" s="8"/>
    </row>
    <row r="150" spans="5:7">
      <c r="E150" s="8"/>
      <c r="F150" s="8"/>
      <c r="G150" s="8"/>
    </row>
    <row r="151" spans="5:7">
      <c r="E151" s="8"/>
      <c r="F151" s="8"/>
      <c r="G151" s="8"/>
    </row>
    <row r="152" spans="5:7">
      <c r="E152" s="8"/>
      <c r="F152" s="8"/>
      <c r="G152" s="8"/>
    </row>
    <row r="153" spans="5:7">
      <c r="E153" s="8"/>
      <c r="F153" s="8"/>
      <c r="G153" s="8"/>
    </row>
    <row r="154" spans="5:7">
      <c r="E154" s="8"/>
      <c r="F154" s="8"/>
      <c r="G154" s="8"/>
    </row>
    <row r="155" spans="5:7">
      <c r="E155" s="8"/>
      <c r="F155" s="8"/>
      <c r="G155" s="8"/>
    </row>
    <row r="156" spans="5:7">
      <c r="E156" s="8"/>
      <c r="F156" s="8"/>
      <c r="G156" s="8"/>
    </row>
  </sheetData>
  <sheetProtection formatCells="0" formatColumns="0" formatRows="0" insertColumns="0" insertHyperlinks="0" deleteColumns="0"/>
  <protectedRanges>
    <protectedRange sqref="K1:K1048576" name="Rentang2"/>
    <protectedRange sqref="Q1:R24 R25 Q76:R1048576 Q26:R73 R74:R75" name="Rentang2_1"/>
  </protectedRanges>
  <mergeCells count="54">
    <mergeCell ref="D77:F77"/>
    <mergeCell ref="E78:F78"/>
    <mergeCell ref="D79:F79"/>
    <mergeCell ref="E107:F107"/>
    <mergeCell ref="E108:F108"/>
    <mergeCell ref="E80:F80"/>
    <mergeCell ref="C81:F81"/>
    <mergeCell ref="D82:F82"/>
    <mergeCell ref="E84:F84"/>
    <mergeCell ref="C91:F91"/>
    <mergeCell ref="E118:F118"/>
    <mergeCell ref="E113:F113"/>
    <mergeCell ref="E114:F114"/>
    <mergeCell ref="C115:F115"/>
    <mergeCell ref="D116:F116"/>
    <mergeCell ref="E117:F117"/>
    <mergeCell ref="Q2:Q3"/>
    <mergeCell ref="D6:F6"/>
    <mergeCell ref="E7:F7"/>
    <mergeCell ref="E8:F8"/>
    <mergeCell ref="E30:F30"/>
    <mergeCell ref="G2:J2"/>
    <mergeCell ref="K2:K3"/>
    <mergeCell ref="P2:P3"/>
    <mergeCell ref="L2:O2"/>
    <mergeCell ref="A2:F3"/>
    <mergeCell ref="C5:F5"/>
    <mergeCell ref="B4:F4"/>
    <mergeCell ref="D31:F31"/>
    <mergeCell ref="E32:F32"/>
    <mergeCell ref="E33:F33"/>
    <mergeCell ref="E48:F48"/>
    <mergeCell ref="D49:F49"/>
    <mergeCell ref="E50:F50"/>
    <mergeCell ref="E51:F51"/>
    <mergeCell ref="E63:F63"/>
    <mergeCell ref="D64:F64"/>
    <mergeCell ref="E65:F65"/>
    <mergeCell ref="E66:F66"/>
    <mergeCell ref="E72:F72"/>
    <mergeCell ref="D73:F73"/>
    <mergeCell ref="E74:F74"/>
    <mergeCell ref="D112:F112"/>
    <mergeCell ref="E83:F83"/>
    <mergeCell ref="E93:F93"/>
    <mergeCell ref="D92:F92"/>
    <mergeCell ref="E94:F94"/>
    <mergeCell ref="E101:F101"/>
    <mergeCell ref="C102:F102"/>
    <mergeCell ref="D103:F103"/>
    <mergeCell ref="E104:F104"/>
    <mergeCell ref="E90:F90"/>
    <mergeCell ref="E75:F75"/>
    <mergeCell ref="C76:F76"/>
  </mergeCells>
  <phoneticPr fontId="44" type="noConversion"/>
  <conditionalFormatting sqref="P4:P6">
    <cfRule type="cellIs" dxfId="193" priority="61" operator="lessThanOrEqual">
      <formula>0.5</formula>
    </cfRule>
    <cfRule type="cellIs" dxfId="192" priority="62" operator="lessThanOrEqual">
      <formula>0.75</formula>
    </cfRule>
  </conditionalFormatting>
  <conditionalFormatting sqref="P7:P30 P83:P89 P93:P99 P104 P117:P121 P32:P48 P50:P63 P65:P72 P74 P113:P114 P108:P109 P111">
    <cfRule type="cellIs" dxfId="191" priority="59" operator="lessThanOrEqual">
      <formula>0.5</formula>
    </cfRule>
    <cfRule type="cellIs" dxfId="190" priority="60" operator="lessThanOrEqual">
      <formula>0.75</formula>
    </cfRule>
  </conditionalFormatting>
  <conditionalFormatting sqref="P76">
    <cfRule type="cellIs" dxfId="189" priority="51" operator="lessThanOrEqual">
      <formula>0.5</formula>
    </cfRule>
    <cfRule type="cellIs" dxfId="188" priority="52" operator="lessThanOrEqual">
      <formula>0.75</formula>
    </cfRule>
  </conditionalFormatting>
  <conditionalFormatting sqref="P81">
    <cfRule type="cellIs" dxfId="187" priority="49" operator="lessThanOrEqual">
      <formula>0.5</formula>
    </cfRule>
    <cfRule type="cellIs" dxfId="186" priority="50" operator="lessThanOrEqual">
      <formula>0.75</formula>
    </cfRule>
  </conditionalFormatting>
  <conditionalFormatting sqref="P91">
    <cfRule type="cellIs" dxfId="185" priority="47" operator="lessThanOrEqual">
      <formula>0.5</formula>
    </cfRule>
    <cfRule type="cellIs" dxfId="184" priority="48" operator="lessThanOrEqual">
      <formula>0.75</formula>
    </cfRule>
  </conditionalFormatting>
  <conditionalFormatting sqref="P102">
    <cfRule type="cellIs" dxfId="183" priority="45" operator="lessThanOrEqual">
      <formula>0.5</formula>
    </cfRule>
    <cfRule type="cellIs" dxfId="182" priority="46" operator="lessThanOrEqual">
      <formula>0.75</formula>
    </cfRule>
  </conditionalFormatting>
  <conditionalFormatting sqref="P115">
    <cfRule type="cellIs" dxfId="181" priority="43" operator="lessThanOrEqual">
      <formula>0.5</formula>
    </cfRule>
    <cfRule type="cellIs" dxfId="180" priority="44" operator="lessThanOrEqual">
      <formula>0.75</formula>
    </cfRule>
  </conditionalFormatting>
  <conditionalFormatting sqref="P31">
    <cfRule type="cellIs" dxfId="179" priority="41" operator="lessThanOrEqual">
      <formula>0.5</formula>
    </cfRule>
    <cfRule type="cellIs" dxfId="178" priority="42" operator="lessThanOrEqual">
      <formula>0.75</formula>
    </cfRule>
  </conditionalFormatting>
  <conditionalFormatting sqref="P49">
    <cfRule type="cellIs" dxfId="177" priority="39" operator="lessThanOrEqual">
      <formula>0.5</formula>
    </cfRule>
    <cfRule type="cellIs" dxfId="176" priority="40" operator="lessThanOrEqual">
      <formula>0.75</formula>
    </cfRule>
  </conditionalFormatting>
  <conditionalFormatting sqref="P64">
    <cfRule type="cellIs" dxfId="175" priority="37" operator="lessThanOrEqual">
      <formula>0.5</formula>
    </cfRule>
    <cfRule type="cellIs" dxfId="174" priority="38" operator="lessThanOrEqual">
      <formula>0.75</formula>
    </cfRule>
  </conditionalFormatting>
  <conditionalFormatting sqref="P73">
    <cfRule type="cellIs" dxfId="173" priority="35" operator="lessThanOrEqual">
      <formula>0.5</formula>
    </cfRule>
    <cfRule type="cellIs" dxfId="172" priority="36" operator="lessThanOrEqual">
      <formula>0.75</formula>
    </cfRule>
  </conditionalFormatting>
  <conditionalFormatting sqref="P77">
    <cfRule type="cellIs" dxfId="171" priority="33" operator="lessThanOrEqual">
      <formula>0.5</formula>
    </cfRule>
    <cfRule type="cellIs" dxfId="170" priority="34" operator="lessThanOrEqual">
      <formula>0.75</formula>
    </cfRule>
  </conditionalFormatting>
  <conditionalFormatting sqref="P79">
    <cfRule type="cellIs" dxfId="169" priority="31" operator="lessThanOrEqual">
      <formula>0.5</formula>
    </cfRule>
    <cfRule type="cellIs" dxfId="168" priority="32" operator="lessThanOrEqual">
      <formula>0.75</formula>
    </cfRule>
  </conditionalFormatting>
  <conditionalFormatting sqref="P82">
    <cfRule type="cellIs" dxfId="167" priority="29" operator="lessThanOrEqual">
      <formula>0.5</formula>
    </cfRule>
    <cfRule type="cellIs" dxfId="166" priority="30" operator="lessThanOrEqual">
      <formula>0.75</formula>
    </cfRule>
  </conditionalFormatting>
  <conditionalFormatting sqref="P92">
    <cfRule type="cellIs" dxfId="165" priority="27" operator="lessThanOrEqual">
      <formula>0.5</formula>
    </cfRule>
    <cfRule type="cellIs" dxfId="164" priority="28" operator="lessThanOrEqual">
      <formula>0.75</formula>
    </cfRule>
  </conditionalFormatting>
  <conditionalFormatting sqref="P103">
    <cfRule type="cellIs" dxfId="163" priority="25" operator="lessThanOrEqual">
      <formula>0.5</formula>
    </cfRule>
    <cfRule type="cellIs" dxfId="162" priority="26" operator="lessThanOrEqual">
      <formula>0.75</formula>
    </cfRule>
  </conditionalFormatting>
  <conditionalFormatting sqref="P112">
    <cfRule type="cellIs" dxfId="161" priority="23" operator="lessThanOrEqual">
      <formula>0.5</formula>
    </cfRule>
    <cfRule type="cellIs" dxfId="160" priority="24" operator="lessThanOrEqual">
      <formula>0.75</formula>
    </cfRule>
  </conditionalFormatting>
  <conditionalFormatting sqref="P116">
    <cfRule type="cellIs" dxfId="159" priority="21" operator="lessThanOrEqual">
      <formula>0.5</formula>
    </cfRule>
    <cfRule type="cellIs" dxfId="158" priority="22" operator="lessThanOrEqual">
      <formula>0.75</formula>
    </cfRule>
  </conditionalFormatting>
  <conditionalFormatting sqref="P75">
    <cfRule type="cellIs" dxfId="157" priority="19" operator="lessThanOrEqual">
      <formula>0.5</formula>
    </cfRule>
    <cfRule type="cellIs" dxfId="156" priority="20" operator="lessThanOrEqual">
      <formula>0.75</formula>
    </cfRule>
  </conditionalFormatting>
  <conditionalFormatting sqref="P78">
    <cfRule type="cellIs" dxfId="155" priority="17" operator="lessThanOrEqual">
      <formula>0.5</formula>
    </cfRule>
    <cfRule type="cellIs" dxfId="154" priority="18" operator="lessThanOrEqual">
      <formula>0.75</formula>
    </cfRule>
  </conditionalFormatting>
  <conditionalFormatting sqref="P80">
    <cfRule type="cellIs" dxfId="153" priority="15" operator="lessThanOrEqual">
      <formula>0.5</formula>
    </cfRule>
    <cfRule type="cellIs" dxfId="152" priority="16" operator="lessThanOrEqual">
      <formula>0.75</formula>
    </cfRule>
  </conditionalFormatting>
  <conditionalFormatting sqref="P90">
    <cfRule type="cellIs" dxfId="151" priority="13" operator="lessThanOrEqual">
      <formula>0.5</formula>
    </cfRule>
    <cfRule type="cellIs" dxfId="150" priority="14" operator="lessThanOrEqual">
      <formula>0.75</formula>
    </cfRule>
  </conditionalFormatting>
  <conditionalFormatting sqref="P101">
    <cfRule type="cellIs" dxfId="149" priority="11" operator="lessThanOrEqual">
      <formula>0.5</formula>
    </cfRule>
    <cfRule type="cellIs" dxfId="148" priority="12" operator="lessThanOrEqual">
      <formula>0.75</formula>
    </cfRule>
  </conditionalFormatting>
  <conditionalFormatting sqref="P100">
    <cfRule type="cellIs" dxfId="147" priority="9" operator="lessThanOrEqual">
      <formula>0.5</formula>
    </cfRule>
    <cfRule type="cellIs" dxfId="146" priority="10" operator="lessThanOrEqual">
      <formula>0.75</formula>
    </cfRule>
  </conditionalFormatting>
  <conditionalFormatting sqref="P107">
    <cfRule type="cellIs" dxfId="145" priority="7" operator="lessThanOrEqual">
      <formula>0.5</formula>
    </cfRule>
    <cfRule type="cellIs" dxfId="144" priority="8" operator="lessThanOrEqual">
      <formula>0.75</formula>
    </cfRule>
  </conditionalFormatting>
  <conditionalFormatting sqref="P110">
    <cfRule type="cellIs" dxfId="143" priority="5" operator="lessThanOrEqual">
      <formula>0.5</formula>
    </cfRule>
    <cfRule type="cellIs" dxfId="142" priority="6" operator="lessThanOrEqual">
      <formula>0.75</formula>
    </cfRule>
  </conditionalFormatting>
  <conditionalFormatting sqref="P105">
    <cfRule type="cellIs" dxfId="141" priority="3" operator="lessThanOrEqual">
      <formula>0.5</formula>
    </cfRule>
    <cfRule type="cellIs" dxfId="140" priority="4" operator="lessThanOrEqual">
      <formula>0.75</formula>
    </cfRule>
  </conditionalFormatting>
  <conditionalFormatting sqref="P106">
    <cfRule type="cellIs" dxfId="139" priority="1" operator="lessThanOrEqual">
      <formula>0.5</formula>
    </cfRule>
    <cfRule type="cellIs" dxfId="138" priority="2" operator="lessThanOrEqual">
      <formula>0.75</formula>
    </cfRule>
  </conditionalFormatting>
  <dataValidations count="1">
    <dataValidation type="decimal" allowBlank="1" showInputMessage="1" showErrorMessage="1" errorTitle="Hanya Angka" error="Masukkan Nilai 0 - 1" promptTitle="Hanya Angka" prompt="Masukkan Nilai 0 - 1" sqref="K7 K32 K50 K65 K83 K93 K105:K107 K34:K48 K52:K63 K113:K114 K67:K72 K74:K75 K9:K30 K109:K111 K78 K80 K85:K90 K95:K101 K119:K121 K117">
      <formula1>0</formula1>
      <formula2>1</formula2>
    </dataValidation>
  </dataValidations>
  <printOptions horizontalCentered="1"/>
  <pageMargins left="0.70866141732283472" right="0.70866141732283472" top="0.74803149606299213" bottom="0.74803149606299213" header="0.31496062992125984" footer="0.31496062992125984"/>
  <pageSetup paperSize="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T130"/>
  <sheetViews>
    <sheetView zoomScale="50" zoomScaleNormal="50" workbookViewId="0">
      <pane xSplit="6" ySplit="5" topLeftCell="G58" activePane="bottomRight" state="frozen"/>
      <selection activeCell="B12" sqref="B12"/>
      <selection pane="topRight" activeCell="B12" sqref="B12"/>
      <selection pane="bottomLeft" activeCell="B12" sqref="B12"/>
      <selection pane="bottomRight" activeCell="E58" sqref="E58:F58"/>
    </sheetView>
  </sheetViews>
  <sheetFormatPr defaultColWidth="9.140625" defaultRowHeight="15.75"/>
  <cols>
    <col min="1" max="1" width="5.42578125" style="1" customWidth="1"/>
    <col min="2" max="2" width="5.140625" style="1" customWidth="1"/>
    <col min="3" max="3" width="4.42578125" style="1" customWidth="1"/>
    <col min="4" max="4" width="4.42578125" style="2" customWidth="1"/>
    <col min="5" max="5" width="3.28515625" style="1" customWidth="1"/>
    <col min="6" max="6" width="31.140625" style="1" customWidth="1"/>
    <col min="7" max="9" width="9.140625" style="1" hidden="1" customWidth="1"/>
    <col min="10" max="10" width="12" style="1" hidden="1" customWidth="1"/>
    <col min="11" max="11" width="10.7109375" style="1" customWidth="1"/>
    <col min="12" max="12" width="11.42578125" style="1" hidden="1" customWidth="1"/>
    <col min="13" max="13" width="6" style="1" hidden="1" customWidth="1"/>
    <col min="14" max="14" width="7.42578125" style="1" hidden="1" customWidth="1"/>
    <col min="15" max="15" width="7" style="1" hidden="1" customWidth="1"/>
    <col min="16" max="16" width="6.5703125" style="1" hidden="1" customWidth="1"/>
    <col min="17" max="17" width="86.42578125" style="1" customWidth="1"/>
    <col min="18" max="18" width="7.5703125" style="1" customWidth="1"/>
    <col min="19" max="19" width="1.5703125" style="1" customWidth="1"/>
    <col min="20" max="20" width="40.140625" style="1" customWidth="1"/>
    <col min="21" max="16384" width="9.140625" style="1"/>
  </cols>
  <sheetData>
    <row r="1" spans="1:19">
      <c r="A1" s="6" t="s">
        <v>513</v>
      </c>
      <c r="B1" s="6"/>
      <c r="C1" s="6"/>
      <c r="D1" s="6"/>
      <c r="E1" s="6"/>
      <c r="F1" s="6"/>
      <c r="G1" s="6"/>
      <c r="H1" s="6"/>
      <c r="I1" s="6"/>
      <c r="J1" s="6"/>
      <c r="K1" s="6"/>
      <c r="L1" s="6"/>
      <c r="M1" s="6"/>
      <c r="N1" s="6"/>
      <c r="O1" s="6"/>
      <c r="P1" s="6"/>
      <c r="Q1" s="6"/>
      <c r="R1" s="6"/>
    </row>
    <row r="2" spans="1:19" s="3" customFormat="1" ht="15.75" customHeight="1">
      <c r="A2" s="664" t="s">
        <v>514</v>
      </c>
      <c r="B2" s="664"/>
      <c r="C2" s="664"/>
      <c r="D2" s="664"/>
      <c r="E2" s="664"/>
      <c r="F2" s="664"/>
      <c r="G2" s="664" t="s">
        <v>517</v>
      </c>
      <c r="H2" s="664"/>
      <c r="I2" s="664"/>
      <c r="J2" s="664"/>
      <c r="K2" s="664" t="s">
        <v>515</v>
      </c>
      <c r="L2" s="664" t="s">
        <v>516</v>
      </c>
      <c r="M2" s="664"/>
      <c r="N2" s="664"/>
      <c r="O2" s="664"/>
      <c r="P2" s="664" t="s">
        <v>522</v>
      </c>
      <c r="Q2" s="664" t="s">
        <v>0</v>
      </c>
      <c r="R2" s="268"/>
      <c r="S2" s="76"/>
    </row>
    <row r="3" spans="1:19" s="3" customFormat="1">
      <c r="A3" s="664"/>
      <c r="B3" s="664"/>
      <c r="C3" s="664"/>
      <c r="D3" s="664"/>
      <c r="E3" s="664"/>
      <c r="F3" s="664"/>
      <c r="G3" s="550" t="s">
        <v>518</v>
      </c>
      <c r="H3" s="550" t="s">
        <v>519</v>
      </c>
      <c r="I3" s="550" t="s">
        <v>520</v>
      </c>
      <c r="J3" s="550" t="s">
        <v>521</v>
      </c>
      <c r="K3" s="664"/>
      <c r="L3" s="550" t="s">
        <v>521</v>
      </c>
      <c r="M3" s="550" t="s">
        <v>520</v>
      </c>
      <c r="N3" s="550" t="s">
        <v>519</v>
      </c>
      <c r="O3" s="550" t="s">
        <v>518</v>
      </c>
      <c r="P3" s="664"/>
      <c r="Q3" s="664"/>
      <c r="R3" s="268"/>
      <c r="S3" s="76"/>
    </row>
    <row r="4" spans="1:19">
      <c r="A4" s="162" t="s">
        <v>151</v>
      </c>
      <c r="B4" s="674" t="s">
        <v>152</v>
      </c>
      <c r="C4" s="675" t="s">
        <v>152</v>
      </c>
      <c r="D4" s="675"/>
      <c r="E4" s="675"/>
      <c r="F4" s="676"/>
      <c r="G4" s="163"/>
      <c r="H4" s="164"/>
      <c r="I4" s="165"/>
      <c r="J4" s="166"/>
      <c r="K4" s="166"/>
      <c r="L4" s="166"/>
      <c r="M4" s="165"/>
      <c r="N4" s="164"/>
      <c r="O4" s="167"/>
      <c r="P4" s="165"/>
      <c r="Q4" s="168"/>
      <c r="R4" s="12"/>
      <c r="S4" s="72"/>
    </row>
    <row r="5" spans="1:19">
      <c r="A5" s="62" t="s">
        <v>543</v>
      </c>
      <c r="B5" s="677" t="s">
        <v>153</v>
      </c>
      <c r="C5" s="677"/>
      <c r="D5" s="677"/>
      <c r="E5" s="677"/>
      <c r="F5" s="677"/>
      <c r="G5" s="176">
        <v>24</v>
      </c>
      <c r="H5" s="177"/>
      <c r="I5" s="178"/>
      <c r="J5" s="177"/>
      <c r="K5" s="177"/>
      <c r="L5" s="177"/>
      <c r="M5" s="178"/>
      <c r="N5" s="177"/>
      <c r="O5" s="177">
        <f>SUM(N5:N75)</f>
        <v>21.913692857142859</v>
      </c>
      <c r="P5" s="191">
        <f>O5/G5</f>
        <v>0.91307053571428576</v>
      </c>
      <c r="Q5" s="100"/>
      <c r="R5" s="332"/>
      <c r="S5" s="73"/>
    </row>
    <row r="6" spans="1:19" ht="19.5" customHeight="1">
      <c r="A6" s="583"/>
      <c r="B6" s="583">
        <v>12</v>
      </c>
      <c r="C6" s="667" t="s">
        <v>154</v>
      </c>
      <c r="D6" s="667"/>
      <c r="E6" s="667"/>
      <c r="F6" s="667"/>
      <c r="G6" s="179"/>
      <c r="H6" s="180">
        <v>1.7142857142857142</v>
      </c>
      <c r="I6" s="180"/>
      <c r="J6" s="181"/>
      <c r="K6" s="181"/>
      <c r="L6" s="181"/>
      <c r="M6" s="179"/>
      <c r="N6" s="180">
        <f>SUM(L8)</f>
        <v>1.7142857142857142</v>
      </c>
      <c r="O6" s="180"/>
      <c r="P6" s="192">
        <f>N6/H6</f>
        <v>1</v>
      </c>
      <c r="Q6" s="101"/>
      <c r="R6" s="12"/>
      <c r="S6" s="74"/>
    </row>
    <row r="7" spans="1:19" ht="47.25" customHeight="1">
      <c r="A7" s="583"/>
      <c r="B7" s="583"/>
      <c r="C7" s="21">
        <v>28</v>
      </c>
      <c r="D7" s="663" t="s">
        <v>155</v>
      </c>
      <c r="E7" s="663"/>
      <c r="F7" s="663"/>
      <c r="G7" s="182"/>
      <c r="H7" s="183"/>
      <c r="I7" s="182">
        <v>1.7142857142857142</v>
      </c>
      <c r="J7" s="184"/>
      <c r="K7" s="184"/>
      <c r="L7" s="184"/>
      <c r="M7" s="184">
        <f>SUM(L8)</f>
        <v>1.7142857142857142</v>
      </c>
      <c r="N7" s="183"/>
      <c r="O7" s="183"/>
      <c r="P7" s="193">
        <f>M7/I7</f>
        <v>1</v>
      </c>
      <c r="Q7" s="102"/>
      <c r="R7" s="12"/>
      <c r="S7" s="72"/>
    </row>
    <row r="8" spans="1:19" ht="270.60000000000002" customHeight="1">
      <c r="A8" s="583"/>
      <c r="B8" s="583"/>
      <c r="C8" s="21"/>
      <c r="D8" s="21">
        <v>62</v>
      </c>
      <c r="E8" s="663" t="s">
        <v>155</v>
      </c>
      <c r="F8" s="663"/>
      <c r="G8" s="185"/>
      <c r="H8" s="186"/>
      <c r="I8" s="185"/>
      <c r="J8" s="67">
        <v>1.7142857142857142</v>
      </c>
      <c r="K8" s="289">
        <v>1</v>
      </c>
      <c r="L8" s="186">
        <f>IF(ISBLANK(K8),"?",J8*K8)</f>
        <v>1.7142857142857142</v>
      </c>
      <c r="M8" s="67"/>
      <c r="N8" s="186"/>
      <c r="O8" s="185"/>
      <c r="P8" s="67"/>
      <c r="Q8" s="584" t="s">
        <v>1055</v>
      </c>
      <c r="R8" s="585" t="s">
        <v>912</v>
      </c>
      <c r="S8" s="72"/>
    </row>
    <row r="9" spans="1:19" ht="15.75" customHeight="1">
      <c r="A9" s="583"/>
      <c r="B9" s="583">
        <v>13</v>
      </c>
      <c r="C9" s="667" t="s">
        <v>156</v>
      </c>
      <c r="D9" s="667"/>
      <c r="E9" s="667"/>
      <c r="F9" s="667"/>
      <c r="G9" s="179"/>
      <c r="H9" s="180">
        <v>5.1428571428571423</v>
      </c>
      <c r="I9" s="180"/>
      <c r="J9" s="181"/>
      <c r="K9" s="290"/>
      <c r="L9" s="181"/>
      <c r="M9" s="179"/>
      <c r="N9" s="180">
        <f>SUM(L11:L20)</f>
        <v>4.2428571428571429</v>
      </c>
      <c r="O9" s="180"/>
      <c r="P9" s="192">
        <f>N9/H9</f>
        <v>0.82500000000000007</v>
      </c>
      <c r="Q9" s="428"/>
      <c r="R9" s="429"/>
      <c r="S9" s="72"/>
    </row>
    <row r="10" spans="1:19" ht="86.1" customHeight="1">
      <c r="A10" s="583"/>
      <c r="B10" s="583"/>
      <c r="C10" s="21">
        <v>29</v>
      </c>
      <c r="D10" s="663" t="s">
        <v>639</v>
      </c>
      <c r="E10" s="663"/>
      <c r="F10" s="663"/>
      <c r="G10" s="182"/>
      <c r="H10" s="183"/>
      <c r="I10" s="182">
        <v>1.2857142857142856</v>
      </c>
      <c r="J10" s="184"/>
      <c r="K10" s="291"/>
      <c r="L10" s="184"/>
      <c r="M10" s="184">
        <f>SUM(L11)</f>
        <v>1.2857142857142856</v>
      </c>
      <c r="N10" s="183"/>
      <c r="O10" s="183"/>
      <c r="P10" s="193">
        <f>M10/I10</f>
        <v>1</v>
      </c>
      <c r="Q10" s="430"/>
      <c r="R10" s="429"/>
      <c r="S10" s="72"/>
    </row>
    <row r="11" spans="1:19" ht="243.6" customHeight="1">
      <c r="A11" s="583"/>
      <c r="B11" s="583"/>
      <c r="C11" s="21"/>
      <c r="D11" s="21">
        <v>63</v>
      </c>
      <c r="E11" s="663" t="s">
        <v>640</v>
      </c>
      <c r="F11" s="663"/>
      <c r="G11" s="185"/>
      <c r="H11" s="186"/>
      <c r="I11" s="185"/>
      <c r="J11" s="67">
        <v>1.2857142857142856</v>
      </c>
      <c r="K11" s="292">
        <v>1</v>
      </c>
      <c r="L11" s="186">
        <f>IF(ISERR(K11),"?",J11*K11)</f>
        <v>1.2857142857142856</v>
      </c>
      <c r="M11" s="67"/>
      <c r="N11" s="186"/>
      <c r="O11" s="185"/>
      <c r="P11" s="67"/>
      <c r="Q11" s="581" t="s">
        <v>1079</v>
      </c>
      <c r="R11" s="586" t="s">
        <v>912</v>
      </c>
      <c r="S11" s="72"/>
    </row>
    <row r="12" spans="1:19">
      <c r="A12" s="583"/>
      <c r="B12" s="583"/>
      <c r="C12" s="583"/>
      <c r="D12" s="583"/>
      <c r="E12" s="583" t="s">
        <v>32</v>
      </c>
      <c r="F12" s="583" t="s">
        <v>157</v>
      </c>
      <c r="G12" s="186"/>
      <c r="H12" s="186"/>
      <c r="I12" s="186"/>
      <c r="J12" s="186"/>
      <c r="K12" s="289">
        <v>1</v>
      </c>
      <c r="L12" s="186" t="str">
        <f>IF(ISBLANK(K12),"?","Ok")</f>
        <v>Ok</v>
      </c>
      <c r="M12" s="67"/>
      <c r="N12" s="186"/>
      <c r="O12" s="185"/>
      <c r="P12" s="67"/>
      <c r="Q12" s="580" t="s">
        <v>903</v>
      </c>
      <c r="R12" s="432" t="s">
        <v>912</v>
      </c>
      <c r="S12" s="72"/>
    </row>
    <row r="13" spans="1:19">
      <c r="A13" s="583"/>
      <c r="B13" s="583"/>
      <c r="C13" s="583"/>
      <c r="D13" s="583"/>
      <c r="E13" s="583" t="s">
        <v>34</v>
      </c>
      <c r="F13" s="583" t="s">
        <v>641</v>
      </c>
      <c r="G13" s="186"/>
      <c r="H13" s="186"/>
      <c r="I13" s="186"/>
      <c r="J13" s="186"/>
      <c r="K13" s="289">
        <v>1</v>
      </c>
      <c r="L13" s="186" t="str">
        <f>IF(ISBLANK(K13),"?","Ok")</f>
        <v>Ok</v>
      </c>
      <c r="M13" s="67"/>
      <c r="N13" s="186"/>
      <c r="O13" s="185"/>
      <c r="P13" s="67"/>
      <c r="Q13" s="580" t="s">
        <v>903</v>
      </c>
      <c r="R13" s="432" t="s">
        <v>912</v>
      </c>
      <c r="S13" s="72"/>
    </row>
    <row r="14" spans="1:19" ht="69" customHeight="1">
      <c r="A14" s="583"/>
      <c r="B14" s="583"/>
      <c r="C14" s="21">
        <v>30</v>
      </c>
      <c r="D14" s="663" t="s">
        <v>642</v>
      </c>
      <c r="E14" s="663"/>
      <c r="F14" s="663"/>
      <c r="G14" s="182"/>
      <c r="H14" s="183"/>
      <c r="I14" s="182">
        <v>1.2857142857142856</v>
      </c>
      <c r="J14" s="184"/>
      <c r="K14" s="291"/>
      <c r="L14" s="184"/>
      <c r="M14" s="184">
        <f>SUM(L15)</f>
        <v>1.0285714285714285</v>
      </c>
      <c r="N14" s="183"/>
      <c r="O14" s="183"/>
      <c r="P14" s="193">
        <f>M14/I14</f>
        <v>0.8</v>
      </c>
      <c r="Q14" s="430"/>
      <c r="R14" s="429"/>
      <c r="S14" s="72"/>
    </row>
    <row r="15" spans="1:19" ht="299.25">
      <c r="A15" s="583"/>
      <c r="B15" s="583"/>
      <c r="C15" s="21"/>
      <c r="D15" s="21">
        <v>64</v>
      </c>
      <c r="E15" s="663" t="s">
        <v>158</v>
      </c>
      <c r="F15" s="663"/>
      <c r="G15" s="185"/>
      <c r="H15" s="186"/>
      <c r="I15" s="185"/>
      <c r="J15" s="67">
        <v>1.2857142857142856</v>
      </c>
      <c r="K15" s="474">
        <v>0.8</v>
      </c>
      <c r="L15" s="186">
        <f>IF(ISBLANK(K15),"?",J15*K15)</f>
        <v>1.0285714285714285</v>
      </c>
      <c r="M15" s="67"/>
      <c r="N15" s="186"/>
      <c r="O15" s="185"/>
      <c r="P15" s="67"/>
      <c r="Q15" s="587" t="s">
        <v>1141</v>
      </c>
      <c r="R15" s="586" t="s">
        <v>912</v>
      </c>
      <c r="S15" s="72"/>
    </row>
    <row r="16" spans="1:19" ht="51" customHeight="1">
      <c r="A16" s="583"/>
      <c r="B16" s="583"/>
      <c r="C16" s="21">
        <v>31</v>
      </c>
      <c r="D16" s="663" t="s">
        <v>643</v>
      </c>
      <c r="E16" s="663"/>
      <c r="F16" s="663"/>
      <c r="G16" s="182"/>
      <c r="H16" s="183"/>
      <c r="I16" s="182">
        <v>1.2857142857142856</v>
      </c>
      <c r="J16" s="184"/>
      <c r="K16" s="291"/>
      <c r="L16" s="184"/>
      <c r="M16" s="184">
        <f>SUM(L17:L18)</f>
        <v>0.96428571428571419</v>
      </c>
      <c r="N16" s="183"/>
      <c r="O16" s="183"/>
      <c r="P16" s="193">
        <f>M16/I16</f>
        <v>0.75</v>
      </c>
      <c r="Q16" s="430"/>
      <c r="R16" s="429"/>
      <c r="S16" s="72"/>
    </row>
    <row r="17" spans="1:19" ht="168.6" customHeight="1">
      <c r="A17" s="583"/>
      <c r="B17" s="583"/>
      <c r="C17" s="21"/>
      <c r="D17" s="21">
        <v>65</v>
      </c>
      <c r="E17" s="663" t="s">
        <v>644</v>
      </c>
      <c r="F17" s="663"/>
      <c r="G17" s="185"/>
      <c r="H17" s="186"/>
      <c r="I17" s="185"/>
      <c r="J17" s="67">
        <v>0.64285714285714279</v>
      </c>
      <c r="K17" s="475">
        <v>0.75</v>
      </c>
      <c r="L17" s="186">
        <f>IF(ISBLANK(K17),"?",J17*K17)</f>
        <v>0.4821428571428571</v>
      </c>
      <c r="M17" s="67"/>
      <c r="N17" s="186"/>
      <c r="O17" s="185"/>
      <c r="P17" s="67"/>
      <c r="Q17" s="587" t="s">
        <v>1304</v>
      </c>
      <c r="R17" s="588" t="s">
        <v>912</v>
      </c>
      <c r="S17" s="72"/>
    </row>
    <row r="18" spans="1:19" ht="142.5" customHeight="1">
      <c r="A18" s="583"/>
      <c r="B18" s="583"/>
      <c r="C18" s="583"/>
      <c r="D18" s="21">
        <v>66</v>
      </c>
      <c r="E18" s="663" t="s">
        <v>645</v>
      </c>
      <c r="F18" s="663"/>
      <c r="G18" s="185"/>
      <c r="H18" s="186"/>
      <c r="I18" s="185"/>
      <c r="J18" s="67">
        <v>0.64285714285714279</v>
      </c>
      <c r="K18" s="474">
        <v>0.75</v>
      </c>
      <c r="L18" s="186">
        <f>IF(ISBLANK(K18),"?",J18*K18)</f>
        <v>0.4821428571428571</v>
      </c>
      <c r="M18" s="67"/>
      <c r="N18" s="186"/>
      <c r="O18" s="185"/>
      <c r="P18" s="67"/>
      <c r="Q18" s="587" t="s">
        <v>1305</v>
      </c>
      <c r="R18" s="588" t="s">
        <v>912</v>
      </c>
      <c r="S18" s="72"/>
    </row>
    <row r="19" spans="1:19" ht="35.25" customHeight="1">
      <c r="A19" s="583"/>
      <c r="B19" s="583"/>
      <c r="C19" s="21">
        <v>32</v>
      </c>
      <c r="D19" s="663" t="s">
        <v>646</v>
      </c>
      <c r="E19" s="663"/>
      <c r="F19" s="663"/>
      <c r="G19" s="182"/>
      <c r="H19" s="183"/>
      <c r="I19" s="182">
        <v>1.2857142857142856</v>
      </c>
      <c r="J19" s="184"/>
      <c r="K19" s="291"/>
      <c r="L19" s="184"/>
      <c r="M19" s="184">
        <f>SUM(L20)</f>
        <v>0.96428571428571419</v>
      </c>
      <c r="N19" s="183"/>
      <c r="O19" s="183"/>
      <c r="P19" s="193">
        <f>M19/I19</f>
        <v>0.75</v>
      </c>
      <c r="Q19" s="430"/>
      <c r="R19" s="429"/>
      <c r="S19" s="72"/>
    </row>
    <row r="20" spans="1:19" ht="282" customHeight="1">
      <c r="A20" s="583"/>
      <c r="B20" s="583"/>
      <c r="C20" s="21"/>
      <c r="D20" s="21">
        <v>67</v>
      </c>
      <c r="E20" s="663" t="s">
        <v>647</v>
      </c>
      <c r="F20" s="663"/>
      <c r="G20" s="185"/>
      <c r="H20" s="186"/>
      <c r="I20" s="185"/>
      <c r="J20" s="67">
        <v>1.2857142857142856</v>
      </c>
      <c r="K20" s="474">
        <v>0.75</v>
      </c>
      <c r="L20" s="186">
        <f>IF(ISBLANK(K20),"?",J20*K20)</f>
        <v>0.96428571428571419</v>
      </c>
      <c r="M20" s="67"/>
      <c r="N20" s="186"/>
      <c r="O20" s="185"/>
      <c r="P20" s="67"/>
      <c r="Q20" s="587" t="s">
        <v>1306</v>
      </c>
      <c r="R20" s="588" t="s">
        <v>912</v>
      </c>
      <c r="S20" s="72"/>
    </row>
    <row r="21" spans="1:19" ht="33" customHeight="1">
      <c r="A21" s="583"/>
      <c r="B21" s="583">
        <v>14</v>
      </c>
      <c r="C21" s="667" t="s">
        <v>159</v>
      </c>
      <c r="D21" s="667"/>
      <c r="E21" s="667"/>
      <c r="F21" s="667"/>
      <c r="G21" s="179"/>
      <c r="H21" s="180">
        <v>3.4285714285714284</v>
      </c>
      <c r="I21" s="180"/>
      <c r="J21" s="181"/>
      <c r="K21" s="290"/>
      <c r="L21" s="181"/>
      <c r="M21" s="179"/>
      <c r="N21" s="180">
        <f>SUM(L23:L35)</f>
        <v>3.3915428571428574</v>
      </c>
      <c r="O21" s="180"/>
      <c r="P21" s="192">
        <f>N21/H21</f>
        <v>0.98920000000000008</v>
      </c>
      <c r="Q21" s="428"/>
      <c r="R21" s="429"/>
      <c r="S21" s="72"/>
    </row>
    <row r="22" spans="1:19" ht="86.25" customHeight="1">
      <c r="A22" s="583"/>
      <c r="B22" s="583"/>
      <c r="C22" s="21">
        <v>33</v>
      </c>
      <c r="D22" s="663" t="s">
        <v>648</v>
      </c>
      <c r="E22" s="663"/>
      <c r="F22" s="663"/>
      <c r="G22" s="182"/>
      <c r="H22" s="183"/>
      <c r="I22" s="182">
        <v>0.68571428571428572</v>
      </c>
      <c r="J22" s="184"/>
      <c r="K22" s="291"/>
      <c r="L22" s="184"/>
      <c r="M22" s="184">
        <f>SUM(L23)</f>
        <v>0.68571428571428572</v>
      </c>
      <c r="N22" s="183"/>
      <c r="O22" s="183"/>
      <c r="P22" s="193">
        <f>M22/I22</f>
        <v>1</v>
      </c>
      <c r="Q22" s="430"/>
      <c r="R22" s="429"/>
      <c r="S22" s="72"/>
    </row>
    <row r="23" spans="1:19">
      <c r="A23" s="583"/>
      <c r="B23" s="583"/>
      <c r="C23" s="21"/>
      <c r="D23" s="21">
        <v>68</v>
      </c>
      <c r="E23" s="663" t="s">
        <v>160</v>
      </c>
      <c r="F23" s="663"/>
      <c r="G23" s="185"/>
      <c r="H23" s="186"/>
      <c r="I23" s="185"/>
      <c r="J23" s="67">
        <v>0.68571428571428572</v>
      </c>
      <c r="K23" s="294">
        <v>1</v>
      </c>
      <c r="L23" s="186">
        <f>IF(ISERR(K23),"?",J23*K23)</f>
        <v>0.68571428571428572</v>
      </c>
      <c r="M23" s="67"/>
      <c r="N23" s="186"/>
      <c r="O23" s="185"/>
      <c r="P23" s="67"/>
      <c r="Q23" s="589"/>
      <c r="R23" s="429"/>
      <c r="S23" s="72"/>
    </row>
    <row r="24" spans="1:19" ht="267.60000000000002" customHeight="1">
      <c r="A24" s="583"/>
      <c r="B24" s="583"/>
      <c r="C24" s="583"/>
      <c r="D24" s="583"/>
      <c r="E24" s="583" t="s">
        <v>136</v>
      </c>
      <c r="F24" s="590" t="s">
        <v>649</v>
      </c>
      <c r="G24" s="185"/>
      <c r="H24" s="186"/>
      <c r="I24" s="185"/>
      <c r="J24" s="67"/>
      <c r="K24" s="474">
        <v>1</v>
      </c>
      <c r="L24" s="186" t="str">
        <f>IF(ISBLANK(K24),"?","Ok")</f>
        <v>Ok</v>
      </c>
      <c r="M24" s="67"/>
      <c r="N24" s="186"/>
      <c r="O24" s="185"/>
      <c r="P24" s="67"/>
      <c r="Q24" s="431" t="s">
        <v>1248</v>
      </c>
      <c r="R24" s="432" t="s">
        <v>912</v>
      </c>
      <c r="S24" s="72"/>
    </row>
    <row r="25" spans="1:19" ht="173.25">
      <c r="A25" s="583"/>
      <c r="B25" s="583"/>
      <c r="C25" s="583"/>
      <c r="D25" s="583"/>
      <c r="E25" s="243" t="s">
        <v>138</v>
      </c>
      <c r="F25" s="633" t="s">
        <v>650</v>
      </c>
      <c r="G25" s="185"/>
      <c r="H25" s="186"/>
      <c r="I25" s="185"/>
      <c r="J25" s="67"/>
      <c r="K25" s="474">
        <v>1</v>
      </c>
      <c r="L25" s="186" t="str">
        <f>IF(ISBLANK(K25),"?","Ok")</f>
        <v>Ok</v>
      </c>
      <c r="M25" s="67"/>
      <c r="N25" s="186"/>
      <c r="O25" s="185"/>
      <c r="P25" s="67"/>
      <c r="Q25" s="613" t="s">
        <v>1234</v>
      </c>
      <c r="R25" s="351" t="s">
        <v>1233</v>
      </c>
      <c r="S25" s="72"/>
    </row>
    <row r="26" spans="1:19" ht="173.25">
      <c r="A26" s="583"/>
      <c r="B26" s="583"/>
      <c r="C26" s="583"/>
      <c r="D26" s="583"/>
      <c r="E26" s="243" t="s">
        <v>36</v>
      </c>
      <c r="F26" s="633" t="s">
        <v>161</v>
      </c>
      <c r="G26" s="185"/>
      <c r="H26" s="186"/>
      <c r="I26" s="185"/>
      <c r="J26" s="67"/>
      <c r="K26" s="474">
        <v>1</v>
      </c>
      <c r="L26" s="186" t="str">
        <f>IF(ISBLANK(K26),"?","Ok")</f>
        <v>Ok</v>
      </c>
      <c r="M26" s="67"/>
      <c r="N26" s="186"/>
      <c r="O26" s="185"/>
      <c r="P26" s="67"/>
      <c r="Q26" s="613" t="s">
        <v>1234</v>
      </c>
      <c r="R26" s="351" t="s">
        <v>1233</v>
      </c>
      <c r="S26" s="72"/>
    </row>
    <row r="27" spans="1:19" ht="38.25" customHeight="1">
      <c r="A27" s="583"/>
      <c r="B27" s="583"/>
      <c r="C27" s="21">
        <v>34</v>
      </c>
      <c r="D27" s="663" t="s">
        <v>651</v>
      </c>
      <c r="E27" s="663"/>
      <c r="F27" s="663"/>
      <c r="G27" s="182"/>
      <c r="H27" s="183"/>
      <c r="I27" s="182">
        <v>0.68571428571428572</v>
      </c>
      <c r="J27" s="184"/>
      <c r="K27" s="291"/>
      <c r="L27" s="184"/>
      <c r="M27" s="184">
        <f>SUM(L28)</f>
        <v>0.68571428571428572</v>
      </c>
      <c r="N27" s="183"/>
      <c r="O27" s="183"/>
      <c r="P27" s="193">
        <f>M27/I27</f>
        <v>1</v>
      </c>
      <c r="Q27" s="430"/>
      <c r="R27" s="429"/>
      <c r="S27" s="72"/>
    </row>
    <row r="28" spans="1:19" ht="356.45" customHeight="1">
      <c r="A28" s="583"/>
      <c r="B28" s="583"/>
      <c r="C28" s="21"/>
      <c r="D28" s="21">
        <v>69</v>
      </c>
      <c r="E28" s="663" t="s">
        <v>651</v>
      </c>
      <c r="F28" s="663"/>
      <c r="G28" s="185"/>
      <c r="H28" s="186"/>
      <c r="I28" s="185"/>
      <c r="J28" s="67">
        <v>0.68571428571428572</v>
      </c>
      <c r="K28" s="475">
        <v>1</v>
      </c>
      <c r="L28" s="186">
        <f>IF(ISBLANK(K28),"?",J28*K28)</f>
        <v>0.68571428571428572</v>
      </c>
      <c r="M28" s="67"/>
      <c r="N28" s="186"/>
      <c r="O28" s="185"/>
      <c r="P28" s="67"/>
      <c r="Q28" s="431" t="s">
        <v>1142</v>
      </c>
      <c r="R28" s="429" t="s">
        <v>912</v>
      </c>
      <c r="S28" s="72"/>
    </row>
    <row r="29" spans="1:19" ht="36" customHeight="1">
      <c r="A29" s="583"/>
      <c r="B29" s="583"/>
      <c r="C29" s="21">
        <v>35</v>
      </c>
      <c r="D29" s="663" t="s">
        <v>652</v>
      </c>
      <c r="E29" s="663"/>
      <c r="F29" s="663"/>
      <c r="G29" s="182"/>
      <c r="H29" s="183"/>
      <c r="I29" s="182">
        <v>0.68571428571428572</v>
      </c>
      <c r="J29" s="184"/>
      <c r="K29" s="291"/>
      <c r="L29" s="184"/>
      <c r="M29" s="184">
        <f>SUM(L30)</f>
        <v>0.64868571428571431</v>
      </c>
      <c r="N29" s="183"/>
      <c r="O29" s="183"/>
      <c r="P29" s="193">
        <f>M29/I29</f>
        <v>0.94600000000000006</v>
      </c>
      <c r="Q29" s="430"/>
      <c r="R29" s="429"/>
      <c r="S29" s="72"/>
    </row>
    <row r="30" spans="1:19" ht="408.95" customHeight="1">
      <c r="A30" s="583"/>
      <c r="B30" s="583"/>
      <c r="C30" s="21"/>
      <c r="D30" s="21">
        <v>70</v>
      </c>
      <c r="E30" s="663" t="s">
        <v>652</v>
      </c>
      <c r="F30" s="663"/>
      <c r="G30" s="185"/>
      <c r="H30" s="186"/>
      <c r="I30" s="185"/>
      <c r="J30" s="67">
        <v>0.68571428571428572</v>
      </c>
      <c r="K30" s="474">
        <v>0.94599999999999995</v>
      </c>
      <c r="L30" s="186">
        <f>IF(ISBLANK(K30),"?",J30*K30)</f>
        <v>0.64868571428571431</v>
      </c>
      <c r="M30" s="67"/>
      <c r="N30" s="186"/>
      <c r="O30" s="185"/>
      <c r="P30" s="67"/>
      <c r="Q30" s="431" t="s">
        <v>1025</v>
      </c>
      <c r="R30" s="350" t="s">
        <v>912</v>
      </c>
      <c r="S30" s="72"/>
    </row>
    <row r="31" spans="1:19" ht="53.1" customHeight="1">
      <c r="A31" s="583"/>
      <c r="B31" s="583"/>
      <c r="C31" s="21">
        <v>36</v>
      </c>
      <c r="D31" s="663" t="s">
        <v>653</v>
      </c>
      <c r="E31" s="663"/>
      <c r="F31" s="663"/>
      <c r="G31" s="182"/>
      <c r="H31" s="183"/>
      <c r="I31" s="182">
        <v>0.68571428571428572</v>
      </c>
      <c r="J31" s="184"/>
      <c r="K31" s="291"/>
      <c r="L31" s="184"/>
      <c r="M31" s="184">
        <f>SUM(L32:L33)</f>
        <v>0.68571428571428572</v>
      </c>
      <c r="N31" s="183"/>
      <c r="O31" s="183"/>
      <c r="P31" s="193">
        <f>M31/I31</f>
        <v>1</v>
      </c>
      <c r="Q31" s="430"/>
      <c r="R31" s="429"/>
      <c r="S31" s="72"/>
    </row>
    <row r="32" spans="1:19" ht="228" customHeight="1">
      <c r="A32" s="583"/>
      <c r="B32" s="583"/>
      <c r="C32" s="21"/>
      <c r="D32" s="21">
        <v>71</v>
      </c>
      <c r="E32" s="663" t="s">
        <v>162</v>
      </c>
      <c r="F32" s="663"/>
      <c r="G32" s="185"/>
      <c r="H32" s="186"/>
      <c r="I32" s="185"/>
      <c r="J32" s="67">
        <v>0.34285714285714286</v>
      </c>
      <c r="K32" s="435">
        <v>1</v>
      </c>
      <c r="L32" s="500">
        <f>IF(ISBLANK(K32),"?",J32*K32)</f>
        <v>0.34285714285714286</v>
      </c>
      <c r="M32" s="511"/>
      <c r="N32" s="500"/>
      <c r="O32" s="518"/>
      <c r="P32" s="511"/>
      <c r="Q32" s="591" t="s">
        <v>1135</v>
      </c>
      <c r="R32" s="537" t="s">
        <v>912</v>
      </c>
      <c r="S32" s="72"/>
    </row>
    <row r="33" spans="1:20" ht="257.45" customHeight="1">
      <c r="A33" s="583"/>
      <c r="B33" s="583"/>
      <c r="C33" s="583"/>
      <c r="D33" s="21">
        <v>72</v>
      </c>
      <c r="E33" s="663" t="s">
        <v>163</v>
      </c>
      <c r="F33" s="663"/>
      <c r="G33" s="67"/>
      <c r="H33" s="186"/>
      <c r="I33" s="185"/>
      <c r="J33" s="67">
        <v>0.34285714285714286</v>
      </c>
      <c r="K33" s="536">
        <v>1</v>
      </c>
      <c r="L33" s="500">
        <f>IF(ISBLANK(K33),"?",J33*K33)</f>
        <v>0.34285714285714286</v>
      </c>
      <c r="M33" s="511"/>
      <c r="N33" s="500"/>
      <c r="O33" s="511"/>
      <c r="P33" s="511"/>
      <c r="Q33" s="438" t="s">
        <v>1249</v>
      </c>
      <c r="R33" s="537" t="s">
        <v>912</v>
      </c>
      <c r="S33" s="72"/>
    </row>
    <row r="34" spans="1:20">
      <c r="A34" s="583"/>
      <c r="B34" s="583"/>
      <c r="C34" s="21">
        <v>37</v>
      </c>
      <c r="D34" s="663" t="s">
        <v>164</v>
      </c>
      <c r="E34" s="663"/>
      <c r="F34" s="663"/>
      <c r="G34" s="182"/>
      <c r="H34" s="183"/>
      <c r="I34" s="182">
        <v>0.68571428571428572</v>
      </c>
      <c r="J34" s="184"/>
      <c r="K34" s="291"/>
      <c r="L34" s="184"/>
      <c r="M34" s="184">
        <f>SUM(L35)</f>
        <v>0.68571428571428572</v>
      </c>
      <c r="N34" s="183"/>
      <c r="O34" s="183"/>
      <c r="P34" s="193">
        <f>M34/I34</f>
        <v>1</v>
      </c>
      <c r="Q34" s="430"/>
      <c r="R34" s="429"/>
      <c r="S34" s="72"/>
    </row>
    <row r="35" spans="1:20" ht="356.45" customHeight="1">
      <c r="A35" s="583"/>
      <c r="B35" s="583"/>
      <c r="C35" s="21"/>
      <c r="D35" s="21">
        <v>73</v>
      </c>
      <c r="E35" s="663" t="s">
        <v>165</v>
      </c>
      <c r="F35" s="663"/>
      <c r="G35" s="185"/>
      <c r="H35" s="186"/>
      <c r="I35" s="185"/>
      <c r="J35" s="67">
        <v>0.68571428571428572</v>
      </c>
      <c r="K35" s="536">
        <v>1</v>
      </c>
      <c r="L35" s="500">
        <f>IF(ISBLANK(K35),"?",J35*K35)</f>
        <v>0.68571428571428572</v>
      </c>
      <c r="M35" s="511"/>
      <c r="N35" s="500"/>
      <c r="O35" s="518"/>
      <c r="P35" s="511"/>
      <c r="Q35" s="438" t="s">
        <v>1143</v>
      </c>
      <c r="R35" s="537" t="s">
        <v>912</v>
      </c>
      <c r="S35" s="72"/>
    </row>
    <row r="36" spans="1:20" ht="35.25" customHeight="1">
      <c r="A36" s="583"/>
      <c r="B36" s="583">
        <v>15</v>
      </c>
      <c r="C36" s="667" t="s">
        <v>605</v>
      </c>
      <c r="D36" s="667"/>
      <c r="E36" s="667"/>
      <c r="F36" s="667"/>
      <c r="G36" s="179"/>
      <c r="H36" s="180">
        <v>5.1428571428571423</v>
      </c>
      <c r="I36" s="180"/>
      <c r="J36" s="181"/>
      <c r="K36" s="290"/>
      <c r="L36" s="181"/>
      <c r="M36" s="179"/>
      <c r="N36" s="180">
        <f>SUM(L38:L51)</f>
        <v>4.8335785714285704</v>
      </c>
      <c r="O36" s="180"/>
      <c r="P36" s="192">
        <f>N36/H36</f>
        <v>0.93986249999999993</v>
      </c>
      <c r="Q36" s="428"/>
      <c r="R36" s="429"/>
      <c r="S36" s="72"/>
    </row>
    <row r="37" spans="1:20" ht="69.599999999999994" customHeight="1">
      <c r="A37" s="583"/>
      <c r="B37" s="583"/>
      <c r="C37" s="21">
        <v>38</v>
      </c>
      <c r="D37" s="663" t="s">
        <v>699</v>
      </c>
      <c r="E37" s="663"/>
      <c r="F37" s="663"/>
      <c r="G37" s="182"/>
      <c r="H37" s="183"/>
      <c r="I37" s="182">
        <v>2.5714285714285712</v>
      </c>
      <c r="J37" s="184"/>
      <c r="K37" s="291"/>
      <c r="L37" s="184"/>
      <c r="M37" s="184">
        <f>SUM(L38:L39)</f>
        <v>2.4496071428571424</v>
      </c>
      <c r="N37" s="183"/>
      <c r="O37" s="183"/>
      <c r="P37" s="193">
        <f>M37/I37</f>
        <v>0.95262499999999994</v>
      </c>
      <c r="Q37" s="430"/>
      <c r="R37" s="429"/>
      <c r="S37" s="72"/>
    </row>
    <row r="38" spans="1:20" ht="180.95" customHeight="1">
      <c r="A38" s="583"/>
      <c r="B38" s="583"/>
      <c r="C38" s="21"/>
      <c r="D38" s="21">
        <v>74</v>
      </c>
      <c r="E38" s="663" t="s">
        <v>654</v>
      </c>
      <c r="F38" s="663"/>
      <c r="G38" s="67"/>
      <c r="H38" s="186"/>
      <c r="I38" s="185"/>
      <c r="J38" s="67">
        <v>1.2857142857142856</v>
      </c>
      <c r="K38" s="289">
        <v>1</v>
      </c>
      <c r="L38" s="186">
        <f>IF(ISBLANK(K38),"?",J38*K38)</f>
        <v>1.2857142857142856</v>
      </c>
      <c r="M38" s="67"/>
      <c r="N38" s="186"/>
      <c r="O38" s="194"/>
      <c r="P38" s="67"/>
      <c r="Q38" s="592" t="s">
        <v>1136</v>
      </c>
      <c r="R38" s="432" t="s">
        <v>912</v>
      </c>
      <c r="S38" s="72"/>
    </row>
    <row r="39" spans="1:20" ht="35.25" customHeight="1">
      <c r="A39" s="583"/>
      <c r="B39" s="583"/>
      <c r="C39" s="583"/>
      <c r="D39" s="21">
        <v>75</v>
      </c>
      <c r="E39" s="663" t="s">
        <v>167</v>
      </c>
      <c r="F39" s="663"/>
      <c r="G39" s="67"/>
      <c r="H39" s="186"/>
      <c r="I39" s="185"/>
      <c r="J39" s="67">
        <v>1.2857142857142856</v>
      </c>
      <c r="K39" s="294">
        <f>AVERAGE(K40:K44)</f>
        <v>0.90525</v>
      </c>
      <c r="L39" s="186">
        <f>IF(ISERR(K39),"?",J39*K39)</f>
        <v>1.1638928571428571</v>
      </c>
      <c r="M39" s="67"/>
      <c r="N39" s="186"/>
      <c r="O39" s="67"/>
      <c r="P39" s="67"/>
      <c r="Q39" s="433"/>
      <c r="R39" s="429"/>
      <c r="S39" s="72"/>
    </row>
    <row r="40" spans="1:20" ht="34.5" customHeight="1">
      <c r="A40" s="583"/>
      <c r="B40" s="583"/>
      <c r="C40" s="583"/>
      <c r="D40" s="583"/>
      <c r="E40" s="583" t="s">
        <v>32</v>
      </c>
      <c r="F40" s="590" t="s">
        <v>168</v>
      </c>
      <c r="G40" s="67"/>
      <c r="H40" s="186"/>
      <c r="I40" s="185"/>
      <c r="J40" s="67"/>
      <c r="K40" s="289"/>
      <c r="L40" s="186" t="str">
        <f>IF(ISBLANK(K40),"?","Ok")</f>
        <v>?</v>
      </c>
      <c r="M40" s="67"/>
      <c r="N40" s="186"/>
      <c r="O40" s="194"/>
      <c r="P40" s="67"/>
      <c r="Q40" s="433"/>
      <c r="R40" s="429"/>
      <c r="S40" s="72"/>
    </row>
    <row r="41" spans="1:20" ht="409.5">
      <c r="A41" s="583"/>
      <c r="B41" s="583"/>
      <c r="C41" s="583"/>
      <c r="D41" s="583"/>
      <c r="E41" s="583"/>
      <c r="F41" s="583" t="s">
        <v>169</v>
      </c>
      <c r="G41" s="67"/>
      <c r="H41" s="186"/>
      <c r="I41" s="185"/>
      <c r="J41" s="67"/>
      <c r="K41" s="474">
        <v>0.94599999999999995</v>
      </c>
      <c r="L41" s="186" t="str">
        <f>IF(ISBLANK(K41),"?","Ok")</f>
        <v>Ok</v>
      </c>
      <c r="M41" s="67"/>
      <c r="N41" s="186"/>
      <c r="O41" s="194"/>
      <c r="P41" s="67"/>
      <c r="Q41" s="431" t="s">
        <v>1250</v>
      </c>
      <c r="R41" s="593" t="s">
        <v>912</v>
      </c>
      <c r="S41" s="72"/>
      <c r="T41" s="549"/>
    </row>
    <row r="42" spans="1:20">
      <c r="A42" s="583"/>
      <c r="B42" s="583"/>
      <c r="C42" s="583"/>
      <c r="D42" s="583"/>
      <c r="E42" s="583"/>
      <c r="F42" s="583" t="s">
        <v>170</v>
      </c>
      <c r="G42" s="67"/>
      <c r="H42" s="186"/>
      <c r="I42" s="185"/>
      <c r="J42" s="67"/>
      <c r="K42" s="474">
        <v>0.92500000000000004</v>
      </c>
      <c r="L42" s="186" t="str">
        <f>IF(ISBLANK(K42),"?","Ok")</f>
        <v>Ok</v>
      </c>
      <c r="M42" s="67"/>
      <c r="N42" s="186"/>
      <c r="O42" s="195"/>
      <c r="P42" s="67"/>
      <c r="Q42" s="491" t="s">
        <v>1026</v>
      </c>
      <c r="R42" s="351" t="s">
        <v>912</v>
      </c>
      <c r="S42" s="72"/>
      <c r="T42" s="419"/>
    </row>
    <row r="43" spans="1:20" ht="92.1" customHeight="1">
      <c r="A43" s="583"/>
      <c r="B43" s="583"/>
      <c r="C43" s="583"/>
      <c r="D43" s="583"/>
      <c r="E43" s="583" t="s">
        <v>34</v>
      </c>
      <c r="F43" s="590" t="s">
        <v>171</v>
      </c>
      <c r="G43" s="67"/>
      <c r="H43" s="186"/>
      <c r="I43" s="185"/>
      <c r="J43" s="67"/>
      <c r="K43" s="474">
        <v>1</v>
      </c>
      <c r="L43" s="186" t="str">
        <f>IF(ISBLANK(K43),"?","Ok")</f>
        <v>Ok</v>
      </c>
      <c r="M43" s="67"/>
      <c r="N43" s="186"/>
      <c r="O43" s="67"/>
      <c r="P43" s="67"/>
      <c r="Q43" s="592" t="s">
        <v>1137</v>
      </c>
      <c r="R43" s="432" t="s">
        <v>912</v>
      </c>
      <c r="S43" s="72"/>
    </row>
    <row r="44" spans="1:20" ht="181.5" customHeight="1">
      <c r="A44" s="583"/>
      <c r="B44" s="583"/>
      <c r="C44" s="583"/>
      <c r="D44" s="583"/>
      <c r="E44" s="583" t="s">
        <v>36</v>
      </c>
      <c r="F44" s="590" t="s">
        <v>172</v>
      </c>
      <c r="G44" s="67"/>
      <c r="H44" s="186"/>
      <c r="I44" s="185"/>
      <c r="J44" s="67"/>
      <c r="K44" s="474">
        <v>0.75</v>
      </c>
      <c r="L44" s="186" t="str">
        <f>IF(ISBLANK(K44),"?","Ok")</f>
        <v>Ok</v>
      </c>
      <c r="M44" s="67"/>
      <c r="N44" s="186"/>
      <c r="O44" s="67"/>
      <c r="P44" s="67"/>
      <c r="Q44" s="592" t="s">
        <v>1138</v>
      </c>
      <c r="R44" s="593" t="s">
        <v>912</v>
      </c>
      <c r="S44" s="72"/>
    </row>
    <row r="45" spans="1:20" ht="54.75" customHeight="1">
      <c r="A45" s="583"/>
      <c r="B45" s="583"/>
      <c r="C45" s="21">
        <v>39</v>
      </c>
      <c r="D45" s="663" t="s">
        <v>173</v>
      </c>
      <c r="E45" s="663"/>
      <c r="F45" s="663"/>
      <c r="G45" s="182"/>
      <c r="H45" s="183"/>
      <c r="I45" s="182">
        <v>2.5714285714285712</v>
      </c>
      <c r="J45" s="184"/>
      <c r="K45" s="291"/>
      <c r="L45" s="184"/>
      <c r="M45" s="184">
        <f>SUM(L46:L47)</f>
        <v>2.383971428571428</v>
      </c>
      <c r="N45" s="183"/>
      <c r="O45" s="183"/>
      <c r="P45" s="193">
        <f>M45/I45</f>
        <v>0.92709999999999981</v>
      </c>
      <c r="Q45" s="594"/>
      <c r="R45" s="429"/>
      <c r="S45" s="72"/>
    </row>
    <row r="46" spans="1:20" ht="144.6" customHeight="1">
      <c r="A46" s="583"/>
      <c r="B46" s="583"/>
      <c r="C46" s="21"/>
      <c r="D46" s="21">
        <v>76</v>
      </c>
      <c r="E46" s="663" t="s">
        <v>655</v>
      </c>
      <c r="F46" s="663"/>
      <c r="G46" s="67"/>
      <c r="H46" s="186"/>
      <c r="I46" s="185"/>
      <c r="J46" s="67">
        <v>1.2857142857142856</v>
      </c>
      <c r="K46" s="289">
        <v>1</v>
      </c>
      <c r="L46" s="186">
        <f>IF(ISBLANK(K46),"?",J46*K46)</f>
        <v>1.2857142857142856</v>
      </c>
      <c r="M46" s="67"/>
      <c r="N46" s="186"/>
      <c r="O46" s="67"/>
      <c r="P46" s="67"/>
      <c r="Q46" s="592" t="s">
        <v>1139</v>
      </c>
      <c r="R46" s="432" t="s">
        <v>912</v>
      </c>
      <c r="S46" s="72"/>
      <c r="T46" s="1" t="s">
        <v>887</v>
      </c>
    </row>
    <row r="47" spans="1:20">
      <c r="A47" s="583"/>
      <c r="B47" s="583"/>
      <c r="C47" s="583"/>
      <c r="D47" s="21">
        <v>77</v>
      </c>
      <c r="E47" s="663" t="s">
        <v>174</v>
      </c>
      <c r="F47" s="663"/>
      <c r="G47" s="67"/>
      <c r="H47" s="186"/>
      <c r="I47" s="185"/>
      <c r="J47" s="67">
        <v>1.2857142857142856</v>
      </c>
      <c r="K47" s="294">
        <f>AVERAGE(K48:K52)</f>
        <v>0.85419999999999996</v>
      </c>
      <c r="L47" s="186">
        <f>IF(ISERR(K47),"?",J47*K47)</f>
        <v>1.0982571428571426</v>
      </c>
      <c r="M47" s="67"/>
      <c r="N47" s="186"/>
      <c r="O47" s="194"/>
      <c r="P47" s="67"/>
      <c r="Q47" s="582"/>
      <c r="R47" s="429"/>
      <c r="S47" s="72"/>
    </row>
    <row r="48" spans="1:20" ht="409.5">
      <c r="A48" s="583"/>
      <c r="B48" s="583"/>
      <c r="C48" s="583"/>
      <c r="D48" s="583"/>
      <c r="E48" s="583" t="s">
        <v>32</v>
      </c>
      <c r="F48" s="590" t="s">
        <v>175</v>
      </c>
      <c r="G48" s="67"/>
      <c r="H48" s="186"/>
      <c r="I48" s="185"/>
      <c r="J48" s="67"/>
      <c r="K48" s="289">
        <v>0.75</v>
      </c>
      <c r="L48" s="186" t="str">
        <f>IF(ISBLANK(K48),"?","Ok")</f>
        <v>Ok</v>
      </c>
      <c r="M48" s="67"/>
      <c r="N48" s="186"/>
      <c r="O48" s="194"/>
      <c r="P48" s="67"/>
      <c r="Q48" s="592" t="s">
        <v>1251</v>
      </c>
      <c r="R48" s="432" t="s">
        <v>912</v>
      </c>
      <c r="S48" s="72"/>
    </row>
    <row r="49" spans="1:19">
      <c r="A49" s="583"/>
      <c r="B49" s="583"/>
      <c r="C49" s="583"/>
      <c r="D49" s="583"/>
      <c r="E49" s="583"/>
      <c r="F49" s="590" t="s">
        <v>169</v>
      </c>
      <c r="G49" s="67"/>
      <c r="H49" s="186"/>
      <c r="I49" s="185"/>
      <c r="J49" s="67"/>
      <c r="K49" s="474">
        <v>0.89600000000000002</v>
      </c>
      <c r="L49" s="186" t="str">
        <f>IF(ISBLANK(K49),"?","Ok")</f>
        <v>Ok</v>
      </c>
      <c r="M49" s="67"/>
      <c r="N49" s="186"/>
      <c r="O49" s="194"/>
      <c r="P49" s="67"/>
      <c r="Q49" s="431" t="s">
        <v>1027</v>
      </c>
      <c r="R49" s="351" t="s">
        <v>912</v>
      </c>
      <c r="S49" s="301"/>
    </row>
    <row r="50" spans="1:19">
      <c r="A50" s="583"/>
      <c r="B50" s="583"/>
      <c r="C50" s="583"/>
      <c r="D50" s="583"/>
      <c r="E50" s="583"/>
      <c r="F50" s="590" t="s">
        <v>523</v>
      </c>
      <c r="G50" s="67"/>
      <c r="H50" s="186"/>
      <c r="I50" s="185"/>
      <c r="J50" s="67"/>
      <c r="K50" s="474">
        <v>0.875</v>
      </c>
      <c r="L50" s="186" t="str">
        <f>IF(ISBLANK(K50),"?","Ok")</f>
        <v>Ok</v>
      </c>
      <c r="M50" s="67"/>
      <c r="N50" s="186"/>
      <c r="O50" s="67"/>
      <c r="P50" s="67"/>
      <c r="Q50" s="431" t="s">
        <v>1028</v>
      </c>
      <c r="R50" s="351" t="s">
        <v>912</v>
      </c>
      <c r="S50" s="301"/>
    </row>
    <row r="51" spans="1:19" ht="63">
      <c r="A51" s="583"/>
      <c r="B51" s="583"/>
      <c r="C51" s="583"/>
      <c r="D51" s="583"/>
      <c r="E51" s="583" t="s">
        <v>34</v>
      </c>
      <c r="F51" s="590" t="s">
        <v>176</v>
      </c>
      <c r="G51" s="67"/>
      <c r="H51" s="186"/>
      <c r="I51" s="185"/>
      <c r="J51" s="67"/>
      <c r="K51" s="474">
        <v>1</v>
      </c>
      <c r="L51" s="186" t="str">
        <f>IF(ISBLANK(K51),"?","Ok")</f>
        <v>Ok</v>
      </c>
      <c r="M51" s="67"/>
      <c r="N51" s="186"/>
      <c r="O51" s="67"/>
      <c r="P51" s="67"/>
      <c r="Q51" s="592" t="s">
        <v>1140</v>
      </c>
      <c r="R51" s="593" t="s">
        <v>912</v>
      </c>
      <c r="S51" s="72"/>
    </row>
    <row r="52" spans="1:19" ht="231" customHeight="1">
      <c r="A52" s="583"/>
      <c r="B52" s="583"/>
      <c r="C52" s="583"/>
      <c r="D52" s="583"/>
      <c r="E52" s="583" t="s">
        <v>36</v>
      </c>
      <c r="F52" s="590" t="s">
        <v>177</v>
      </c>
      <c r="G52" s="67"/>
      <c r="H52" s="186"/>
      <c r="I52" s="185"/>
      <c r="J52" s="67"/>
      <c r="K52" s="474">
        <v>0.75</v>
      </c>
      <c r="L52" s="186" t="str">
        <f>IF(ISBLANK(K52),"?","Ok")</f>
        <v>Ok</v>
      </c>
      <c r="M52" s="67"/>
      <c r="N52" s="186"/>
      <c r="O52" s="67"/>
      <c r="P52" s="67"/>
      <c r="Q52" s="431" t="s">
        <v>1252</v>
      </c>
      <c r="R52" s="593" t="s">
        <v>912</v>
      </c>
      <c r="S52" s="72"/>
    </row>
    <row r="53" spans="1:19" ht="24.75" customHeight="1">
      <c r="A53" s="583"/>
      <c r="B53" s="583">
        <v>16</v>
      </c>
      <c r="C53" s="667" t="s">
        <v>178</v>
      </c>
      <c r="D53" s="667"/>
      <c r="E53" s="667"/>
      <c r="F53" s="667"/>
      <c r="G53" s="179"/>
      <c r="H53" s="180">
        <v>3.4285714285714284</v>
      </c>
      <c r="I53" s="180"/>
      <c r="J53" s="181"/>
      <c r="K53" s="290"/>
      <c r="L53" s="181"/>
      <c r="M53" s="179"/>
      <c r="N53" s="180">
        <f>SUM(L55:L63)</f>
        <v>2.9999999999999996</v>
      </c>
      <c r="O53" s="180"/>
      <c r="P53" s="192">
        <f>N53/H53</f>
        <v>0.87499999999999989</v>
      </c>
      <c r="Q53" s="428"/>
      <c r="R53" s="429"/>
      <c r="S53" s="72"/>
    </row>
    <row r="54" spans="1:19" ht="51" customHeight="1">
      <c r="A54" s="583"/>
      <c r="B54" s="583"/>
      <c r="C54" s="21">
        <v>40</v>
      </c>
      <c r="D54" s="663" t="s">
        <v>656</v>
      </c>
      <c r="E54" s="663"/>
      <c r="F54" s="663"/>
      <c r="G54" s="182"/>
      <c r="H54" s="183"/>
      <c r="I54" s="182">
        <v>1.7142857142857142</v>
      </c>
      <c r="J54" s="184"/>
      <c r="K54" s="291"/>
      <c r="L54" s="184"/>
      <c r="M54" s="184">
        <f>SUM(L55:L56)</f>
        <v>1.7142857142857142</v>
      </c>
      <c r="N54" s="183"/>
      <c r="O54" s="183"/>
      <c r="P54" s="193">
        <f>M54/I54</f>
        <v>1</v>
      </c>
      <c r="Q54" s="430"/>
      <c r="R54" s="429"/>
      <c r="S54" s="72"/>
    </row>
    <row r="55" spans="1:19" ht="408.95" customHeight="1">
      <c r="A55" s="583"/>
      <c r="B55" s="583"/>
      <c r="C55" s="21"/>
      <c r="D55" s="21">
        <v>78</v>
      </c>
      <c r="E55" s="663" t="s">
        <v>179</v>
      </c>
      <c r="F55" s="663"/>
      <c r="G55" s="67"/>
      <c r="H55" s="186"/>
      <c r="I55" s="185"/>
      <c r="J55" s="67">
        <v>0.8571428571428571</v>
      </c>
      <c r="K55" s="289">
        <v>1</v>
      </c>
      <c r="L55" s="186">
        <f>IF(ISBLANK(K55),"?",J55*K55)</f>
        <v>0.8571428571428571</v>
      </c>
      <c r="M55" s="67"/>
      <c r="N55" s="186"/>
      <c r="O55" s="67"/>
      <c r="P55" s="67"/>
      <c r="Q55" s="431" t="s">
        <v>1253</v>
      </c>
      <c r="R55" s="432" t="s">
        <v>912</v>
      </c>
      <c r="S55" s="72"/>
    </row>
    <row r="56" spans="1:19" ht="302.10000000000002" customHeight="1">
      <c r="A56" s="583"/>
      <c r="B56" s="583"/>
      <c r="C56" s="583"/>
      <c r="D56" s="21">
        <v>79</v>
      </c>
      <c r="E56" s="663" t="s">
        <v>657</v>
      </c>
      <c r="F56" s="663"/>
      <c r="G56" s="185"/>
      <c r="H56" s="186"/>
      <c r="I56" s="185"/>
      <c r="J56" s="67">
        <v>0.8571428571428571</v>
      </c>
      <c r="K56" s="289">
        <v>1</v>
      </c>
      <c r="L56" s="186">
        <f>IF(ISBLANK(K56),"?",J56*K56)</f>
        <v>0.8571428571428571</v>
      </c>
      <c r="M56" s="67"/>
      <c r="N56" s="186"/>
      <c r="O56" s="185"/>
      <c r="P56" s="67"/>
      <c r="Q56" s="431" t="s">
        <v>1254</v>
      </c>
      <c r="R56" s="429"/>
      <c r="S56" s="72"/>
    </row>
    <row r="57" spans="1:19" ht="33.75" customHeight="1">
      <c r="A57" s="583"/>
      <c r="B57" s="583"/>
      <c r="C57" s="21">
        <v>41</v>
      </c>
      <c r="D57" s="663" t="s">
        <v>180</v>
      </c>
      <c r="E57" s="663"/>
      <c r="F57" s="663"/>
      <c r="G57" s="182"/>
      <c r="H57" s="183"/>
      <c r="I57" s="182">
        <v>1.7142857142857142</v>
      </c>
      <c r="J57" s="184"/>
      <c r="K57" s="291"/>
      <c r="L57" s="184"/>
      <c r="M57" s="184">
        <f>SUM(L58:L61)</f>
        <v>1.2857142857142856</v>
      </c>
      <c r="N57" s="183"/>
      <c r="O57" s="183"/>
      <c r="P57" s="193">
        <f>M57/I57</f>
        <v>0.75</v>
      </c>
      <c r="Q57" s="430"/>
      <c r="R57" s="429"/>
      <c r="S57" s="72"/>
    </row>
    <row r="58" spans="1:19" ht="330.75">
      <c r="A58" s="583"/>
      <c r="B58" s="583"/>
      <c r="C58" s="21"/>
      <c r="D58" s="21">
        <v>80</v>
      </c>
      <c r="E58" s="663" t="s">
        <v>181</v>
      </c>
      <c r="F58" s="663"/>
      <c r="G58" s="185"/>
      <c r="H58" s="186"/>
      <c r="I58" s="185"/>
      <c r="J58" s="67">
        <v>0.8571428571428571</v>
      </c>
      <c r="K58" s="481">
        <v>1</v>
      </c>
      <c r="L58" s="186">
        <f>IF(ISERR(K58),"?",J58*K58)</f>
        <v>0.8571428571428571</v>
      </c>
      <c r="M58" s="67"/>
      <c r="N58" s="186"/>
      <c r="O58" s="67"/>
      <c r="P58" s="67"/>
      <c r="Q58" s="431" t="s">
        <v>1144</v>
      </c>
      <c r="R58" s="432" t="s">
        <v>912</v>
      </c>
      <c r="S58" s="72"/>
    </row>
    <row r="59" spans="1:19" ht="29.45" customHeight="1">
      <c r="A59" s="583"/>
      <c r="B59" s="583"/>
      <c r="C59" s="583"/>
      <c r="D59" s="583"/>
      <c r="E59" s="583" t="s">
        <v>32</v>
      </c>
      <c r="F59" s="583" t="s">
        <v>182</v>
      </c>
      <c r="G59" s="185"/>
      <c r="H59" s="186"/>
      <c r="I59" s="185"/>
      <c r="J59" s="67"/>
      <c r="K59" s="289">
        <v>1</v>
      </c>
      <c r="L59" s="186" t="str">
        <f>IF(ISBLANK(K59),"?","Ok")</f>
        <v>Ok</v>
      </c>
      <c r="M59" s="67"/>
      <c r="N59" s="186"/>
      <c r="O59" s="67"/>
      <c r="P59" s="67"/>
      <c r="Q59" s="431" t="s">
        <v>904</v>
      </c>
      <c r="R59" s="432" t="s">
        <v>912</v>
      </c>
      <c r="S59" s="72"/>
    </row>
    <row r="60" spans="1:19" ht="87.6" customHeight="1">
      <c r="A60" s="583"/>
      <c r="B60" s="583"/>
      <c r="C60" s="583"/>
      <c r="D60" s="583"/>
      <c r="E60" s="603" t="s">
        <v>34</v>
      </c>
      <c r="F60" s="603" t="s">
        <v>183</v>
      </c>
      <c r="G60" s="601"/>
      <c r="H60" s="579"/>
      <c r="I60" s="601"/>
      <c r="J60" s="602"/>
      <c r="K60" s="604">
        <v>0</v>
      </c>
      <c r="L60" s="579" t="str">
        <f>IF(ISBLANK(K60),"?","Ok")</f>
        <v>Ok</v>
      </c>
      <c r="M60" s="602"/>
      <c r="N60" s="579"/>
      <c r="O60" s="601"/>
      <c r="P60" s="602"/>
      <c r="Q60" s="605" t="s">
        <v>853</v>
      </c>
      <c r="R60" s="606" t="s">
        <v>912</v>
      </c>
      <c r="S60" s="72"/>
    </row>
    <row r="61" spans="1:19" ht="30.75" customHeight="1">
      <c r="A61" s="583"/>
      <c r="B61" s="583"/>
      <c r="C61" s="583"/>
      <c r="D61" s="21">
        <v>81</v>
      </c>
      <c r="E61" s="663" t="s">
        <v>658</v>
      </c>
      <c r="F61" s="663"/>
      <c r="G61" s="185"/>
      <c r="H61" s="186"/>
      <c r="I61" s="185"/>
      <c r="J61" s="67">
        <v>0.8571428571428571</v>
      </c>
      <c r="K61" s="294">
        <f>AVERAGE(K62:K63)</f>
        <v>0.5</v>
      </c>
      <c r="L61" s="186">
        <f>IF(ISERR(K61),"?",J61*K61)</f>
        <v>0.42857142857142855</v>
      </c>
      <c r="M61" s="67"/>
      <c r="N61" s="186"/>
      <c r="O61" s="185"/>
      <c r="P61" s="67"/>
      <c r="Q61" s="433"/>
      <c r="R61" s="432"/>
      <c r="S61" s="72"/>
    </row>
    <row r="62" spans="1:19" ht="189">
      <c r="A62" s="583"/>
      <c r="B62" s="583"/>
      <c r="C62" s="583"/>
      <c r="D62" s="583"/>
      <c r="E62" s="583" t="s">
        <v>32</v>
      </c>
      <c r="F62" s="583" t="s">
        <v>182</v>
      </c>
      <c r="G62" s="67"/>
      <c r="H62" s="186"/>
      <c r="I62" s="185"/>
      <c r="J62" s="67"/>
      <c r="K62" s="289">
        <v>1</v>
      </c>
      <c r="L62" s="186" t="str">
        <f>IF(ISBLANK(K62),"?","Ok")</f>
        <v>Ok</v>
      </c>
      <c r="M62" s="67"/>
      <c r="N62" s="186"/>
      <c r="O62" s="67"/>
      <c r="P62" s="67"/>
      <c r="Q62" s="431" t="s">
        <v>1145</v>
      </c>
      <c r="R62" s="432" t="s">
        <v>912</v>
      </c>
      <c r="S62" s="72"/>
    </row>
    <row r="63" spans="1:19">
      <c r="A63" s="583"/>
      <c r="B63" s="583"/>
      <c r="C63" s="583"/>
      <c r="D63" s="583"/>
      <c r="E63" s="603" t="s">
        <v>34</v>
      </c>
      <c r="F63" s="603" t="s">
        <v>183</v>
      </c>
      <c r="G63" s="602"/>
      <c r="H63" s="579"/>
      <c r="I63" s="601"/>
      <c r="J63" s="602"/>
      <c r="K63" s="604">
        <v>0</v>
      </c>
      <c r="L63" s="579" t="str">
        <f>IF(ISBLANK(K63),"?","Ok")</f>
        <v>Ok</v>
      </c>
      <c r="M63" s="602"/>
      <c r="N63" s="579"/>
      <c r="O63" s="602"/>
      <c r="P63" s="602"/>
      <c r="Q63" s="605" t="s">
        <v>853</v>
      </c>
      <c r="R63" s="606" t="s">
        <v>912</v>
      </c>
      <c r="S63" s="72"/>
    </row>
    <row r="64" spans="1:19" ht="36" customHeight="1">
      <c r="A64" s="583"/>
      <c r="B64" s="583">
        <v>17</v>
      </c>
      <c r="C64" s="667" t="s">
        <v>184</v>
      </c>
      <c r="D64" s="667"/>
      <c r="E64" s="667"/>
      <c r="F64" s="667"/>
      <c r="G64" s="179"/>
      <c r="H64" s="180">
        <v>1.7142857142857142</v>
      </c>
      <c r="I64" s="180"/>
      <c r="J64" s="181"/>
      <c r="K64" s="290"/>
      <c r="L64" s="181"/>
      <c r="M64" s="179"/>
      <c r="N64" s="180">
        <f>SUM(L66:L70)</f>
        <v>1.7142857142857142</v>
      </c>
      <c r="O64" s="180"/>
      <c r="P64" s="192">
        <f>N64/H64</f>
        <v>1</v>
      </c>
      <c r="Q64" s="428"/>
      <c r="R64" s="429"/>
      <c r="S64" s="72"/>
    </row>
    <row r="65" spans="1:20" ht="57.75" customHeight="1">
      <c r="A65" s="583"/>
      <c r="B65" s="583"/>
      <c r="C65" s="21">
        <v>42</v>
      </c>
      <c r="D65" s="663" t="s">
        <v>714</v>
      </c>
      <c r="E65" s="663"/>
      <c r="F65" s="663"/>
      <c r="G65" s="182"/>
      <c r="H65" s="183"/>
      <c r="I65" s="182">
        <v>0.8571428571428571</v>
      </c>
      <c r="J65" s="184"/>
      <c r="K65" s="291"/>
      <c r="L65" s="184"/>
      <c r="M65" s="184">
        <f>SUM(L66:L67)</f>
        <v>0.8571428571428571</v>
      </c>
      <c r="N65" s="183"/>
      <c r="O65" s="183"/>
      <c r="P65" s="193">
        <f>M65/I65</f>
        <v>1</v>
      </c>
      <c r="Q65" s="430"/>
      <c r="R65" s="429"/>
      <c r="S65" s="72"/>
    </row>
    <row r="66" spans="1:20" ht="258" customHeight="1">
      <c r="A66" s="583"/>
      <c r="B66" s="583"/>
      <c r="C66" s="21"/>
      <c r="D66" s="21">
        <v>82</v>
      </c>
      <c r="E66" s="663" t="s">
        <v>715</v>
      </c>
      <c r="F66" s="663"/>
      <c r="G66" s="185"/>
      <c r="H66" s="186"/>
      <c r="I66" s="185"/>
      <c r="J66" s="67">
        <v>0.42857142857142855</v>
      </c>
      <c r="K66" s="474">
        <v>1</v>
      </c>
      <c r="L66" s="186">
        <f>IF(ISBLANK(K66),"?",J66*K66)</f>
        <v>0.42857142857142855</v>
      </c>
      <c r="M66" s="67"/>
      <c r="N66" s="186"/>
      <c r="O66" s="185"/>
      <c r="P66" s="67"/>
      <c r="Q66" s="431" t="s">
        <v>1255</v>
      </c>
      <c r="R66" s="593" t="s">
        <v>912</v>
      </c>
      <c r="S66" s="72"/>
    </row>
    <row r="67" spans="1:20" ht="318" customHeight="1">
      <c r="A67" s="583"/>
      <c r="B67" s="583"/>
      <c r="C67" s="583"/>
      <c r="D67" s="21">
        <v>83</v>
      </c>
      <c r="E67" s="663" t="s">
        <v>716</v>
      </c>
      <c r="F67" s="663"/>
      <c r="G67" s="185"/>
      <c r="H67" s="186"/>
      <c r="I67" s="185"/>
      <c r="J67" s="67">
        <v>0.42857142857142855</v>
      </c>
      <c r="K67" s="474">
        <v>1</v>
      </c>
      <c r="L67" s="186">
        <f>IF(ISBLANK(K67),"?",J67*K67)</f>
        <v>0.42857142857142855</v>
      </c>
      <c r="M67" s="67"/>
      <c r="N67" s="186"/>
      <c r="O67" s="185"/>
      <c r="P67" s="67"/>
      <c r="Q67" s="595" t="s">
        <v>1146</v>
      </c>
      <c r="R67" s="432" t="s">
        <v>965</v>
      </c>
      <c r="S67" s="72"/>
      <c r="T67" s="470"/>
    </row>
    <row r="68" spans="1:20" ht="34.5" customHeight="1">
      <c r="A68" s="583"/>
      <c r="B68" s="583"/>
      <c r="C68" s="21">
        <v>43</v>
      </c>
      <c r="D68" s="663" t="s">
        <v>717</v>
      </c>
      <c r="E68" s="663"/>
      <c r="F68" s="663"/>
      <c r="G68" s="182"/>
      <c r="H68" s="183"/>
      <c r="I68" s="182">
        <v>0.8571428571428571</v>
      </c>
      <c r="J68" s="184"/>
      <c r="K68" s="291"/>
      <c r="L68" s="184"/>
      <c r="M68" s="184">
        <f>SUM(L69:L70)</f>
        <v>0.8571428571428571</v>
      </c>
      <c r="N68" s="183"/>
      <c r="O68" s="183"/>
      <c r="P68" s="193">
        <f>M68/I68</f>
        <v>1</v>
      </c>
      <c r="Q68" s="430"/>
      <c r="R68" s="429"/>
      <c r="S68" s="72"/>
    </row>
    <row r="69" spans="1:20" ht="197.45" customHeight="1">
      <c r="A69" s="583"/>
      <c r="B69" s="583"/>
      <c r="C69" s="21"/>
      <c r="D69" s="21">
        <v>84</v>
      </c>
      <c r="E69" s="663" t="s">
        <v>661</v>
      </c>
      <c r="F69" s="663"/>
      <c r="G69" s="185"/>
      <c r="H69" s="186"/>
      <c r="I69" s="185"/>
      <c r="J69" s="67">
        <v>0.42857142857142855</v>
      </c>
      <c r="K69" s="474">
        <v>1</v>
      </c>
      <c r="L69" s="186">
        <f>IF(ISBLANK(K69),"?",J69*K69)</f>
        <v>0.42857142857142855</v>
      </c>
      <c r="M69" s="67"/>
      <c r="N69" s="186"/>
      <c r="O69" s="185"/>
      <c r="P69" s="67"/>
      <c r="Q69" s="431" t="s">
        <v>1147</v>
      </c>
      <c r="R69" s="432" t="s">
        <v>912</v>
      </c>
      <c r="S69" s="72"/>
    </row>
    <row r="70" spans="1:20" ht="204.75">
      <c r="A70" s="583"/>
      <c r="B70" s="583"/>
      <c r="C70" s="583"/>
      <c r="D70" s="21">
        <v>85</v>
      </c>
      <c r="E70" s="663" t="s">
        <v>662</v>
      </c>
      <c r="F70" s="663"/>
      <c r="G70" s="185"/>
      <c r="H70" s="186"/>
      <c r="I70" s="185"/>
      <c r="J70" s="67">
        <v>0.42857142857142855</v>
      </c>
      <c r="K70" s="474">
        <v>1</v>
      </c>
      <c r="L70" s="186">
        <f>IF(ISBLANK(K70),"?",J70*K70)</f>
        <v>0.42857142857142855</v>
      </c>
      <c r="M70" s="67"/>
      <c r="N70" s="186"/>
      <c r="O70" s="185"/>
      <c r="P70" s="67"/>
      <c r="Q70" s="595" t="s">
        <v>1148</v>
      </c>
      <c r="R70" s="432" t="s">
        <v>912</v>
      </c>
      <c r="S70" s="72"/>
    </row>
    <row r="71" spans="1:20">
      <c r="A71" s="583"/>
      <c r="B71" s="583">
        <v>18</v>
      </c>
      <c r="C71" s="667" t="s">
        <v>185</v>
      </c>
      <c r="D71" s="667"/>
      <c r="E71" s="667"/>
      <c r="F71" s="667"/>
      <c r="G71" s="179"/>
      <c r="H71" s="180">
        <v>3.4285714285714284</v>
      </c>
      <c r="I71" s="180"/>
      <c r="J71" s="181"/>
      <c r="K71" s="290"/>
      <c r="L71" s="181"/>
      <c r="M71" s="179"/>
      <c r="N71" s="180">
        <f>SUM(L73)</f>
        <v>3.0171428571428569</v>
      </c>
      <c r="O71" s="180"/>
      <c r="P71" s="192">
        <f>N71/H71</f>
        <v>0.88</v>
      </c>
      <c r="Q71" s="428"/>
      <c r="R71" s="429"/>
      <c r="S71" s="72"/>
    </row>
    <row r="72" spans="1:20" ht="38.25" customHeight="1">
      <c r="A72" s="583"/>
      <c r="B72" s="583"/>
      <c r="C72" s="21">
        <v>44</v>
      </c>
      <c r="D72" s="663" t="s">
        <v>663</v>
      </c>
      <c r="E72" s="663"/>
      <c r="F72" s="663"/>
      <c r="G72" s="182"/>
      <c r="H72" s="183"/>
      <c r="I72" s="182">
        <v>3.4285714285714284</v>
      </c>
      <c r="J72" s="184"/>
      <c r="K72" s="291"/>
      <c r="L72" s="184"/>
      <c r="M72" s="184">
        <f>SUM(L73)</f>
        <v>3.0171428571428569</v>
      </c>
      <c r="N72" s="183"/>
      <c r="O72" s="183"/>
      <c r="P72" s="193">
        <f>M72/I72</f>
        <v>0.88</v>
      </c>
      <c r="Q72" s="430"/>
      <c r="R72" s="429"/>
      <c r="S72" s="72"/>
    </row>
    <row r="73" spans="1:20" ht="33" customHeight="1">
      <c r="A73" s="583"/>
      <c r="B73" s="583"/>
      <c r="C73" s="21"/>
      <c r="D73" s="21">
        <v>86</v>
      </c>
      <c r="E73" s="663" t="s">
        <v>664</v>
      </c>
      <c r="F73" s="663"/>
      <c r="G73" s="185"/>
      <c r="H73" s="186"/>
      <c r="I73" s="185"/>
      <c r="J73" s="67">
        <v>3.4285714285714284</v>
      </c>
      <c r="K73" s="294">
        <f>AVERAGE(K74:K75)</f>
        <v>0.88</v>
      </c>
      <c r="L73" s="186">
        <f>IF(ISERR(K73),"?",J73*K73)</f>
        <v>3.0171428571428569</v>
      </c>
      <c r="M73" s="67"/>
      <c r="N73" s="186"/>
      <c r="O73" s="185"/>
      <c r="P73" s="67"/>
      <c r="Q73" s="433"/>
      <c r="R73" s="429"/>
      <c r="S73" s="72"/>
    </row>
    <row r="74" spans="1:20" ht="409.5">
      <c r="A74" s="583"/>
      <c r="B74" s="583"/>
      <c r="C74" s="583"/>
      <c r="D74" s="583"/>
      <c r="E74" s="583" t="s">
        <v>32</v>
      </c>
      <c r="F74" s="590" t="s">
        <v>186</v>
      </c>
      <c r="G74" s="67"/>
      <c r="H74" s="186"/>
      <c r="I74" s="185"/>
      <c r="J74" s="67"/>
      <c r="K74" s="289">
        <v>0.88</v>
      </c>
      <c r="L74" s="186" t="str">
        <f>IF(ISBLANK(K74),"?","Ok")</f>
        <v>Ok</v>
      </c>
      <c r="M74" s="67"/>
      <c r="N74" s="186"/>
      <c r="O74" s="67"/>
      <c r="P74" s="67"/>
      <c r="Q74" s="596" t="s">
        <v>1149</v>
      </c>
      <c r="R74" s="597" t="s">
        <v>912</v>
      </c>
      <c r="S74" s="72"/>
    </row>
    <row r="75" spans="1:20" ht="409.5">
      <c r="A75" s="583"/>
      <c r="B75" s="583"/>
      <c r="C75" s="583"/>
      <c r="D75" s="583"/>
      <c r="E75" s="583" t="s">
        <v>34</v>
      </c>
      <c r="F75" s="590" t="s">
        <v>187</v>
      </c>
      <c r="G75" s="67"/>
      <c r="H75" s="186"/>
      <c r="I75" s="185"/>
      <c r="J75" s="67"/>
      <c r="K75" s="289">
        <v>0.88</v>
      </c>
      <c r="L75" s="186" t="str">
        <f>IF(ISBLANK(K75),"?","Ok")</f>
        <v>Ok</v>
      </c>
      <c r="M75" s="67"/>
      <c r="N75" s="186"/>
      <c r="O75" s="67"/>
      <c r="P75" s="67"/>
      <c r="Q75" s="596" t="s">
        <v>1149</v>
      </c>
      <c r="R75" s="432" t="s">
        <v>912</v>
      </c>
      <c r="S75" s="72"/>
    </row>
    <row r="76" spans="1:20" ht="18" customHeight="1">
      <c r="A76" s="583"/>
      <c r="B76" s="583"/>
      <c r="C76" s="583"/>
      <c r="D76" s="583"/>
      <c r="E76" s="583"/>
      <c r="F76" s="583"/>
      <c r="G76" s="67"/>
      <c r="H76" s="186"/>
      <c r="I76" s="186"/>
      <c r="J76" s="196"/>
      <c r="K76" s="196"/>
      <c r="L76" s="196"/>
      <c r="M76" s="67"/>
      <c r="N76" s="186"/>
      <c r="O76" s="186"/>
      <c r="P76" s="197"/>
      <c r="Q76" s="308"/>
      <c r="R76" s="299"/>
      <c r="S76" s="72"/>
    </row>
    <row r="77" spans="1:20">
      <c r="A77" s="243"/>
      <c r="B77" s="21"/>
      <c r="C77" s="161"/>
      <c r="D77" s="21"/>
      <c r="E77" s="549"/>
      <c r="F77" s="21"/>
      <c r="G77" s="198">
        <f>SUM(G5:G75)</f>
        <v>24</v>
      </c>
      <c r="H77" s="198">
        <f>SUM(H5:H75)</f>
        <v>23.999999999999996</v>
      </c>
      <c r="I77" s="198">
        <f>SUM(I5:I75)</f>
        <v>23.999999999999996</v>
      </c>
      <c r="J77" s="198">
        <f>SUM(J5:J75)</f>
        <v>23.999999999999989</v>
      </c>
      <c r="K77" s="189"/>
      <c r="L77" s="198">
        <f>SUM(L5:L75)</f>
        <v>21.913692857142852</v>
      </c>
      <c r="M77" s="198">
        <f>SUM(M5:M75)</f>
        <v>21.913692857142859</v>
      </c>
      <c r="N77" s="198">
        <f>SUM(N5:N75)</f>
        <v>21.913692857142859</v>
      </c>
      <c r="O77" s="198">
        <f>SUM(O5:O75)</f>
        <v>21.913692857142859</v>
      </c>
      <c r="P77" s="199">
        <f>O77/G77</f>
        <v>0.91307053571428576</v>
      </c>
      <c r="Q77" s="71"/>
      <c r="R77" s="301"/>
      <c r="S77" s="72"/>
    </row>
    <row r="78" spans="1:20" ht="5.25" customHeight="1">
      <c r="A78" s="75"/>
      <c r="B78" s="598"/>
      <c r="C78" s="598"/>
      <c r="D78" s="598"/>
      <c r="E78" s="598"/>
      <c r="F78" s="598"/>
      <c r="G78" s="88"/>
      <c r="H78" s="75"/>
      <c r="I78" s="75"/>
      <c r="J78" s="75"/>
      <c r="K78" s="75"/>
      <c r="L78" s="75"/>
      <c r="M78" s="75"/>
      <c r="N78" s="75"/>
      <c r="O78" s="75"/>
      <c r="P78" s="75"/>
      <c r="Q78" s="75"/>
      <c r="S78" s="75"/>
    </row>
    <row r="79" spans="1:20">
      <c r="E79" s="64"/>
    </row>
    <row r="80" spans="1:20">
      <c r="E80" s="64"/>
    </row>
    <row r="81" spans="5:5">
      <c r="E81" s="64"/>
    </row>
    <row r="82" spans="5:5">
      <c r="E82" s="64"/>
    </row>
    <row r="83" spans="5:5">
      <c r="E83" s="64"/>
    </row>
    <row r="84" spans="5:5">
      <c r="E84" s="64"/>
    </row>
    <row r="85" spans="5:5">
      <c r="E85" s="64"/>
    </row>
    <row r="86" spans="5:5">
      <c r="E86" s="64"/>
    </row>
    <row r="87" spans="5:5">
      <c r="E87" s="64"/>
    </row>
    <row r="88" spans="5:5">
      <c r="E88" s="64"/>
    </row>
    <row r="89" spans="5:5">
      <c r="E89" s="64"/>
    </row>
    <row r="90" spans="5:5">
      <c r="E90" s="64"/>
    </row>
    <row r="91" spans="5:5">
      <c r="E91" s="64"/>
    </row>
    <row r="92" spans="5:5">
      <c r="E92" s="64"/>
    </row>
    <row r="93" spans="5:5">
      <c r="E93" s="64"/>
    </row>
    <row r="94" spans="5:5">
      <c r="E94" s="64"/>
    </row>
    <row r="95" spans="5:5">
      <c r="E95" s="64"/>
    </row>
    <row r="96" spans="5:5">
      <c r="E96" s="64"/>
    </row>
    <row r="97" spans="5:5">
      <c r="E97" s="64"/>
    </row>
    <row r="98" spans="5:5">
      <c r="E98" s="64"/>
    </row>
    <row r="99" spans="5:5">
      <c r="E99" s="64"/>
    </row>
    <row r="100" spans="5:5">
      <c r="E100" s="64"/>
    </row>
    <row r="101" spans="5:5">
      <c r="E101" s="64"/>
    </row>
    <row r="102" spans="5:5">
      <c r="E102" s="64"/>
    </row>
    <row r="103" spans="5:5">
      <c r="E103" s="64"/>
    </row>
    <row r="104" spans="5:5">
      <c r="E104" s="64"/>
    </row>
    <row r="105" spans="5:5">
      <c r="E105" s="64"/>
    </row>
    <row r="106" spans="5:5">
      <c r="E106" s="64"/>
    </row>
    <row r="107" spans="5:5">
      <c r="E107" s="64"/>
    </row>
    <row r="108" spans="5:5">
      <c r="E108" s="64"/>
    </row>
    <row r="109" spans="5:5">
      <c r="E109" s="64"/>
    </row>
    <row r="110" spans="5:5">
      <c r="E110" s="64"/>
    </row>
    <row r="111" spans="5:5">
      <c r="E111" s="64"/>
    </row>
    <row r="112" spans="5:5">
      <c r="E112" s="64"/>
    </row>
    <row r="113" spans="5:5">
      <c r="E113" s="64"/>
    </row>
    <row r="114" spans="5:5">
      <c r="E114" s="64"/>
    </row>
    <row r="115" spans="5:5">
      <c r="E115" s="64"/>
    </row>
    <row r="116" spans="5:5">
      <c r="E116" s="64"/>
    </row>
    <row r="117" spans="5:5">
      <c r="E117" s="64"/>
    </row>
    <row r="118" spans="5:5">
      <c r="E118" s="64"/>
    </row>
    <row r="119" spans="5:5">
      <c r="E119" s="64"/>
    </row>
    <row r="120" spans="5:5">
      <c r="E120" s="64"/>
    </row>
    <row r="121" spans="5:5">
      <c r="E121" s="64"/>
    </row>
    <row r="122" spans="5:5">
      <c r="E122" s="64"/>
    </row>
    <row r="123" spans="5:5">
      <c r="E123" s="64"/>
    </row>
    <row r="124" spans="5:5">
      <c r="E124" s="64"/>
    </row>
    <row r="125" spans="5:5">
      <c r="E125" s="64"/>
    </row>
    <row r="126" spans="5:5">
      <c r="E126" s="64"/>
    </row>
    <row r="127" spans="5:5">
      <c r="E127" s="64"/>
    </row>
    <row r="128" spans="5:5">
      <c r="E128" s="64"/>
    </row>
    <row r="129" spans="5:5">
      <c r="E129" s="64"/>
    </row>
    <row r="130" spans="5:5">
      <c r="E130" s="64"/>
    </row>
  </sheetData>
  <sheetProtection formatCells="0" formatColumns="0" formatRows="0" insertColumns="0" insertHyperlinks="0" deleteColumns="0"/>
  <protectedRanges>
    <protectedRange sqref="K1:K1048576" name="Rentang2"/>
    <protectedRange sqref="Q1:R7 Q9:R24 R8 Q27:R59 Q61:R62 R60 Q64:R1048576 R63 R25:R26" name="RentangPemDok"/>
    <protectedRange sqref="T41:T42" name="RentangPemDok_2"/>
  </protectedRanges>
  <mergeCells count="57">
    <mergeCell ref="C71:F71"/>
    <mergeCell ref="E47:F47"/>
    <mergeCell ref="C53:F53"/>
    <mergeCell ref="D54:F54"/>
    <mergeCell ref="E56:F56"/>
    <mergeCell ref="D57:F57"/>
    <mergeCell ref="D65:F65"/>
    <mergeCell ref="E67:F67"/>
    <mergeCell ref="D68:F68"/>
    <mergeCell ref="E69:F69"/>
    <mergeCell ref="C6:F6"/>
    <mergeCell ref="D7:F7"/>
    <mergeCell ref="G2:J2"/>
    <mergeCell ref="K2:K3"/>
    <mergeCell ref="L2:O2"/>
    <mergeCell ref="E8:F8"/>
    <mergeCell ref="C9:F9"/>
    <mergeCell ref="D10:F10"/>
    <mergeCell ref="E11:F11"/>
    <mergeCell ref="D14:F14"/>
    <mergeCell ref="E15:F15"/>
    <mergeCell ref="D16:F16"/>
    <mergeCell ref="E17:F17"/>
    <mergeCell ref="E18:F18"/>
    <mergeCell ref="D19:F19"/>
    <mergeCell ref="E20:F20"/>
    <mergeCell ref="C21:F21"/>
    <mergeCell ref="D22:F22"/>
    <mergeCell ref="E23:F23"/>
    <mergeCell ref="D27:F27"/>
    <mergeCell ref="E28:F28"/>
    <mergeCell ref="D29:F29"/>
    <mergeCell ref="E30:F30"/>
    <mergeCell ref="D31:F31"/>
    <mergeCell ref="E33:F33"/>
    <mergeCell ref="E32:F32"/>
    <mergeCell ref="D34:F34"/>
    <mergeCell ref="E35:F35"/>
    <mergeCell ref="C36:F36"/>
    <mergeCell ref="E39:F39"/>
    <mergeCell ref="D45:F45"/>
    <mergeCell ref="D72:F72"/>
    <mergeCell ref="E73:F73"/>
    <mergeCell ref="E66:F66"/>
    <mergeCell ref="Q2:Q3"/>
    <mergeCell ref="P2:P3"/>
    <mergeCell ref="A2:F3"/>
    <mergeCell ref="B4:F4"/>
    <mergeCell ref="B5:F5"/>
    <mergeCell ref="E46:F46"/>
    <mergeCell ref="D37:F37"/>
    <mergeCell ref="E38:F38"/>
    <mergeCell ref="E55:F55"/>
    <mergeCell ref="E70:F70"/>
    <mergeCell ref="E58:F58"/>
    <mergeCell ref="E61:F61"/>
    <mergeCell ref="C64:F64"/>
  </mergeCells>
  <conditionalFormatting sqref="P5 P7">
    <cfRule type="cellIs" dxfId="137" priority="151" operator="lessThanOrEqual">
      <formula>0.5</formula>
    </cfRule>
    <cfRule type="cellIs" dxfId="136" priority="152" operator="lessThanOrEqual">
      <formula>0.75</formula>
    </cfRule>
  </conditionalFormatting>
  <conditionalFormatting sqref="P8 P76 P73:P74 P70 P62:P63 P55 P39:P51 P25:P26 P11:P13 P15 P17:P18 P20 P33 P58:P59">
    <cfRule type="cellIs" dxfId="135" priority="81" operator="lessThanOrEqual">
      <formula>0.5</formula>
    </cfRule>
    <cfRule type="cellIs" dxfId="134" priority="82" operator="lessThanOrEqual">
      <formula>0.75</formula>
    </cfRule>
  </conditionalFormatting>
  <conditionalFormatting sqref="P75">
    <cfRule type="cellIs" dxfId="133" priority="79" operator="lessThanOrEqual">
      <formula>0.5</formula>
    </cfRule>
    <cfRule type="cellIs" dxfId="132" priority="80" operator="lessThanOrEqual">
      <formula>0.75</formula>
    </cfRule>
  </conditionalFormatting>
  <conditionalFormatting sqref="P71">
    <cfRule type="cellIs" dxfId="131" priority="77" operator="lessThanOrEqual">
      <formula>0.5</formula>
    </cfRule>
    <cfRule type="cellIs" dxfId="130" priority="78" operator="lessThanOrEqual">
      <formula>0.75</formula>
    </cfRule>
  </conditionalFormatting>
  <conditionalFormatting sqref="P66">
    <cfRule type="cellIs" dxfId="129" priority="75" operator="lessThanOrEqual">
      <formula>0.5</formula>
    </cfRule>
    <cfRule type="cellIs" dxfId="128" priority="76" operator="lessThanOrEqual">
      <formula>0.75</formula>
    </cfRule>
  </conditionalFormatting>
  <conditionalFormatting sqref="P67">
    <cfRule type="cellIs" dxfId="127" priority="73" operator="lessThanOrEqual">
      <formula>0.5</formula>
    </cfRule>
    <cfRule type="cellIs" dxfId="126" priority="74" operator="lessThanOrEqual">
      <formula>0.75</formula>
    </cfRule>
  </conditionalFormatting>
  <conditionalFormatting sqref="P69">
    <cfRule type="cellIs" dxfId="125" priority="71" operator="lessThanOrEqual">
      <formula>0.5</formula>
    </cfRule>
    <cfRule type="cellIs" dxfId="124" priority="72" operator="lessThanOrEqual">
      <formula>0.75</formula>
    </cfRule>
  </conditionalFormatting>
  <conditionalFormatting sqref="P61">
    <cfRule type="cellIs" dxfId="123" priority="69" operator="lessThanOrEqual">
      <formula>0.5</formula>
    </cfRule>
    <cfRule type="cellIs" dxfId="122" priority="70" operator="lessThanOrEqual">
      <formula>0.75</formula>
    </cfRule>
  </conditionalFormatting>
  <conditionalFormatting sqref="P19">
    <cfRule type="cellIs" dxfId="121" priority="45" operator="lessThanOrEqual">
      <formula>0.5</formula>
    </cfRule>
    <cfRule type="cellIs" dxfId="120" priority="46" operator="lessThanOrEqual">
      <formula>0.75</formula>
    </cfRule>
  </conditionalFormatting>
  <conditionalFormatting sqref="P64">
    <cfRule type="cellIs" dxfId="119" priority="63" operator="lessThanOrEqual">
      <formula>0.5</formula>
    </cfRule>
    <cfRule type="cellIs" dxfId="118" priority="64" operator="lessThanOrEqual">
      <formula>0.75</formula>
    </cfRule>
  </conditionalFormatting>
  <conditionalFormatting sqref="P53">
    <cfRule type="cellIs" dxfId="117" priority="61" operator="lessThanOrEqual">
      <formula>0.5</formula>
    </cfRule>
    <cfRule type="cellIs" dxfId="116" priority="62" operator="lessThanOrEqual">
      <formula>0.75</formula>
    </cfRule>
  </conditionalFormatting>
  <conditionalFormatting sqref="P36">
    <cfRule type="cellIs" dxfId="115" priority="59" operator="lessThanOrEqual">
      <formula>0.5</formula>
    </cfRule>
    <cfRule type="cellIs" dxfId="114" priority="60" operator="lessThanOrEqual">
      <formula>0.75</formula>
    </cfRule>
  </conditionalFormatting>
  <conditionalFormatting sqref="P21">
    <cfRule type="cellIs" dxfId="113" priority="57" operator="lessThanOrEqual">
      <formula>0.5</formula>
    </cfRule>
    <cfRule type="cellIs" dxfId="112" priority="58" operator="lessThanOrEqual">
      <formula>0.75</formula>
    </cfRule>
  </conditionalFormatting>
  <conditionalFormatting sqref="P9">
    <cfRule type="cellIs" dxfId="111" priority="55" operator="lessThanOrEqual">
      <formula>0.5</formula>
    </cfRule>
    <cfRule type="cellIs" dxfId="110" priority="56" operator="lessThanOrEqual">
      <formula>0.75</formula>
    </cfRule>
  </conditionalFormatting>
  <conditionalFormatting sqref="P6">
    <cfRule type="cellIs" dxfId="109" priority="53" operator="lessThanOrEqual">
      <formula>0.5</formula>
    </cfRule>
    <cfRule type="cellIs" dxfId="108" priority="54" operator="lessThanOrEqual">
      <formula>0.75</formula>
    </cfRule>
  </conditionalFormatting>
  <conditionalFormatting sqref="P10">
    <cfRule type="cellIs" dxfId="107" priority="51" operator="lessThanOrEqual">
      <formula>0.5</formula>
    </cfRule>
    <cfRule type="cellIs" dxfId="106" priority="52" operator="lessThanOrEqual">
      <formula>0.75</formula>
    </cfRule>
  </conditionalFormatting>
  <conditionalFormatting sqref="P14">
    <cfRule type="cellIs" dxfId="105" priority="49" operator="lessThanOrEqual">
      <formula>0.5</formula>
    </cfRule>
    <cfRule type="cellIs" dxfId="104" priority="50" operator="lessThanOrEqual">
      <formula>0.75</formula>
    </cfRule>
  </conditionalFormatting>
  <conditionalFormatting sqref="P16">
    <cfRule type="cellIs" dxfId="103" priority="47" operator="lessThanOrEqual">
      <formula>0.5</formula>
    </cfRule>
    <cfRule type="cellIs" dxfId="102" priority="48" operator="lessThanOrEqual">
      <formula>0.75</formula>
    </cfRule>
  </conditionalFormatting>
  <conditionalFormatting sqref="P22">
    <cfRule type="cellIs" dxfId="101" priority="43" operator="lessThanOrEqual">
      <formula>0.5</formula>
    </cfRule>
    <cfRule type="cellIs" dxfId="100" priority="44" operator="lessThanOrEqual">
      <formula>0.75</formula>
    </cfRule>
  </conditionalFormatting>
  <conditionalFormatting sqref="P32">
    <cfRule type="cellIs" dxfId="99" priority="11" operator="lessThanOrEqual">
      <formula>0.5</formula>
    </cfRule>
    <cfRule type="cellIs" dxfId="98" priority="12" operator="lessThanOrEqual">
      <formula>0.75</formula>
    </cfRule>
  </conditionalFormatting>
  <conditionalFormatting sqref="P38">
    <cfRule type="cellIs" dxfId="97" priority="39" operator="lessThanOrEqual">
      <formula>0.5</formula>
    </cfRule>
    <cfRule type="cellIs" dxfId="96" priority="40" operator="lessThanOrEqual">
      <formula>0.75</formula>
    </cfRule>
  </conditionalFormatting>
  <conditionalFormatting sqref="P27">
    <cfRule type="cellIs" dxfId="95" priority="37" operator="lessThanOrEqual">
      <formula>0.5</formula>
    </cfRule>
    <cfRule type="cellIs" dxfId="94" priority="38" operator="lessThanOrEqual">
      <formula>0.75</formula>
    </cfRule>
  </conditionalFormatting>
  <conditionalFormatting sqref="P29">
    <cfRule type="cellIs" dxfId="93" priority="35" operator="lessThanOrEqual">
      <formula>0.5</formula>
    </cfRule>
    <cfRule type="cellIs" dxfId="92" priority="36" operator="lessThanOrEqual">
      <formula>0.75</formula>
    </cfRule>
  </conditionalFormatting>
  <conditionalFormatting sqref="P31">
    <cfRule type="cellIs" dxfId="91" priority="33" operator="lessThanOrEqual">
      <formula>0.5</formula>
    </cfRule>
    <cfRule type="cellIs" dxfId="90" priority="34" operator="lessThanOrEqual">
      <formula>0.75</formula>
    </cfRule>
  </conditionalFormatting>
  <conditionalFormatting sqref="P34">
    <cfRule type="cellIs" dxfId="89" priority="31" operator="lessThanOrEqual">
      <formula>0.5</formula>
    </cfRule>
    <cfRule type="cellIs" dxfId="88" priority="32" operator="lessThanOrEqual">
      <formula>0.75</formula>
    </cfRule>
  </conditionalFormatting>
  <conditionalFormatting sqref="P37">
    <cfRule type="cellIs" dxfId="87" priority="29" operator="lessThanOrEqual">
      <formula>0.5</formula>
    </cfRule>
    <cfRule type="cellIs" dxfId="86" priority="30" operator="lessThanOrEqual">
      <formula>0.75</formula>
    </cfRule>
  </conditionalFormatting>
  <conditionalFormatting sqref="P54">
    <cfRule type="cellIs" dxfId="85" priority="27" operator="lessThanOrEqual">
      <formula>0.5</formula>
    </cfRule>
    <cfRule type="cellIs" dxfId="84" priority="28" operator="lessThanOrEqual">
      <formula>0.75</formula>
    </cfRule>
  </conditionalFormatting>
  <conditionalFormatting sqref="P57">
    <cfRule type="cellIs" dxfId="83" priority="25" operator="lessThanOrEqual">
      <formula>0.5</formula>
    </cfRule>
    <cfRule type="cellIs" dxfId="82" priority="26" operator="lessThanOrEqual">
      <formula>0.75</formula>
    </cfRule>
  </conditionalFormatting>
  <conditionalFormatting sqref="P65">
    <cfRule type="cellIs" dxfId="81" priority="23" operator="lessThanOrEqual">
      <formula>0.5</formula>
    </cfRule>
    <cfRule type="cellIs" dxfId="80" priority="24" operator="lessThanOrEqual">
      <formula>0.75</formula>
    </cfRule>
  </conditionalFormatting>
  <conditionalFormatting sqref="P68">
    <cfRule type="cellIs" dxfId="79" priority="21" operator="lessThanOrEqual">
      <formula>0.5</formula>
    </cfRule>
    <cfRule type="cellIs" dxfId="78" priority="22" operator="lessThanOrEqual">
      <formula>0.75</formula>
    </cfRule>
  </conditionalFormatting>
  <conditionalFormatting sqref="P72">
    <cfRule type="cellIs" dxfId="77" priority="19" operator="lessThanOrEqual">
      <formula>0.5</formula>
    </cfRule>
    <cfRule type="cellIs" dxfId="76" priority="20" operator="lessThanOrEqual">
      <formula>0.75</formula>
    </cfRule>
  </conditionalFormatting>
  <conditionalFormatting sqref="P23">
    <cfRule type="cellIs" dxfId="75" priority="17" operator="lessThanOrEqual">
      <formula>0.5</formula>
    </cfRule>
    <cfRule type="cellIs" dxfId="74" priority="18" operator="lessThanOrEqual">
      <formula>0.75</formula>
    </cfRule>
  </conditionalFormatting>
  <conditionalFormatting sqref="P28">
    <cfRule type="cellIs" dxfId="73" priority="15" operator="lessThanOrEqual">
      <formula>0.5</formula>
    </cfRule>
    <cfRule type="cellIs" dxfId="72" priority="16" operator="lessThanOrEqual">
      <formula>0.75</formula>
    </cfRule>
  </conditionalFormatting>
  <conditionalFormatting sqref="P30">
    <cfRule type="cellIs" dxfId="71" priority="13" operator="lessThanOrEqual">
      <formula>0.5</formula>
    </cfRule>
    <cfRule type="cellIs" dxfId="70" priority="14" operator="lessThanOrEqual">
      <formula>0.75</formula>
    </cfRule>
  </conditionalFormatting>
  <conditionalFormatting sqref="P35">
    <cfRule type="cellIs" dxfId="69" priority="9" operator="lessThanOrEqual">
      <formula>0.5</formula>
    </cfRule>
    <cfRule type="cellIs" dxfId="68" priority="10" operator="lessThanOrEqual">
      <formula>0.75</formula>
    </cfRule>
  </conditionalFormatting>
  <conditionalFormatting sqref="P56">
    <cfRule type="cellIs" dxfId="67" priority="7" operator="lessThanOrEqual">
      <formula>0.5</formula>
    </cfRule>
    <cfRule type="cellIs" dxfId="66" priority="8" operator="lessThanOrEqual">
      <formula>0.75</formula>
    </cfRule>
  </conditionalFormatting>
  <conditionalFormatting sqref="P60">
    <cfRule type="cellIs" dxfId="65" priority="5" operator="lessThanOrEqual">
      <formula>0.5</formula>
    </cfRule>
    <cfRule type="cellIs" dxfId="64" priority="6" operator="lessThanOrEqual">
      <formula>0.75</formula>
    </cfRule>
  </conditionalFormatting>
  <conditionalFormatting sqref="P52">
    <cfRule type="cellIs" dxfId="63" priority="3" operator="lessThanOrEqual">
      <formula>0.5</formula>
    </cfRule>
    <cfRule type="cellIs" dxfId="62" priority="4" operator="lessThanOrEqual">
      <formula>0.75</formula>
    </cfRule>
  </conditionalFormatting>
  <conditionalFormatting sqref="P24">
    <cfRule type="cellIs" dxfId="61" priority="1" operator="lessThanOrEqual">
      <formula>0.5</formula>
    </cfRule>
    <cfRule type="cellIs" dxfId="60" priority="2" operator="lessThanOrEqual">
      <formula>0.75</formula>
    </cfRule>
  </conditionalFormatting>
  <dataValidations count="1">
    <dataValidation type="decimal" allowBlank="1" showInputMessage="1" showErrorMessage="1" errorTitle="Hanya Angka" error="Masukkan Nilai 0 - 1" promptTitle="Hanya Angka" prompt="Masukkan Nilai 0 - 1" sqref="K8 K69:K70 K66:K67 K59:K60 K32:K33 K12:K13 K15 K17:K18 K20 K46 K40:K44 K38 K62:K63 K35 K55:K56 K48:K52 K28 K30 K74:K75 K24:K26">
      <formula1>0</formula1>
      <formula2>1</formula2>
    </dataValidation>
  </dataValidations>
  <printOptions horizontalCentered="1"/>
  <pageMargins left="0.70866141732283472" right="0.70866141732283472" top="0.74803149606299213" bottom="0.74803149606299213" header="0.31496062992125984" footer="0.31496062992125984"/>
  <pageSetup paperSize="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V306"/>
  <sheetViews>
    <sheetView zoomScale="50" zoomScaleNormal="50" workbookViewId="0">
      <pane xSplit="6" ySplit="4" topLeftCell="G156" activePane="bottomRight" state="frozen"/>
      <selection pane="topRight" activeCell="G1" sqref="G1"/>
      <selection pane="bottomLeft" activeCell="A5" sqref="A5"/>
      <selection pane="bottomRight" activeCell="E159" sqref="E159:F159"/>
    </sheetView>
  </sheetViews>
  <sheetFormatPr defaultColWidth="9.140625" defaultRowHeight="15.75"/>
  <cols>
    <col min="1" max="1" width="5.42578125" style="1" customWidth="1"/>
    <col min="2" max="2" width="5.5703125" style="1" customWidth="1"/>
    <col min="3" max="3" width="4.42578125" style="1" customWidth="1"/>
    <col min="4" max="4" width="7.42578125" style="2" customWidth="1"/>
    <col min="5" max="5" width="3.28515625" style="1" customWidth="1"/>
    <col min="6" max="6" width="24.85546875" style="1" customWidth="1"/>
    <col min="7" max="7" width="5.5703125" style="1" hidden="1" customWidth="1"/>
    <col min="8" max="9" width="9.140625" style="1" hidden="1" customWidth="1"/>
    <col min="10" max="10" width="12" style="1" hidden="1" customWidth="1"/>
    <col min="11" max="11" width="9.5703125" style="1" customWidth="1"/>
    <col min="12" max="12" width="9" style="1" hidden="1" customWidth="1"/>
    <col min="13" max="13" width="7" style="1" hidden="1" customWidth="1"/>
    <col min="14" max="14" width="5.5703125" style="1" hidden="1" customWidth="1"/>
    <col min="15" max="15" width="17" style="1" hidden="1" customWidth="1"/>
    <col min="16" max="16" width="9" style="1" hidden="1" customWidth="1"/>
    <col min="17" max="17" width="75.85546875" style="1" customWidth="1"/>
    <col min="18" max="18" width="11.7109375" style="1" customWidth="1"/>
    <col min="19" max="19" width="1.5703125" style="1" customWidth="1"/>
    <col min="20" max="16384" width="9.140625" style="1"/>
  </cols>
  <sheetData>
    <row r="1" spans="1:20">
      <c r="A1" s="6" t="s">
        <v>513</v>
      </c>
      <c r="B1" s="6"/>
      <c r="C1" s="6"/>
      <c r="D1" s="6"/>
      <c r="E1" s="6"/>
      <c r="F1" s="6"/>
      <c r="G1" s="6"/>
      <c r="H1" s="6"/>
      <c r="I1" s="6"/>
      <c r="J1" s="6"/>
      <c r="K1" s="6"/>
      <c r="L1" s="6"/>
      <c r="M1" s="6"/>
      <c r="N1" s="6"/>
      <c r="O1" s="6"/>
      <c r="P1" s="6"/>
      <c r="Q1" s="6"/>
      <c r="R1" s="6"/>
    </row>
    <row r="2" spans="1:20" s="3" customFormat="1" ht="15.75" customHeight="1">
      <c r="A2" s="664" t="s">
        <v>514</v>
      </c>
      <c r="B2" s="664"/>
      <c r="C2" s="664"/>
      <c r="D2" s="664"/>
      <c r="E2" s="664"/>
      <c r="F2" s="664"/>
      <c r="G2" s="664" t="s">
        <v>517</v>
      </c>
      <c r="H2" s="664"/>
      <c r="I2" s="664"/>
      <c r="J2" s="664"/>
      <c r="K2" s="664" t="s">
        <v>515</v>
      </c>
      <c r="L2" s="664" t="s">
        <v>516</v>
      </c>
      <c r="M2" s="664"/>
      <c r="N2" s="664"/>
      <c r="O2" s="664"/>
      <c r="P2" s="664" t="s">
        <v>522</v>
      </c>
      <c r="Q2" s="664" t="s">
        <v>0</v>
      </c>
      <c r="R2" s="492"/>
      <c r="S2" s="76"/>
    </row>
    <row r="3" spans="1:20" s="3" customFormat="1" ht="31.5">
      <c r="A3" s="664"/>
      <c r="B3" s="664"/>
      <c r="C3" s="664"/>
      <c r="D3" s="664"/>
      <c r="E3" s="664"/>
      <c r="F3" s="664"/>
      <c r="G3" s="550" t="s">
        <v>518</v>
      </c>
      <c r="H3" s="550" t="s">
        <v>519</v>
      </c>
      <c r="I3" s="550" t="s">
        <v>520</v>
      </c>
      <c r="J3" s="550" t="s">
        <v>521</v>
      </c>
      <c r="K3" s="664"/>
      <c r="L3" s="550" t="s">
        <v>521</v>
      </c>
      <c r="M3" s="550" t="s">
        <v>520</v>
      </c>
      <c r="N3" s="550" t="s">
        <v>519</v>
      </c>
      <c r="O3" s="550" t="s">
        <v>518</v>
      </c>
      <c r="P3" s="664"/>
      <c r="Q3" s="664"/>
      <c r="R3" s="492"/>
      <c r="S3" s="76"/>
    </row>
    <row r="4" spans="1:20" ht="15.75" customHeight="1">
      <c r="A4" s="62" t="s">
        <v>188</v>
      </c>
      <c r="B4" s="671" t="s">
        <v>608</v>
      </c>
      <c r="C4" s="672"/>
      <c r="D4" s="672"/>
      <c r="E4" s="672"/>
      <c r="F4" s="673"/>
      <c r="G4" s="176">
        <v>18</v>
      </c>
      <c r="H4" s="177"/>
      <c r="I4" s="178"/>
      <c r="J4" s="177"/>
      <c r="K4" s="177"/>
      <c r="L4" s="177"/>
      <c r="M4" s="178"/>
      <c r="N4" s="177"/>
      <c r="O4" s="177">
        <f>SUM(N4:N164)</f>
        <v>15.072663043478276</v>
      </c>
      <c r="P4" s="20">
        <f>O4/G4</f>
        <v>0.83737016908212647</v>
      </c>
      <c r="Q4" s="103"/>
      <c r="R4" s="145"/>
      <c r="S4" s="75"/>
    </row>
    <row r="5" spans="1:20" ht="21.75" customHeight="1">
      <c r="A5" s="610"/>
      <c r="B5" s="611">
        <v>19</v>
      </c>
      <c r="C5" s="667" t="s">
        <v>734</v>
      </c>
      <c r="D5" s="667"/>
      <c r="E5" s="667"/>
      <c r="F5" s="667"/>
      <c r="G5" s="248"/>
      <c r="H5" s="180">
        <v>1.7217391304347847</v>
      </c>
      <c r="I5" s="180"/>
      <c r="J5" s="181"/>
      <c r="K5" s="290"/>
      <c r="L5" s="181"/>
      <c r="M5" s="179"/>
      <c r="N5" s="180">
        <f>SUM(L7:L16)</f>
        <v>1.7217391304347847</v>
      </c>
      <c r="O5" s="180"/>
      <c r="P5" s="25">
        <f>N5/H5</f>
        <v>1</v>
      </c>
      <c r="Q5" s="97"/>
      <c r="R5" s="146"/>
      <c r="S5" s="75"/>
    </row>
    <row r="6" spans="1:20">
      <c r="A6" s="610"/>
      <c r="B6" s="611"/>
      <c r="C6" s="21">
        <v>45</v>
      </c>
      <c r="D6" s="663" t="s">
        <v>189</v>
      </c>
      <c r="E6" s="663"/>
      <c r="F6" s="663"/>
      <c r="G6" s="249"/>
      <c r="H6" s="183"/>
      <c r="I6" s="182">
        <v>0.86086956521739233</v>
      </c>
      <c r="J6" s="184"/>
      <c r="K6" s="291"/>
      <c r="L6" s="184"/>
      <c r="M6" s="184">
        <f>SUM(L7:L9)</f>
        <v>0.86086956521739233</v>
      </c>
      <c r="N6" s="183"/>
      <c r="O6" s="183"/>
      <c r="P6" s="51">
        <f>M6/I6</f>
        <v>1</v>
      </c>
      <c r="Q6" s="98"/>
      <c r="R6" s="147"/>
      <c r="S6" s="75"/>
    </row>
    <row r="7" spans="1:20" ht="363.95" customHeight="1">
      <c r="A7" s="610"/>
      <c r="B7" s="611"/>
      <c r="C7" s="21"/>
      <c r="D7" s="21">
        <v>87</v>
      </c>
      <c r="E7" s="663" t="s">
        <v>735</v>
      </c>
      <c r="F7" s="663"/>
      <c r="G7" s="250"/>
      <c r="H7" s="186"/>
      <c r="I7" s="185"/>
      <c r="J7" s="67">
        <v>0.28695652173913078</v>
      </c>
      <c r="K7" s="293">
        <v>1</v>
      </c>
      <c r="L7" s="186">
        <f>IF(ISBLANK(K7),"?",J7*K7)</f>
        <v>0.28695652173913078</v>
      </c>
      <c r="M7" s="67"/>
      <c r="N7" s="186"/>
      <c r="O7" s="185"/>
      <c r="P7" s="52"/>
      <c r="Q7" s="437" t="s">
        <v>905</v>
      </c>
      <c r="R7" s="267" t="s">
        <v>912</v>
      </c>
      <c r="S7" s="75"/>
      <c r="T7" s="623"/>
    </row>
    <row r="8" spans="1:20" ht="409.6" customHeight="1">
      <c r="A8" s="610"/>
      <c r="B8" s="611"/>
      <c r="C8" s="583"/>
      <c r="D8" s="21">
        <v>88</v>
      </c>
      <c r="E8" s="663" t="s">
        <v>736</v>
      </c>
      <c r="F8" s="663"/>
      <c r="G8" s="250"/>
      <c r="H8" s="186"/>
      <c r="I8" s="185"/>
      <c r="J8" s="67">
        <v>0.28695652173913078</v>
      </c>
      <c r="K8" s="293">
        <v>1</v>
      </c>
      <c r="L8" s="186">
        <f>IF(ISBLANK(K8),"?",J8*K8)</f>
        <v>0.28695652173913078</v>
      </c>
      <c r="M8" s="67"/>
      <c r="N8" s="186"/>
      <c r="O8" s="186"/>
      <c r="P8" s="52"/>
      <c r="Q8" s="445" t="s">
        <v>1256</v>
      </c>
      <c r="R8" s="267" t="s">
        <v>912</v>
      </c>
      <c r="S8" s="75"/>
      <c r="T8" s="623"/>
    </row>
    <row r="9" spans="1:20" ht="389.45" customHeight="1">
      <c r="A9" s="610"/>
      <c r="B9" s="611"/>
      <c r="C9" s="583"/>
      <c r="D9" s="21">
        <v>89</v>
      </c>
      <c r="E9" s="663" t="s">
        <v>737</v>
      </c>
      <c r="F9" s="663"/>
      <c r="G9" s="250"/>
      <c r="H9" s="186"/>
      <c r="I9" s="185"/>
      <c r="J9" s="67">
        <v>0.28695652173913078</v>
      </c>
      <c r="K9" s="293">
        <v>1</v>
      </c>
      <c r="L9" s="186">
        <f>IF(ISBLANK(K9),"?",J9*K9)</f>
        <v>0.28695652173913078</v>
      </c>
      <c r="M9" s="67"/>
      <c r="N9" s="186"/>
      <c r="O9" s="186"/>
      <c r="P9" s="52"/>
      <c r="Q9" s="446" t="s">
        <v>1327</v>
      </c>
      <c r="R9" s="267" t="s">
        <v>912</v>
      </c>
      <c r="S9" s="75"/>
    </row>
    <row r="10" spans="1:20" ht="54.75" customHeight="1">
      <c r="A10" s="610"/>
      <c r="B10" s="611"/>
      <c r="C10" s="21">
        <v>46</v>
      </c>
      <c r="D10" s="663" t="s">
        <v>738</v>
      </c>
      <c r="E10" s="663"/>
      <c r="F10" s="663"/>
      <c r="G10" s="249"/>
      <c r="H10" s="183"/>
      <c r="I10" s="182">
        <v>0.86086956521739233</v>
      </c>
      <c r="J10" s="184"/>
      <c r="K10" s="434"/>
      <c r="L10" s="184"/>
      <c r="M10" s="184">
        <f>SUM(L11:L16)</f>
        <v>0.86086956521739233</v>
      </c>
      <c r="N10" s="183"/>
      <c r="O10" s="183"/>
      <c r="P10" s="51">
        <f>M10/I10</f>
        <v>1</v>
      </c>
      <c r="Q10" s="447"/>
      <c r="R10" s="493"/>
      <c r="S10" s="75"/>
    </row>
    <row r="11" spans="1:20" ht="174" customHeight="1">
      <c r="A11" s="610"/>
      <c r="B11" s="611"/>
      <c r="C11" s="21"/>
      <c r="D11" s="21">
        <v>90</v>
      </c>
      <c r="E11" s="663" t="s">
        <v>739</v>
      </c>
      <c r="F11" s="663"/>
      <c r="G11" s="250"/>
      <c r="H11" s="186"/>
      <c r="I11" s="185"/>
      <c r="J11" s="67">
        <v>0.43043478260869616</v>
      </c>
      <c r="K11" s="293">
        <v>1</v>
      </c>
      <c r="L11" s="186">
        <f>IF(ISBLANK(K11),"?",J11*K11)</f>
        <v>0.43043478260869616</v>
      </c>
      <c r="M11" s="67"/>
      <c r="N11" s="186"/>
      <c r="O11" s="186"/>
      <c r="P11" s="52"/>
      <c r="Q11" s="488" t="s">
        <v>1007</v>
      </c>
      <c r="R11" s="267" t="s">
        <v>912</v>
      </c>
      <c r="S11" s="75"/>
    </row>
    <row r="12" spans="1:20" ht="94.5">
      <c r="A12" s="610"/>
      <c r="B12" s="611"/>
      <c r="C12" s="583"/>
      <c r="D12" s="21">
        <v>91</v>
      </c>
      <c r="E12" s="583" t="s">
        <v>32</v>
      </c>
      <c r="F12" s="590" t="s">
        <v>718</v>
      </c>
      <c r="G12" s="250"/>
      <c r="H12" s="186"/>
      <c r="I12" s="185"/>
      <c r="J12" s="67">
        <v>0.43043478260869616</v>
      </c>
      <c r="K12" s="303">
        <f>AVERAGE(K13:K14)</f>
        <v>1</v>
      </c>
      <c r="L12" s="186">
        <f>IF(ISERR(K12),"?",J12*K12)</f>
        <v>0.43043478260869616</v>
      </c>
      <c r="M12" s="67"/>
      <c r="N12" s="186"/>
      <c r="O12" s="186"/>
      <c r="P12" s="52"/>
      <c r="Q12" s="449"/>
      <c r="R12" s="486"/>
      <c r="S12" s="75"/>
    </row>
    <row r="13" spans="1:20" ht="157.5">
      <c r="A13" s="610"/>
      <c r="B13" s="611"/>
      <c r="C13" s="583"/>
      <c r="D13" s="583"/>
      <c r="E13" s="583"/>
      <c r="F13" s="590" t="s">
        <v>190</v>
      </c>
      <c r="G13" s="250"/>
      <c r="H13" s="186"/>
      <c r="I13" s="185"/>
      <c r="J13" s="67"/>
      <c r="K13" s="293">
        <v>1</v>
      </c>
      <c r="L13" s="186" t="str">
        <f>IF(ISBLANK(K13),"?","Ok")</f>
        <v>Ok</v>
      </c>
      <c r="M13" s="67"/>
      <c r="N13" s="186"/>
      <c r="O13" s="186"/>
      <c r="P13" s="52"/>
      <c r="Q13" s="489" t="s">
        <v>1008</v>
      </c>
      <c r="R13" s="267" t="s">
        <v>912</v>
      </c>
      <c r="S13" s="75"/>
    </row>
    <row r="14" spans="1:20" ht="141.75">
      <c r="A14" s="610"/>
      <c r="B14" s="611"/>
      <c r="C14" s="583"/>
      <c r="D14" s="583"/>
      <c r="E14" s="583"/>
      <c r="F14" s="590" t="s">
        <v>191</v>
      </c>
      <c r="G14" s="250"/>
      <c r="H14" s="186"/>
      <c r="I14" s="185"/>
      <c r="J14" s="67"/>
      <c r="K14" s="293">
        <v>1</v>
      </c>
      <c r="L14" s="186" t="str">
        <f>IF(ISBLANK(K14),"?","Ok")</f>
        <v>Ok</v>
      </c>
      <c r="M14" s="67"/>
      <c r="N14" s="186"/>
      <c r="O14" s="186"/>
      <c r="P14" s="52"/>
      <c r="Q14" s="489" t="s">
        <v>1009</v>
      </c>
      <c r="R14" s="267" t="s">
        <v>912</v>
      </c>
      <c r="S14" s="75"/>
    </row>
    <row r="15" spans="1:20" ht="94.5">
      <c r="A15" s="610"/>
      <c r="B15" s="611"/>
      <c r="C15" s="583"/>
      <c r="D15" s="583"/>
      <c r="E15" s="583" t="s">
        <v>34</v>
      </c>
      <c r="F15" s="590" t="s">
        <v>719</v>
      </c>
      <c r="G15" s="250"/>
      <c r="H15" s="186"/>
      <c r="I15" s="185"/>
      <c r="J15" s="67"/>
      <c r="K15" s="293">
        <v>1</v>
      </c>
      <c r="L15" s="186" t="str">
        <f>IF(ISBLANK(K15),"?","Ok")</f>
        <v>Ok</v>
      </c>
      <c r="M15" s="67"/>
      <c r="N15" s="186"/>
      <c r="O15" s="186"/>
      <c r="P15" s="52"/>
      <c r="Q15" s="489" t="s">
        <v>1010</v>
      </c>
      <c r="R15" s="267" t="s">
        <v>912</v>
      </c>
      <c r="S15" s="75"/>
    </row>
    <row r="16" spans="1:20" ht="267.75">
      <c r="A16" s="610"/>
      <c r="B16" s="611"/>
      <c r="C16" s="583"/>
      <c r="D16" s="583"/>
      <c r="E16" s="583" t="s">
        <v>36</v>
      </c>
      <c r="F16" s="590" t="s">
        <v>192</v>
      </c>
      <c r="G16" s="251"/>
      <c r="H16" s="188"/>
      <c r="I16" s="187"/>
      <c r="J16" s="189"/>
      <c r="K16" s="435">
        <v>1</v>
      </c>
      <c r="L16" s="186" t="str">
        <f>IF(ISBLANK(K16),"?","Ok")</f>
        <v>Ok</v>
      </c>
      <c r="M16" s="67"/>
      <c r="N16" s="186"/>
      <c r="O16" s="186"/>
      <c r="P16" s="52"/>
      <c r="Q16" s="490" t="s">
        <v>1011</v>
      </c>
      <c r="R16" s="267" t="s">
        <v>912</v>
      </c>
      <c r="S16" s="75"/>
    </row>
    <row r="17" spans="1:20" ht="49.5" customHeight="1">
      <c r="A17" s="610"/>
      <c r="B17" s="611">
        <v>20</v>
      </c>
      <c r="C17" s="667" t="s">
        <v>798</v>
      </c>
      <c r="D17" s="667"/>
      <c r="E17" s="667"/>
      <c r="F17" s="667"/>
      <c r="G17" s="248"/>
      <c r="H17" s="180">
        <v>1.7217391304347847</v>
      </c>
      <c r="I17" s="180"/>
      <c r="J17" s="181"/>
      <c r="K17" s="436"/>
      <c r="L17" s="181"/>
      <c r="M17" s="179"/>
      <c r="N17" s="180">
        <f>SUM(L19:L21)</f>
        <v>1.7217391304347847</v>
      </c>
      <c r="O17" s="180"/>
      <c r="P17" s="25">
        <f>N17/H17</f>
        <v>1</v>
      </c>
      <c r="Q17" s="450"/>
      <c r="R17" s="494"/>
      <c r="S17" s="75"/>
    </row>
    <row r="18" spans="1:20" ht="54.75" customHeight="1">
      <c r="A18" s="610"/>
      <c r="B18" s="611"/>
      <c r="C18" s="21">
        <v>47</v>
      </c>
      <c r="D18" s="663" t="s">
        <v>720</v>
      </c>
      <c r="E18" s="663"/>
      <c r="F18" s="663"/>
      <c r="G18" s="249"/>
      <c r="H18" s="183"/>
      <c r="I18" s="182">
        <v>1.7217391304347847</v>
      </c>
      <c r="J18" s="184"/>
      <c r="K18" s="434"/>
      <c r="L18" s="184"/>
      <c r="M18" s="184">
        <f>SUM(L19:L21)</f>
        <v>1.7217391304347847</v>
      </c>
      <c r="N18" s="183"/>
      <c r="O18" s="183"/>
      <c r="P18" s="51">
        <f>M18/I18</f>
        <v>1</v>
      </c>
      <c r="Q18" s="447"/>
      <c r="R18" s="493"/>
      <c r="S18" s="75"/>
    </row>
    <row r="19" spans="1:20" ht="69" customHeight="1">
      <c r="A19" s="610"/>
      <c r="B19" s="611"/>
      <c r="C19" s="21"/>
      <c r="D19" s="21">
        <v>92</v>
      </c>
      <c r="E19" s="663" t="s">
        <v>721</v>
      </c>
      <c r="F19" s="663"/>
      <c r="G19" s="250"/>
      <c r="H19" s="186"/>
      <c r="I19" s="185"/>
      <c r="J19" s="67">
        <v>1.7217391304347847</v>
      </c>
      <c r="K19" s="303">
        <f>AVERAGE(K20:K21)</f>
        <v>1</v>
      </c>
      <c r="L19" s="186">
        <f>IF(ISERR(K19),"?",J19*K19)</f>
        <v>1.7217391304347847</v>
      </c>
      <c r="M19" s="67"/>
      <c r="N19" s="186"/>
      <c r="O19" s="186"/>
      <c r="P19" s="52"/>
      <c r="Q19" s="594"/>
      <c r="R19" s="267"/>
      <c r="S19" s="75"/>
    </row>
    <row r="20" spans="1:20" ht="204.75">
      <c r="A20" s="610"/>
      <c r="B20" s="611"/>
      <c r="C20" s="583"/>
      <c r="D20" s="583"/>
      <c r="E20" s="583" t="s">
        <v>32</v>
      </c>
      <c r="F20" s="583" t="s">
        <v>193</v>
      </c>
      <c r="G20" s="250"/>
      <c r="H20" s="186"/>
      <c r="I20" s="185"/>
      <c r="J20" s="67"/>
      <c r="K20" s="475">
        <v>1</v>
      </c>
      <c r="L20" s="186" t="str">
        <f>IF(ISBLANK(K20),"?","Ok")</f>
        <v>Ok</v>
      </c>
      <c r="M20" s="67"/>
      <c r="N20" s="186"/>
      <c r="O20" s="186"/>
      <c r="P20" s="52"/>
      <c r="Q20" s="451" t="s">
        <v>1012</v>
      </c>
      <c r="R20" s="267" t="s">
        <v>1150</v>
      </c>
      <c r="S20" s="75"/>
    </row>
    <row r="21" spans="1:20" ht="173.25">
      <c r="A21" s="610"/>
      <c r="B21" s="611"/>
      <c r="C21" s="583"/>
      <c r="D21" s="583"/>
      <c r="E21" s="583" t="s">
        <v>34</v>
      </c>
      <c r="F21" s="583" t="s">
        <v>194</v>
      </c>
      <c r="G21" s="250"/>
      <c r="H21" s="186"/>
      <c r="I21" s="185"/>
      <c r="J21" s="67"/>
      <c r="K21" s="475">
        <v>1</v>
      </c>
      <c r="L21" s="186" t="str">
        <f>IF(ISBLANK(K21),"?","Ok")</f>
        <v>Ok</v>
      </c>
      <c r="M21" s="67"/>
      <c r="N21" s="186"/>
      <c r="O21" s="186"/>
      <c r="P21" s="52"/>
      <c r="Q21" s="451" t="s">
        <v>907</v>
      </c>
      <c r="R21" s="267" t="s">
        <v>1150</v>
      </c>
      <c r="S21" s="75"/>
    </row>
    <row r="22" spans="1:20" ht="35.25" customHeight="1">
      <c r="A22" s="610"/>
      <c r="B22" s="611">
        <v>21</v>
      </c>
      <c r="C22" s="667" t="s">
        <v>740</v>
      </c>
      <c r="D22" s="667"/>
      <c r="E22" s="667"/>
      <c r="F22" s="667"/>
      <c r="G22" s="248"/>
      <c r="H22" s="180">
        <v>1.7217391304347847</v>
      </c>
      <c r="I22" s="180"/>
      <c r="J22" s="181"/>
      <c r="K22" s="436"/>
      <c r="L22" s="181"/>
      <c r="M22" s="179"/>
      <c r="N22" s="180">
        <f>SUM(L24:L27)</f>
        <v>1.5065217391304366</v>
      </c>
      <c r="O22" s="180"/>
      <c r="P22" s="25">
        <f>N22/H22</f>
        <v>0.875</v>
      </c>
      <c r="Q22" s="450"/>
      <c r="R22" s="494"/>
      <c r="S22" s="75"/>
    </row>
    <row r="23" spans="1:20" ht="40.5" customHeight="1">
      <c r="A23" s="610"/>
      <c r="B23" s="611"/>
      <c r="C23" s="21">
        <v>48</v>
      </c>
      <c r="D23" s="663" t="s">
        <v>741</v>
      </c>
      <c r="E23" s="663"/>
      <c r="F23" s="663"/>
      <c r="G23" s="249"/>
      <c r="H23" s="183"/>
      <c r="I23" s="182">
        <v>1.7217391304347847</v>
      </c>
      <c r="J23" s="184"/>
      <c r="K23" s="434"/>
      <c r="L23" s="184"/>
      <c r="M23" s="184">
        <f>SUM(L24:L27)</f>
        <v>1.5065217391304366</v>
      </c>
      <c r="N23" s="183"/>
      <c r="O23" s="183"/>
      <c r="P23" s="51">
        <f>M23/I23</f>
        <v>0.875</v>
      </c>
      <c r="Q23" s="452"/>
      <c r="R23" s="493"/>
      <c r="S23" s="75"/>
    </row>
    <row r="24" spans="1:20" ht="47.25">
      <c r="A24" s="610"/>
      <c r="B24" s="611"/>
      <c r="C24" s="21"/>
      <c r="D24" s="21">
        <v>93</v>
      </c>
      <c r="E24" s="663" t="s">
        <v>742</v>
      </c>
      <c r="F24" s="663"/>
      <c r="G24" s="250"/>
      <c r="H24" s="186"/>
      <c r="I24" s="185"/>
      <c r="J24" s="67">
        <v>0.43043478260869616</v>
      </c>
      <c r="K24" s="475">
        <v>1</v>
      </c>
      <c r="L24" s="186">
        <f>IF(ISBLANK(K24),"?",J24*K24)</f>
        <v>0.43043478260869616</v>
      </c>
      <c r="M24" s="67"/>
      <c r="N24" s="186"/>
      <c r="O24" s="186"/>
      <c r="P24" s="52"/>
      <c r="Q24" s="599" t="s">
        <v>1013</v>
      </c>
      <c r="R24" s="267" t="s">
        <v>912</v>
      </c>
      <c r="S24" s="75"/>
    </row>
    <row r="25" spans="1:20" ht="81" customHeight="1">
      <c r="A25" s="610"/>
      <c r="B25" s="611"/>
      <c r="C25" s="583"/>
      <c r="D25" s="21">
        <v>94</v>
      </c>
      <c r="E25" s="663" t="s">
        <v>197</v>
      </c>
      <c r="F25" s="663"/>
      <c r="G25" s="250"/>
      <c r="H25" s="186"/>
      <c r="I25" s="185"/>
      <c r="J25" s="67">
        <v>0.43043478260869616</v>
      </c>
      <c r="K25" s="475">
        <v>1</v>
      </c>
      <c r="L25" s="186">
        <f>IF(ISBLANK(K25),"?",J25*K25)</f>
        <v>0.43043478260869616</v>
      </c>
      <c r="M25" s="67"/>
      <c r="N25" s="186"/>
      <c r="O25" s="186"/>
      <c r="P25" s="52"/>
      <c r="Q25" s="599" t="s">
        <v>1014</v>
      </c>
      <c r="R25" s="267" t="s">
        <v>912</v>
      </c>
      <c r="S25" s="75"/>
    </row>
    <row r="26" spans="1:20" ht="292.5" customHeight="1">
      <c r="A26" s="610"/>
      <c r="B26" s="611"/>
      <c r="C26" s="583"/>
      <c r="D26" s="21">
        <v>95</v>
      </c>
      <c r="E26" s="663" t="s">
        <v>743</v>
      </c>
      <c r="F26" s="663"/>
      <c r="G26" s="250"/>
      <c r="H26" s="186"/>
      <c r="I26" s="185"/>
      <c r="J26" s="67">
        <v>0.43043478260869616</v>
      </c>
      <c r="K26" s="475">
        <v>1</v>
      </c>
      <c r="L26" s="186">
        <f>IF(ISBLANK(K26),"?",J26*K26)</f>
        <v>0.43043478260869616</v>
      </c>
      <c r="M26" s="67"/>
      <c r="N26" s="186"/>
      <c r="O26" s="186"/>
      <c r="P26" s="52"/>
      <c r="Q26" s="600" t="s">
        <v>1015</v>
      </c>
      <c r="R26" s="267" t="s">
        <v>912</v>
      </c>
      <c r="S26" s="75"/>
    </row>
    <row r="27" spans="1:20" ht="127.5" customHeight="1">
      <c r="A27" s="610"/>
      <c r="B27" s="611"/>
      <c r="C27" s="583"/>
      <c r="D27" s="21">
        <v>96</v>
      </c>
      <c r="E27" s="663" t="s">
        <v>198</v>
      </c>
      <c r="F27" s="663"/>
      <c r="G27" s="250"/>
      <c r="H27" s="186"/>
      <c r="I27" s="185"/>
      <c r="J27" s="67">
        <v>0.43043478260869616</v>
      </c>
      <c r="K27" s="475">
        <v>0.5</v>
      </c>
      <c r="L27" s="186">
        <f>IF(ISBLANK(K27),"?",J27*K27)</f>
        <v>0.21521739130434808</v>
      </c>
      <c r="M27" s="67"/>
      <c r="N27" s="186"/>
      <c r="O27" s="186"/>
      <c r="P27" s="52"/>
      <c r="Q27" s="637" t="s">
        <v>1328</v>
      </c>
      <c r="R27" s="638"/>
      <c r="S27" s="75"/>
      <c r="T27" s="623"/>
    </row>
    <row r="28" spans="1:20" ht="51" customHeight="1">
      <c r="A28" s="610"/>
      <c r="B28" s="611">
        <v>22</v>
      </c>
      <c r="C28" s="667" t="s">
        <v>199</v>
      </c>
      <c r="D28" s="667"/>
      <c r="E28" s="667"/>
      <c r="F28" s="667"/>
      <c r="G28" s="248"/>
      <c r="H28" s="180">
        <v>1.7217391304347847</v>
      </c>
      <c r="I28" s="180"/>
      <c r="J28" s="181"/>
      <c r="K28" s="436"/>
      <c r="L28" s="181"/>
      <c r="M28" s="179"/>
      <c r="N28" s="180">
        <f>SUM(L30:L40)</f>
        <v>1.6992847826086974</v>
      </c>
      <c r="O28" s="180"/>
      <c r="P28" s="25">
        <f>N28/H28</f>
        <v>0.98695833333333316</v>
      </c>
      <c r="Q28" s="310"/>
      <c r="R28" s="494"/>
      <c r="S28" s="75"/>
    </row>
    <row r="29" spans="1:20" ht="49.5" customHeight="1">
      <c r="A29" s="610"/>
      <c r="B29" s="611"/>
      <c r="C29" s="21">
        <v>49</v>
      </c>
      <c r="D29" s="663" t="s">
        <v>200</v>
      </c>
      <c r="E29" s="663"/>
      <c r="F29" s="663"/>
      <c r="G29" s="249"/>
      <c r="H29" s="183"/>
      <c r="I29" s="182">
        <v>0.86086956521739233</v>
      </c>
      <c r="J29" s="184"/>
      <c r="K29" s="434"/>
      <c r="L29" s="184"/>
      <c r="M29" s="184">
        <f>SUM(L30:L34)</f>
        <v>0.83841521739130531</v>
      </c>
      <c r="N29" s="183"/>
      <c r="O29" s="183"/>
      <c r="P29" s="51">
        <f>M29/I29</f>
        <v>0.97391666666666665</v>
      </c>
      <c r="Q29" s="309"/>
      <c r="R29" s="493"/>
      <c r="S29" s="75"/>
    </row>
    <row r="30" spans="1:20" ht="95.45" customHeight="1">
      <c r="A30" s="610"/>
      <c r="B30" s="611"/>
      <c r="C30" s="21"/>
      <c r="D30" s="21">
        <v>97</v>
      </c>
      <c r="E30" s="663" t="s">
        <v>201</v>
      </c>
      <c r="F30" s="663"/>
      <c r="G30" s="250"/>
      <c r="H30" s="186"/>
      <c r="I30" s="185"/>
      <c r="J30" s="67">
        <v>0.43043478260869616</v>
      </c>
      <c r="K30" s="475">
        <v>0.995</v>
      </c>
      <c r="L30" s="186">
        <f>IF(ISBLANK(K30),"?",J30*K30)</f>
        <v>0.42828260869565266</v>
      </c>
      <c r="M30" s="67"/>
      <c r="N30" s="186"/>
      <c r="O30" s="186"/>
      <c r="P30" s="52"/>
      <c r="Q30" s="599" t="s">
        <v>1329</v>
      </c>
      <c r="R30" s="267" t="s">
        <v>912</v>
      </c>
      <c r="S30" s="75"/>
    </row>
    <row r="31" spans="1:20" ht="36" customHeight="1">
      <c r="A31" s="610"/>
      <c r="B31" s="611"/>
      <c r="C31" s="583"/>
      <c r="D31" s="21">
        <v>98</v>
      </c>
      <c r="E31" s="663" t="s">
        <v>202</v>
      </c>
      <c r="F31" s="663"/>
      <c r="G31" s="250"/>
      <c r="H31" s="186"/>
      <c r="I31" s="185"/>
      <c r="J31" s="67">
        <v>0.43043478260869616</v>
      </c>
      <c r="K31" s="303">
        <f>AVERAGE(K32:K34)</f>
        <v>0.95283333333333342</v>
      </c>
      <c r="L31" s="186">
        <f>IF(ISERR(K31),"?",J31*K31)</f>
        <v>0.41013260869565271</v>
      </c>
      <c r="M31" s="67"/>
      <c r="N31" s="186"/>
      <c r="O31" s="186"/>
      <c r="P31" s="52"/>
      <c r="Q31" s="452"/>
      <c r="R31" s="267"/>
      <c r="S31" s="75"/>
    </row>
    <row r="32" spans="1:20" ht="78.75">
      <c r="A32" s="610"/>
      <c r="B32" s="611"/>
      <c r="C32" s="583"/>
      <c r="D32" s="583"/>
      <c r="E32" s="583" t="s">
        <v>32</v>
      </c>
      <c r="F32" s="583" t="s">
        <v>203</v>
      </c>
      <c r="G32" s="250"/>
      <c r="H32" s="186"/>
      <c r="I32" s="185"/>
      <c r="J32" s="67"/>
      <c r="K32" s="475">
        <v>1</v>
      </c>
      <c r="L32" s="186" t="str">
        <f>IF(ISBLANK(K32),"?","Ok")</f>
        <v>Ok</v>
      </c>
      <c r="M32" s="67"/>
      <c r="N32" s="186"/>
      <c r="O32" s="186"/>
      <c r="P32" s="52"/>
      <c r="Q32" s="599" t="s">
        <v>1330</v>
      </c>
      <c r="R32" s="267" t="s">
        <v>912</v>
      </c>
      <c r="S32" s="75"/>
    </row>
    <row r="33" spans="1:20" ht="94.5">
      <c r="A33" s="610"/>
      <c r="B33" s="611"/>
      <c r="C33" s="583"/>
      <c r="D33" s="583"/>
      <c r="E33" s="583" t="s">
        <v>34</v>
      </c>
      <c r="F33" s="583" t="s">
        <v>204</v>
      </c>
      <c r="G33" s="250"/>
      <c r="H33" s="186"/>
      <c r="I33" s="185"/>
      <c r="J33" s="67"/>
      <c r="K33" s="475">
        <v>0.94750000000000001</v>
      </c>
      <c r="L33" s="186" t="str">
        <f>IF(ISBLANK(K33),"?","Ok")</f>
        <v>Ok</v>
      </c>
      <c r="M33" s="67"/>
      <c r="N33" s="186"/>
      <c r="O33" s="186"/>
      <c r="P33" s="52"/>
      <c r="Q33" s="607" t="s">
        <v>1331</v>
      </c>
      <c r="R33" s="267" t="s">
        <v>912</v>
      </c>
      <c r="S33" s="75"/>
    </row>
    <row r="34" spans="1:20" ht="94.5">
      <c r="A34" s="610"/>
      <c r="B34" s="611"/>
      <c r="C34" s="583"/>
      <c r="D34" s="583"/>
      <c r="E34" s="583" t="s">
        <v>36</v>
      </c>
      <c r="F34" s="583" t="s">
        <v>205</v>
      </c>
      <c r="G34" s="250"/>
      <c r="H34" s="186"/>
      <c r="I34" s="185"/>
      <c r="J34" s="67"/>
      <c r="K34" s="475">
        <v>0.91100000000000003</v>
      </c>
      <c r="L34" s="186" t="str">
        <f>IF(ISBLANK(K34),"?","Ok")</f>
        <v>Ok</v>
      </c>
      <c r="M34" s="67"/>
      <c r="N34" s="186"/>
      <c r="O34" s="186"/>
      <c r="P34" s="52"/>
      <c r="Q34" s="607" t="s">
        <v>1332</v>
      </c>
      <c r="R34" s="267" t="s">
        <v>912</v>
      </c>
      <c r="S34" s="75"/>
    </row>
    <row r="35" spans="1:20" ht="102" customHeight="1">
      <c r="A35" s="610"/>
      <c r="B35" s="611"/>
      <c r="C35" s="21">
        <v>50</v>
      </c>
      <c r="D35" s="663" t="s">
        <v>722</v>
      </c>
      <c r="E35" s="663"/>
      <c r="F35" s="663"/>
      <c r="G35" s="249"/>
      <c r="H35" s="183"/>
      <c r="I35" s="182">
        <v>0.86086956521739233</v>
      </c>
      <c r="J35" s="184"/>
      <c r="K35" s="434"/>
      <c r="L35" s="184"/>
      <c r="M35" s="184">
        <f>SUM(L36:L40)</f>
        <v>0.86086956521739233</v>
      </c>
      <c r="N35" s="183"/>
      <c r="O35" s="183"/>
      <c r="P35" s="51">
        <f>M35/I35</f>
        <v>1</v>
      </c>
      <c r="Q35" s="447"/>
      <c r="R35" s="493"/>
      <c r="S35" s="75"/>
    </row>
    <row r="36" spans="1:20" ht="237.6" customHeight="1">
      <c r="A36" s="610"/>
      <c r="B36" s="611"/>
      <c r="C36" s="21"/>
      <c r="D36" s="21">
        <v>99</v>
      </c>
      <c r="E36" s="663" t="s">
        <v>744</v>
      </c>
      <c r="F36" s="663"/>
      <c r="G36" s="250"/>
      <c r="H36" s="186"/>
      <c r="I36" s="185"/>
      <c r="J36" s="67">
        <v>0.43043478260869616</v>
      </c>
      <c r="K36" s="475">
        <v>1</v>
      </c>
      <c r="L36" s="186">
        <f>IF(ISBLANK(K36),"?",J36*K36)</f>
        <v>0.43043478260869616</v>
      </c>
      <c r="M36" s="67"/>
      <c r="N36" s="186"/>
      <c r="O36" s="186"/>
      <c r="P36" s="52"/>
      <c r="Q36" s="639" t="s">
        <v>1257</v>
      </c>
      <c r="R36" s="267"/>
      <c r="S36" s="75"/>
      <c r="T36" s="623"/>
    </row>
    <row r="37" spans="1:20" ht="76.5" customHeight="1">
      <c r="A37" s="610"/>
      <c r="B37" s="611"/>
      <c r="C37" s="583"/>
      <c r="D37" s="21">
        <v>100</v>
      </c>
      <c r="E37" s="663" t="s">
        <v>799</v>
      </c>
      <c r="F37" s="663"/>
      <c r="G37" s="250"/>
      <c r="H37" s="186"/>
      <c r="I37" s="185"/>
      <c r="J37" s="67">
        <v>0.43043478260869616</v>
      </c>
      <c r="K37" s="303">
        <f>AVERAGE(K38:K40)</f>
        <v>1</v>
      </c>
      <c r="L37" s="186">
        <f>IF(ISERR(K37),"?",J37*K37)</f>
        <v>0.43043478260869616</v>
      </c>
      <c r="M37" s="67"/>
      <c r="N37" s="186"/>
      <c r="O37" s="186"/>
      <c r="P37" s="52"/>
      <c r="Q37" s="452"/>
      <c r="R37" s="267"/>
      <c r="S37" s="75"/>
    </row>
    <row r="38" spans="1:20" ht="252">
      <c r="A38" s="610"/>
      <c r="B38" s="611"/>
      <c r="C38" s="583"/>
      <c r="D38" s="583"/>
      <c r="E38" s="243" t="s">
        <v>32</v>
      </c>
      <c r="F38" s="243" t="s">
        <v>203</v>
      </c>
      <c r="G38" s="250"/>
      <c r="H38" s="186"/>
      <c r="I38" s="185"/>
      <c r="J38" s="67"/>
      <c r="K38" s="475">
        <v>1</v>
      </c>
      <c r="L38" s="186" t="str">
        <f>IF(ISBLANK(K38),"?","Ok")</f>
        <v>Ok</v>
      </c>
      <c r="M38" s="67"/>
      <c r="N38" s="186"/>
      <c r="O38" s="186"/>
      <c r="P38" s="52"/>
      <c r="Q38" s="639" t="s">
        <v>1257</v>
      </c>
      <c r="R38" s="267"/>
      <c r="S38" s="75"/>
      <c r="T38" s="623"/>
    </row>
    <row r="39" spans="1:20">
      <c r="A39" s="610"/>
      <c r="B39" s="611"/>
      <c r="C39" s="583"/>
      <c r="D39" s="583"/>
      <c r="E39" s="243" t="s">
        <v>34</v>
      </c>
      <c r="F39" s="243" t="s">
        <v>204</v>
      </c>
      <c r="G39" s="250"/>
      <c r="H39" s="186"/>
      <c r="I39" s="185"/>
      <c r="J39" s="67"/>
      <c r="K39" s="475">
        <v>1</v>
      </c>
      <c r="L39" s="186" t="str">
        <f>IF(ISBLANK(K39),"?","Ok")</f>
        <v>Ok</v>
      </c>
      <c r="M39" s="67"/>
      <c r="N39" s="186"/>
      <c r="O39" s="186"/>
      <c r="P39" s="52"/>
      <c r="Q39" s="599" t="s">
        <v>833</v>
      </c>
      <c r="R39" s="267"/>
      <c r="S39" s="75"/>
    </row>
    <row r="40" spans="1:20">
      <c r="A40" s="610"/>
      <c r="B40" s="611"/>
      <c r="C40" s="583"/>
      <c r="D40" s="583"/>
      <c r="E40" s="243" t="s">
        <v>36</v>
      </c>
      <c r="F40" s="243" t="s">
        <v>205</v>
      </c>
      <c r="G40" s="250"/>
      <c r="H40" s="186"/>
      <c r="I40" s="185"/>
      <c r="J40" s="67"/>
      <c r="K40" s="475">
        <v>1</v>
      </c>
      <c r="L40" s="186" t="str">
        <f>IF(ISBLANK(K40),"?","Ok")</f>
        <v>Ok</v>
      </c>
      <c r="M40" s="67"/>
      <c r="N40" s="186"/>
      <c r="O40" s="186"/>
      <c r="P40" s="52"/>
      <c r="Q40" s="599" t="s">
        <v>833</v>
      </c>
      <c r="R40" s="267"/>
      <c r="S40" s="75"/>
    </row>
    <row r="41" spans="1:20" ht="33.75" customHeight="1">
      <c r="A41" s="610"/>
      <c r="B41" s="611">
        <v>23</v>
      </c>
      <c r="C41" s="667" t="s">
        <v>745</v>
      </c>
      <c r="D41" s="667"/>
      <c r="E41" s="667"/>
      <c r="F41" s="667"/>
      <c r="G41" s="248"/>
      <c r="H41" s="180">
        <v>1.7217391304347847</v>
      </c>
      <c r="I41" s="180"/>
      <c r="J41" s="181"/>
      <c r="K41" s="436"/>
      <c r="L41" s="181"/>
      <c r="M41" s="179"/>
      <c r="N41" s="180">
        <f>SUM(L43:L57)</f>
        <v>1.4527173913043496</v>
      </c>
      <c r="O41" s="180"/>
      <c r="P41" s="25">
        <f>N41/H41</f>
        <v>0.84375</v>
      </c>
      <c r="Q41" s="450"/>
      <c r="R41" s="494"/>
      <c r="S41" s="75"/>
    </row>
    <row r="42" spans="1:20" ht="54" customHeight="1">
      <c r="A42" s="610"/>
      <c r="B42" s="611"/>
      <c r="C42" s="21">
        <v>51</v>
      </c>
      <c r="D42" s="663" t="s">
        <v>746</v>
      </c>
      <c r="E42" s="663"/>
      <c r="F42" s="663"/>
      <c r="G42" s="249"/>
      <c r="H42" s="183"/>
      <c r="I42" s="182">
        <v>0.86086956521739233</v>
      </c>
      <c r="J42" s="184"/>
      <c r="K42" s="434"/>
      <c r="L42" s="184"/>
      <c r="M42" s="184">
        <f>SUM(L43:L49)</f>
        <v>0.69945652173913131</v>
      </c>
      <c r="N42" s="183"/>
      <c r="O42" s="183"/>
      <c r="P42" s="51">
        <f>M42/I42</f>
        <v>0.8125</v>
      </c>
      <c r="Q42" s="447"/>
      <c r="R42" s="493"/>
      <c r="S42" s="75"/>
    </row>
    <row r="43" spans="1:20" ht="71.45" customHeight="1">
      <c r="A43" s="610"/>
      <c r="B43" s="611"/>
      <c r="C43" s="21"/>
      <c r="D43" s="21">
        <v>101</v>
      </c>
      <c r="E43" s="678" t="s">
        <v>747</v>
      </c>
      <c r="F43" s="678"/>
      <c r="G43" s="250"/>
      <c r="H43" s="186"/>
      <c r="I43" s="185"/>
      <c r="J43" s="67">
        <v>0.43043478260869616</v>
      </c>
      <c r="K43" s="303">
        <f>AVERAGE(K44:K46)</f>
        <v>1</v>
      </c>
      <c r="L43" s="186">
        <f>IF(ISERR(K43),"?",J43*K43)</f>
        <v>0.43043478260869616</v>
      </c>
      <c r="M43" s="67"/>
      <c r="N43" s="186"/>
      <c r="O43" s="186"/>
      <c r="P43" s="52"/>
      <c r="Q43" s="449"/>
      <c r="R43" s="486"/>
      <c r="S43" s="75"/>
    </row>
    <row r="44" spans="1:20" ht="299.25">
      <c r="A44" s="610"/>
      <c r="B44" s="611"/>
      <c r="C44" s="583"/>
      <c r="D44" s="243"/>
      <c r="E44" s="243" t="s">
        <v>32</v>
      </c>
      <c r="F44" s="243" t="s">
        <v>203</v>
      </c>
      <c r="G44" s="250"/>
      <c r="H44" s="186"/>
      <c r="I44" s="185"/>
      <c r="J44" s="67"/>
      <c r="K44" s="475">
        <v>1</v>
      </c>
      <c r="L44" s="186" t="str">
        <f>IF(ISBLANK(K44),"?","Ok")</f>
        <v>Ok</v>
      </c>
      <c r="M44" s="67"/>
      <c r="N44" s="186"/>
      <c r="O44" s="186"/>
      <c r="P44" s="52"/>
      <c r="Q44" s="599" t="s">
        <v>1300</v>
      </c>
      <c r="R44" s="267" t="s">
        <v>912</v>
      </c>
      <c r="S44" s="75"/>
      <c r="T44" s="624" t="s">
        <v>1192</v>
      </c>
    </row>
    <row r="45" spans="1:20">
      <c r="A45" s="610"/>
      <c r="B45" s="611"/>
      <c r="C45" s="583"/>
      <c r="D45" s="243"/>
      <c r="E45" s="243" t="s">
        <v>34</v>
      </c>
      <c r="F45" s="243" t="s">
        <v>204</v>
      </c>
      <c r="G45" s="250"/>
      <c r="H45" s="186"/>
      <c r="I45" s="185"/>
      <c r="J45" s="67"/>
      <c r="K45" s="475">
        <v>1</v>
      </c>
      <c r="L45" s="186" t="str">
        <f>IF(ISBLANK(K45),"?","Ok")</f>
        <v>Ok</v>
      </c>
      <c r="M45" s="67"/>
      <c r="N45" s="186"/>
      <c r="O45" s="186"/>
      <c r="P45" s="52"/>
      <c r="Q45" s="599" t="s">
        <v>833</v>
      </c>
      <c r="R45" s="267" t="s">
        <v>912</v>
      </c>
      <c r="S45" s="75"/>
      <c r="T45" s="623"/>
    </row>
    <row r="46" spans="1:20">
      <c r="A46" s="610"/>
      <c r="B46" s="611"/>
      <c r="C46" s="583"/>
      <c r="D46" s="243"/>
      <c r="E46" s="243" t="s">
        <v>36</v>
      </c>
      <c r="F46" s="243" t="s">
        <v>205</v>
      </c>
      <c r="G46" s="250"/>
      <c r="H46" s="186"/>
      <c r="I46" s="185"/>
      <c r="J46" s="67"/>
      <c r="K46" s="475">
        <v>1</v>
      </c>
      <c r="L46" s="186" t="str">
        <f>IF(ISBLANK(K46),"?","Ok")</f>
        <v>Ok</v>
      </c>
      <c r="M46" s="67"/>
      <c r="N46" s="186"/>
      <c r="O46" s="186"/>
      <c r="P46" s="52"/>
      <c r="Q46" s="599" t="s">
        <v>833</v>
      </c>
      <c r="R46" s="267" t="s">
        <v>912</v>
      </c>
      <c r="S46" s="75"/>
      <c r="T46" s="623"/>
    </row>
    <row r="47" spans="1:20" ht="81" customHeight="1">
      <c r="A47" s="610"/>
      <c r="B47" s="611"/>
      <c r="C47" s="583"/>
      <c r="D47" s="21">
        <v>102</v>
      </c>
      <c r="E47" s="663" t="s">
        <v>748</v>
      </c>
      <c r="F47" s="663"/>
      <c r="G47" s="250"/>
      <c r="H47" s="186"/>
      <c r="I47" s="185"/>
      <c r="J47" s="67">
        <v>0.43043478260869616</v>
      </c>
      <c r="K47" s="303">
        <f>AVERAGE(K48:K49)</f>
        <v>0.625</v>
      </c>
      <c r="L47" s="186">
        <f>IF(ISERR(K47),"?",J47*K47)</f>
        <v>0.26902173913043509</v>
      </c>
      <c r="M47" s="67"/>
      <c r="N47" s="186"/>
      <c r="O47" s="186"/>
      <c r="P47" s="52"/>
      <c r="Q47" s="452"/>
      <c r="R47" s="267"/>
      <c r="S47" s="75"/>
    </row>
    <row r="48" spans="1:20" ht="141.75">
      <c r="A48" s="610"/>
      <c r="B48" s="611"/>
      <c r="C48" s="583"/>
      <c r="D48" s="583"/>
      <c r="E48" s="583" t="s">
        <v>32</v>
      </c>
      <c r="F48" s="583" t="s">
        <v>207</v>
      </c>
      <c r="G48" s="250"/>
      <c r="H48" s="186"/>
      <c r="I48" s="185"/>
      <c r="J48" s="67"/>
      <c r="K48" s="293">
        <v>1</v>
      </c>
      <c r="L48" s="186" t="str">
        <f>IF(ISBLANK(K48),"?","Ok")</f>
        <v>Ok</v>
      </c>
      <c r="M48" s="67"/>
      <c r="N48" s="186"/>
      <c r="O48" s="186"/>
      <c r="P48" s="52"/>
      <c r="Q48" s="453" t="s">
        <v>908</v>
      </c>
      <c r="R48" s="495" t="s">
        <v>912</v>
      </c>
      <c r="S48" s="75"/>
    </row>
    <row r="49" spans="1:20" ht="164.45" customHeight="1">
      <c r="A49" s="610"/>
      <c r="B49" s="611"/>
      <c r="C49" s="583"/>
      <c r="D49" s="583"/>
      <c r="E49" s="583" t="s">
        <v>34</v>
      </c>
      <c r="F49" s="590" t="s">
        <v>208</v>
      </c>
      <c r="G49" s="250"/>
      <c r="H49" s="186"/>
      <c r="I49" s="185"/>
      <c r="J49" s="67"/>
      <c r="K49" s="293">
        <v>0.25</v>
      </c>
      <c r="L49" s="186" t="str">
        <f>IF(ISBLANK(K49),"?","Ok")</f>
        <v>Ok</v>
      </c>
      <c r="M49" s="67"/>
      <c r="N49" s="186"/>
      <c r="O49" s="186"/>
      <c r="P49" s="52"/>
      <c r="Q49" s="453" t="s">
        <v>1016</v>
      </c>
      <c r="R49" s="495" t="s">
        <v>912</v>
      </c>
      <c r="S49" s="75"/>
    </row>
    <row r="50" spans="1:20" ht="35.25" customHeight="1">
      <c r="A50" s="610"/>
      <c r="B50" s="611"/>
      <c r="C50" s="21">
        <v>52</v>
      </c>
      <c r="D50" s="663" t="s">
        <v>749</v>
      </c>
      <c r="E50" s="663"/>
      <c r="F50" s="663"/>
      <c r="G50" s="249"/>
      <c r="H50" s="183"/>
      <c r="I50" s="182">
        <v>0.86086956521739233</v>
      </c>
      <c r="J50" s="184"/>
      <c r="K50" s="434"/>
      <c r="L50" s="184"/>
      <c r="M50" s="184">
        <f>SUM(L51:L57)</f>
        <v>0.75326086956521832</v>
      </c>
      <c r="N50" s="183"/>
      <c r="O50" s="183"/>
      <c r="P50" s="51">
        <f>M50/I50</f>
        <v>0.875</v>
      </c>
      <c r="Q50" s="447"/>
      <c r="R50" s="493"/>
      <c r="S50" s="75"/>
    </row>
    <row r="51" spans="1:20" ht="63.95" customHeight="1">
      <c r="A51" s="610"/>
      <c r="B51" s="611"/>
      <c r="C51" s="21"/>
      <c r="D51" s="21">
        <v>103</v>
      </c>
      <c r="E51" s="663" t="s">
        <v>210</v>
      </c>
      <c r="F51" s="663"/>
      <c r="G51" s="250"/>
      <c r="H51" s="186"/>
      <c r="I51" s="185"/>
      <c r="J51" s="67">
        <v>0.43043478260869616</v>
      </c>
      <c r="K51" s="303">
        <f>AVERAGE(K52:K54)</f>
        <v>0.75</v>
      </c>
      <c r="L51" s="186">
        <f>IF(ISERR(K51),"?",J51*K51)</f>
        <v>0.32282608695652215</v>
      </c>
      <c r="M51" s="67"/>
      <c r="N51" s="186"/>
      <c r="O51" s="186"/>
      <c r="P51" s="52"/>
      <c r="Q51" s="452"/>
      <c r="R51" s="267"/>
      <c r="S51" s="75"/>
    </row>
    <row r="52" spans="1:20" ht="315">
      <c r="A52" s="610"/>
      <c r="B52" s="611"/>
      <c r="C52" s="583"/>
      <c r="D52" s="583"/>
      <c r="E52" s="583" t="s">
        <v>32</v>
      </c>
      <c r="F52" s="583" t="s">
        <v>203</v>
      </c>
      <c r="G52" s="250"/>
      <c r="H52" s="186"/>
      <c r="I52" s="185"/>
      <c r="J52" s="67"/>
      <c r="K52" s="475">
        <v>0.75</v>
      </c>
      <c r="L52" s="335" t="str">
        <f>IF(ISBLANK(K52),"?","Ok")</f>
        <v>Ok</v>
      </c>
      <c r="M52" s="484"/>
      <c r="N52" s="335"/>
      <c r="O52" s="335"/>
      <c r="P52" s="485"/>
      <c r="Q52" s="608" t="s">
        <v>1258</v>
      </c>
      <c r="R52" s="267" t="s">
        <v>912</v>
      </c>
      <c r="S52" s="75"/>
      <c r="T52" s="624" t="s">
        <v>1259</v>
      </c>
    </row>
    <row r="53" spans="1:20" ht="315">
      <c r="A53" s="610"/>
      <c r="B53" s="611"/>
      <c r="C53" s="583"/>
      <c r="D53" s="583"/>
      <c r="E53" s="583" t="s">
        <v>34</v>
      </c>
      <c r="F53" s="583" t="s">
        <v>204</v>
      </c>
      <c r="G53" s="250"/>
      <c r="H53" s="186"/>
      <c r="I53" s="185"/>
      <c r="J53" s="67"/>
      <c r="K53" s="475">
        <v>0.75</v>
      </c>
      <c r="L53" s="335" t="str">
        <f>IF(ISBLANK(K53),"?","Ok")</f>
        <v>Ok</v>
      </c>
      <c r="M53" s="484"/>
      <c r="N53" s="335"/>
      <c r="O53" s="335"/>
      <c r="P53" s="485"/>
      <c r="Q53" s="608" t="s">
        <v>1258</v>
      </c>
      <c r="R53" s="267" t="s">
        <v>912</v>
      </c>
      <c r="S53" s="75"/>
    </row>
    <row r="54" spans="1:20" ht="315">
      <c r="A54" s="610"/>
      <c r="B54" s="611"/>
      <c r="C54" s="583"/>
      <c r="D54" s="583"/>
      <c r="E54" s="583" t="s">
        <v>36</v>
      </c>
      <c r="F54" s="583" t="s">
        <v>205</v>
      </c>
      <c r="G54" s="250"/>
      <c r="H54" s="186"/>
      <c r="I54" s="185"/>
      <c r="J54" s="67"/>
      <c r="K54" s="475">
        <v>0.75</v>
      </c>
      <c r="L54" s="335" t="str">
        <f>IF(ISBLANK(K54),"?","Ok")</f>
        <v>Ok</v>
      </c>
      <c r="M54" s="484"/>
      <c r="N54" s="335"/>
      <c r="O54" s="335"/>
      <c r="P54" s="485"/>
      <c r="Q54" s="608" t="s">
        <v>1258</v>
      </c>
      <c r="R54" s="267" t="s">
        <v>912</v>
      </c>
      <c r="S54" s="75"/>
    </row>
    <row r="55" spans="1:20" ht="69.75" customHeight="1">
      <c r="A55" s="610"/>
      <c r="B55" s="611"/>
      <c r="C55" s="583"/>
      <c r="D55" s="21">
        <v>104</v>
      </c>
      <c r="E55" s="663" t="s">
        <v>750</v>
      </c>
      <c r="F55" s="663"/>
      <c r="G55" s="250"/>
      <c r="H55" s="186"/>
      <c r="I55" s="185"/>
      <c r="J55" s="67">
        <v>0.43043478260869616</v>
      </c>
      <c r="K55" s="303">
        <f>AVERAGE(K56:K57)</f>
        <v>1</v>
      </c>
      <c r="L55" s="186">
        <f>IF(ISERR(K55),"?",J55*K55)</f>
        <v>0.43043478260869616</v>
      </c>
      <c r="M55" s="67"/>
      <c r="N55" s="186"/>
      <c r="O55" s="186"/>
      <c r="P55" s="52"/>
      <c r="Q55" s="452"/>
      <c r="R55" s="267"/>
      <c r="S55" s="75"/>
    </row>
    <row r="56" spans="1:20" ht="157.5">
      <c r="A56" s="610"/>
      <c r="B56" s="611"/>
      <c r="C56" s="583"/>
      <c r="D56" s="583"/>
      <c r="E56" s="583" t="s">
        <v>32</v>
      </c>
      <c r="F56" s="583" t="s">
        <v>211</v>
      </c>
      <c r="G56" s="250"/>
      <c r="H56" s="186"/>
      <c r="I56" s="185"/>
      <c r="J56" s="67"/>
      <c r="K56" s="293">
        <v>1</v>
      </c>
      <c r="L56" s="186" t="str">
        <f>IF(ISBLANK(K56),"?","Ok")</f>
        <v>Ok</v>
      </c>
      <c r="M56" s="67"/>
      <c r="N56" s="186"/>
      <c r="O56" s="186"/>
      <c r="P56" s="52"/>
      <c r="Q56" s="446" t="s">
        <v>1017</v>
      </c>
      <c r="R56" s="496" t="s">
        <v>912</v>
      </c>
      <c r="S56" s="75"/>
    </row>
    <row r="57" spans="1:20" ht="204.75">
      <c r="A57" s="610"/>
      <c r="B57" s="611"/>
      <c r="C57" s="583"/>
      <c r="D57" s="583"/>
      <c r="E57" s="583" t="s">
        <v>34</v>
      </c>
      <c r="F57" s="583" t="s">
        <v>212</v>
      </c>
      <c r="G57" s="250"/>
      <c r="H57" s="186"/>
      <c r="I57" s="185"/>
      <c r="J57" s="67"/>
      <c r="K57" s="293">
        <v>1</v>
      </c>
      <c r="L57" s="186" t="str">
        <f>IF(ISBLANK(K57),"?","Ok")</f>
        <v>Ok</v>
      </c>
      <c r="M57" s="67"/>
      <c r="N57" s="186"/>
      <c r="O57" s="186"/>
      <c r="P57" s="52"/>
      <c r="Q57" s="446" t="s">
        <v>1151</v>
      </c>
      <c r="R57" s="496" t="s">
        <v>912</v>
      </c>
      <c r="S57" s="75"/>
    </row>
    <row r="58" spans="1:20" ht="51.75" customHeight="1">
      <c r="A58" s="610"/>
      <c r="B58" s="611">
        <v>24</v>
      </c>
      <c r="C58" s="667" t="s">
        <v>751</v>
      </c>
      <c r="D58" s="667"/>
      <c r="E58" s="667"/>
      <c r="F58" s="667"/>
      <c r="G58" s="248"/>
      <c r="H58" s="180">
        <v>1.7217391304347847</v>
      </c>
      <c r="I58" s="180"/>
      <c r="J58" s="181"/>
      <c r="K58" s="436"/>
      <c r="L58" s="181"/>
      <c r="M58" s="179"/>
      <c r="N58" s="180">
        <f>SUM(L60:L93)</f>
        <v>1.6602484472049708</v>
      </c>
      <c r="O58" s="180"/>
      <c r="P58" s="25">
        <f>N58/H58</f>
        <v>0.96428571428571419</v>
      </c>
      <c r="Q58" s="450"/>
      <c r="R58" s="494"/>
      <c r="S58" s="75"/>
    </row>
    <row r="59" spans="1:20" ht="54" customHeight="1">
      <c r="A59" s="610"/>
      <c r="B59" s="611"/>
      <c r="C59" s="21">
        <v>53</v>
      </c>
      <c r="D59" s="663" t="s">
        <v>752</v>
      </c>
      <c r="E59" s="663"/>
      <c r="F59" s="663"/>
      <c r="G59" s="249"/>
      <c r="H59" s="183"/>
      <c r="I59" s="182">
        <v>0.24596273291925494</v>
      </c>
      <c r="J59" s="184"/>
      <c r="K59" s="434"/>
      <c r="L59" s="184"/>
      <c r="M59" s="184">
        <f>SUM(L60)</f>
        <v>0.24596273291925494</v>
      </c>
      <c r="N59" s="183"/>
      <c r="O59" s="183"/>
      <c r="P59" s="51">
        <f>M59/I59</f>
        <v>1</v>
      </c>
      <c r="Q59" s="447"/>
      <c r="R59" s="493"/>
      <c r="S59" s="75"/>
    </row>
    <row r="60" spans="1:20" ht="34.5" customHeight="1">
      <c r="A60" s="610"/>
      <c r="B60" s="611"/>
      <c r="C60" s="21"/>
      <c r="D60" s="21">
        <v>105</v>
      </c>
      <c r="E60" s="663" t="s">
        <v>215</v>
      </c>
      <c r="F60" s="663"/>
      <c r="G60" s="250"/>
      <c r="H60" s="186"/>
      <c r="I60" s="185"/>
      <c r="J60" s="67">
        <v>0.24596273291925494</v>
      </c>
      <c r="K60" s="303">
        <f>AVERAGE(K61:K63)</f>
        <v>1</v>
      </c>
      <c r="L60" s="186">
        <f>IF(ISERR(K60),"?",J60*K60)</f>
        <v>0.24596273291925494</v>
      </c>
      <c r="M60" s="67"/>
      <c r="N60" s="186"/>
      <c r="O60" s="186"/>
      <c r="P60" s="52"/>
      <c r="Q60" s="452"/>
      <c r="R60" s="496"/>
      <c r="S60" s="75"/>
    </row>
    <row r="61" spans="1:20" ht="315">
      <c r="A61" s="610"/>
      <c r="B61" s="611"/>
      <c r="C61" s="583"/>
      <c r="D61" s="583"/>
      <c r="E61" s="583" t="s">
        <v>32</v>
      </c>
      <c r="F61" s="583" t="s">
        <v>203</v>
      </c>
      <c r="G61" s="250"/>
      <c r="H61" s="186"/>
      <c r="I61" s="185"/>
      <c r="J61" s="67"/>
      <c r="K61" s="293">
        <v>1</v>
      </c>
      <c r="L61" s="186" t="str">
        <f>IF(ISBLANK(K61),"?","Ok")</f>
        <v>Ok</v>
      </c>
      <c r="M61" s="67"/>
      <c r="N61" s="186"/>
      <c r="O61" s="186"/>
      <c r="P61" s="52"/>
      <c r="Q61" s="448" t="s">
        <v>1193</v>
      </c>
      <c r="R61" s="496" t="s">
        <v>912</v>
      </c>
      <c r="S61" s="75"/>
    </row>
    <row r="62" spans="1:20">
      <c r="A62" s="610"/>
      <c r="B62" s="611"/>
      <c r="C62" s="583"/>
      <c r="D62" s="583"/>
      <c r="E62" s="583" t="s">
        <v>34</v>
      </c>
      <c r="F62" s="583" t="s">
        <v>204</v>
      </c>
      <c r="G62" s="250"/>
      <c r="H62" s="186"/>
      <c r="I62" s="185"/>
      <c r="J62" s="67"/>
      <c r="K62" s="293">
        <v>1</v>
      </c>
      <c r="L62" s="186" t="str">
        <f>IF(ISBLANK(K62),"?","Ok")</f>
        <v>Ok</v>
      </c>
      <c r="M62" s="67"/>
      <c r="N62" s="186"/>
      <c r="O62" s="186"/>
      <c r="P62" s="52"/>
      <c r="Q62" s="446" t="s">
        <v>833</v>
      </c>
      <c r="R62" s="496" t="s">
        <v>912</v>
      </c>
      <c r="S62" s="75"/>
    </row>
    <row r="63" spans="1:20">
      <c r="A63" s="610"/>
      <c r="B63" s="611"/>
      <c r="C63" s="583"/>
      <c r="D63" s="583"/>
      <c r="E63" s="583" t="s">
        <v>36</v>
      </c>
      <c r="F63" s="583" t="s">
        <v>205</v>
      </c>
      <c r="G63" s="250"/>
      <c r="H63" s="186"/>
      <c r="I63" s="185"/>
      <c r="J63" s="67"/>
      <c r="K63" s="293">
        <v>1</v>
      </c>
      <c r="L63" s="186" t="str">
        <f>IF(ISBLANK(K63),"?","Ok")</f>
        <v>Ok</v>
      </c>
      <c r="M63" s="67"/>
      <c r="N63" s="186"/>
      <c r="O63" s="186"/>
      <c r="P63" s="52"/>
      <c r="Q63" s="446" t="s">
        <v>833</v>
      </c>
      <c r="R63" s="496" t="s">
        <v>912</v>
      </c>
      <c r="S63" s="75"/>
    </row>
    <row r="64" spans="1:20" ht="66" customHeight="1">
      <c r="A64" s="610"/>
      <c r="B64" s="611"/>
      <c r="C64" s="21">
        <v>54</v>
      </c>
      <c r="D64" s="663" t="s">
        <v>723</v>
      </c>
      <c r="E64" s="663"/>
      <c r="F64" s="663"/>
      <c r="G64" s="249"/>
      <c r="H64" s="183"/>
      <c r="I64" s="182">
        <v>0.24596273291925494</v>
      </c>
      <c r="J64" s="184"/>
      <c r="K64" s="434"/>
      <c r="L64" s="184"/>
      <c r="M64" s="184">
        <f>SUM(L65)</f>
        <v>0.1844720496894412</v>
      </c>
      <c r="N64" s="183"/>
      <c r="O64" s="183"/>
      <c r="P64" s="51">
        <f>M64/I64</f>
        <v>0.75</v>
      </c>
      <c r="Q64" s="447"/>
      <c r="R64" s="493"/>
      <c r="S64" s="75"/>
    </row>
    <row r="65" spans="1:20" ht="65.45" customHeight="1">
      <c r="A65" s="610"/>
      <c r="B65" s="611"/>
      <c r="C65" s="21"/>
      <c r="D65" s="21">
        <v>106</v>
      </c>
      <c r="E65" s="663" t="s">
        <v>217</v>
      </c>
      <c r="F65" s="663"/>
      <c r="G65" s="250"/>
      <c r="H65" s="186"/>
      <c r="I65" s="185"/>
      <c r="J65" s="67">
        <v>0.24596273291925494</v>
      </c>
      <c r="K65" s="303">
        <f>AVERAGE(K66:K68)</f>
        <v>0.75</v>
      </c>
      <c r="L65" s="186">
        <f>IF(ISERR(K65),"?",J65*K65)</f>
        <v>0.1844720496894412</v>
      </c>
      <c r="M65" s="67"/>
      <c r="N65" s="186"/>
      <c r="O65" s="186"/>
      <c r="P65" s="52"/>
      <c r="Q65" s="454"/>
      <c r="R65" s="496"/>
      <c r="S65" s="75"/>
    </row>
    <row r="66" spans="1:20" ht="282" customHeight="1">
      <c r="A66" s="610"/>
      <c r="B66" s="611"/>
      <c r="C66" s="583"/>
      <c r="D66" s="583"/>
      <c r="E66" s="583" t="s">
        <v>32</v>
      </c>
      <c r="F66" s="583" t="s">
        <v>203</v>
      </c>
      <c r="G66" s="250"/>
      <c r="H66" s="186"/>
      <c r="I66" s="185"/>
      <c r="J66" s="67"/>
      <c r="K66" s="475">
        <v>0.75</v>
      </c>
      <c r="L66" s="186" t="str">
        <f>IF(ISBLANK(K66),"?","Ok")</f>
        <v>Ok</v>
      </c>
      <c r="M66" s="67"/>
      <c r="N66" s="186"/>
      <c r="O66" s="186"/>
      <c r="P66" s="52"/>
      <c r="Q66" s="608" t="s">
        <v>1260</v>
      </c>
      <c r="R66" s="496" t="s">
        <v>912</v>
      </c>
      <c r="S66" s="75"/>
      <c r="T66" s="624" t="s">
        <v>1261</v>
      </c>
    </row>
    <row r="67" spans="1:20">
      <c r="A67" s="610"/>
      <c r="B67" s="611"/>
      <c r="C67" s="583"/>
      <c r="D67" s="583"/>
      <c r="E67" s="583" t="s">
        <v>34</v>
      </c>
      <c r="F67" s="583" t="s">
        <v>204</v>
      </c>
      <c r="G67" s="250"/>
      <c r="H67" s="186"/>
      <c r="I67" s="185"/>
      <c r="J67" s="67"/>
      <c r="K67" s="475">
        <v>0.75</v>
      </c>
      <c r="L67" s="186" t="str">
        <f>IF(ISBLANK(K67),"?","Ok")</f>
        <v>Ok</v>
      </c>
      <c r="M67" s="67"/>
      <c r="N67" s="186"/>
      <c r="O67" s="186"/>
      <c r="P67" s="52"/>
      <c r="Q67" s="608" t="s">
        <v>833</v>
      </c>
      <c r="R67" s="496" t="s">
        <v>912</v>
      </c>
      <c r="S67" s="75"/>
    </row>
    <row r="68" spans="1:20">
      <c r="A68" s="610"/>
      <c r="B68" s="611"/>
      <c r="C68" s="583"/>
      <c r="D68" s="583"/>
      <c r="E68" s="583" t="s">
        <v>36</v>
      </c>
      <c r="F68" s="583" t="s">
        <v>205</v>
      </c>
      <c r="G68" s="250"/>
      <c r="H68" s="186"/>
      <c r="I68" s="185"/>
      <c r="J68" s="67"/>
      <c r="K68" s="475">
        <v>0.75</v>
      </c>
      <c r="L68" s="186" t="str">
        <f>IF(ISBLANK(K68),"?","Ok")</f>
        <v>Ok</v>
      </c>
      <c r="M68" s="67"/>
      <c r="N68" s="186"/>
      <c r="O68" s="186"/>
      <c r="P68" s="52"/>
      <c r="Q68" s="608" t="s">
        <v>833</v>
      </c>
      <c r="R68" s="496" t="s">
        <v>912</v>
      </c>
      <c r="S68" s="75"/>
    </row>
    <row r="69" spans="1:20" ht="52.5" customHeight="1">
      <c r="A69" s="610"/>
      <c r="B69" s="611"/>
      <c r="C69" s="21">
        <v>55</v>
      </c>
      <c r="D69" s="663" t="s">
        <v>753</v>
      </c>
      <c r="E69" s="663"/>
      <c r="F69" s="663"/>
      <c r="G69" s="249"/>
      <c r="H69" s="183"/>
      <c r="I69" s="182">
        <v>0.24596273291925494</v>
      </c>
      <c r="J69" s="184"/>
      <c r="K69" s="434"/>
      <c r="L69" s="184"/>
      <c r="M69" s="184">
        <f>SUM(L70)</f>
        <v>0.24596273291925494</v>
      </c>
      <c r="N69" s="183"/>
      <c r="O69" s="183"/>
      <c r="P69" s="51">
        <f>M69/I69</f>
        <v>1</v>
      </c>
      <c r="Q69" s="447"/>
      <c r="R69" s="493"/>
      <c r="S69" s="75"/>
    </row>
    <row r="70" spans="1:20" ht="34.5" customHeight="1">
      <c r="A70" s="610"/>
      <c r="B70" s="611"/>
      <c r="C70" s="21"/>
      <c r="D70" s="21">
        <v>107</v>
      </c>
      <c r="E70" s="663" t="s">
        <v>219</v>
      </c>
      <c r="F70" s="663"/>
      <c r="G70" s="250"/>
      <c r="H70" s="186"/>
      <c r="I70" s="185"/>
      <c r="J70" s="67">
        <v>0.24596273291925494</v>
      </c>
      <c r="K70" s="303">
        <f>AVERAGE(K71:K73)</f>
        <v>1</v>
      </c>
      <c r="L70" s="186">
        <f>IF(ISERR(K70),"?",J70*K70)</f>
        <v>0.24596273291925494</v>
      </c>
      <c r="M70" s="67"/>
      <c r="N70" s="186"/>
      <c r="O70" s="186"/>
      <c r="P70" s="52"/>
      <c r="Q70" s="452"/>
      <c r="R70" s="267"/>
      <c r="S70" s="75"/>
    </row>
    <row r="71" spans="1:20" ht="378">
      <c r="A71" s="610"/>
      <c r="B71" s="611"/>
      <c r="C71" s="583"/>
      <c r="D71" s="583"/>
      <c r="E71" s="583" t="s">
        <v>32</v>
      </c>
      <c r="F71" s="583" t="s">
        <v>203</v>
      </c>
      <c r="G71" s="250"/>
      <c r="H71" s="186"/>
      <c r="I71" s="185"/>
      <c r="J71" s="67"/>
      <c r="K71" s="475">
        <v>1</v>
      </c>
      <c r="L71" s="186" t="str">
        <f>IF(ISBLANK(K71),"?","Ok")</f>
        <v>Ok</v>
      </c>
      <c r="M71" s="67"/>
      <c r="N71" s="186"/>
      <c r="O71" s="186"/>
      <c r="P71" s="52"/>
      <c r="Q71" s="608" t="s">
        <v>1194</v>
      </c>
      <c r="R71" s="267" t="s">
        <v>912</v>
      </c>
      <c r="S71" s="75"/>
    </row>
    <row r="72" spans="1:20">
      <c r="A72" s="610"/>
      <c r="B72" s="611"/>
      <c r="C72" s="583"/>
      <c r="D72" s="583"/>
      <c r="E72" s="583" t="s">
        <v>34</v>
      </c>
      <c r="F72" s="583" t="s">
        <v>204</v>
      </c>
      <c r="G72" s="250"/>
      <c r="H72" s="186"/>
      <c r="I72" s="185"/>
      <c r="J72" s="67"/>
      <c r="K72" s="475">
        <v>1</v>
      </c>
      <c r="L72" s="186" t="str">
        <f>IF(ISBLANK(K72),"?","Ok")</f>
        <v>Ok</v>
      </c>
      <c r="M72" s="67"/>
      <c r="N72" s="186"/>
      <c r="O72" s="186"/>
      <c r="P72" s="52"/>
      <c r="Q72" s="608" t="s">
        <v>833</v>
      </c>
      <c r="R72" s="267" t="s">
        <v>912</v>
      </c>
      <c r="S72" s="75"/>
    </row>
    <row r="73" spans="1:20">
      <c r="A73" s="610"/>
      <c r="B73" s="611"/>
      <c r="C73" s="583"/>
      <c r="D73" s="583"/>
      <c r="E73" s="583" t="s">
        <v>36</v>
      </c>
      <c r="F73" s="583" t="s">
        <v>205</v>
      </c>
      <c r="G73" s="250"/>
      <c r="H73" s="186"/>
      <c r="I73" s="185"/>
      <c r="J73" s="67"/>
      <c r="K73" s="475">
        <v>1</v>
      </c>
      <c r="L73" s="186" t="str">
        <f>IF(ISBLANK(K73),"?","Ok")</f>
        <v>Ok</v>
      </c>
      <c r="M73" s="67"/>
      <c r="N73" s="186"/>
      <c r="O73" s="186"/>
      <c r="P73" s="52"/>
      <c r="Q73" s="608" t="s">
        <v>833</v>
      </c>
      <c r="R73" s="267" t="s">
        <v>912</v>
      </c>
      <c r="S73" s="75"/>
    </row>
    <row r="74" spans="1:20" ht="54" customHeight="1">
      <c r="A74" s="610"/>
      <c r="B74" s="611"/>
      <c r="C74" s="21">
        <v>56</v>
      </c>
      <c r="D74" s="663" t="s">
        <v>724</v>
      </c>
      <c r="E74" s="663"/>
      <c r="F74" s="663"/>
      <c r="G74" s="249"/>
      <c r="H74" s="183"/>
      <c r="I74" s="182">
        <v>0.24596273291925494</v>
      </c>
      <c r="J74" s="184"/>
      <c r="K74" s="434"/>
      <c r="L74" s="184"/>
      <c r="M74" s="184">
        <f>SUM(L75)</f>
        <v>0.24596273291925494</v>
      </c>
      <c r="N74" s="183"/>
      <c r="O74" s="183"/>
      <c r="P74" s="51">
        <f>M74/I74</f>
        <v>1</v>
      </c>
      <c r="Q74" s="447"/>
      <c r="R74" s="493"/>
      <c r="S74" s="75"/>
    </row>
    <row r="75" spans="1:20" ht="51.95" customHeight="1">
      <c r="A75" s="610"/>
      <c r="B75" s="611"/>
      <c r="C75" s="21"/>
      <c r="D75" s="21">
        <v>108</v>
      </c>
      <c r="E75" s="663" t="s">
        <v>221</v>
      </c>
      <c r="F75" s="663"/>
      <c r="G75" s="250"/>
      <c r="H75" s="186"/>
      <c r="I75" s="185"/>
      <c r="J75" s="67">
        <v>0.24596273291925494</v>
      </c>
      <c r="K75" s="303">
        <f>AVERAGE(K76:K78)</f>
        <v>1</v>
      </c>
      <c r="L75" s="186">
        <f>IF(ISERR(K75),"?",J75*K75)</f>
        <v>0.24596273291925494</v>
      </c>
      <c r="M75" s="67"/>
      <c r="N75" s="186"/>
      <c r="O75" s="186"/>
      <c r="P75" s="52"/>
      <c r="Q75" s="452"/>
      <c r="R75" s="496"/>
      <c r="S75" s="75"/>
    </row>
    <row r="76" spans="1:20" ht="141.75">
      <c r="A76" s="610"/>
      <c r="B76" s="611"/>
      <c r="C76" s="583"/>
      <c r="D76" s="583"/>
      <c r="E76" s="583" t="s">
        <v>32</v>
      </c>
      <c r="F76" s="583" t="s">
        <v>203</v>
      </c>
      <c r="G76" s="250"/>
      <c r="H76" s="186"/>
      <c r="I76" s="185"/>
      <c r="J76" s="67"/>
      <c r="K76" s="293">
        <v>1</v>
      </c>
      <c r="L76" s="186" t="str">
        <f>IF(ISBLANK(K76),"?","Ok")</f>
        <v>Ok</v>
      </c>
      <c r="M76" s="67"/>
      <c r="N76" s="186"/>
      <c r="O76" s="186"/>
      <c r="P76" s="52"/>
      <c r="Q76" s="608" t="s">
        <v>1195</v>
      </c>
      <c r="R76" s="496" t="s">
        <v>912</v>
      </c>
      <c r="S76" s="75"/>
    </row>
    <row r="77" spans="1:20">
      <c r="A77" s="610"/>
      <c r="B77" s="611"/>
      <c r="C77" s="583"/>
      <c r="D77" s="583"/>
      <c r="E77" s="583" t="s">
        <v>34</v>
      </c>
      <c r="F77" s="583" t="s">
        <v>204</v>
      </c>
      <c r="G77" s="250"/>
      <c r="H77" s="186"/>
      <c r="I77" s="185"/>
      <c r="J77" s="67"/>
      <c r="K77" s="293">
        <v>1</v>
      </c>
      <c r="L77" s="186" t="str">
        <f>IF(ISBLANK(K77),"?","Ok")</f>
        <v>Ok</v>
      </c>
      <c r="M77" s="67"/>
      <c r="N77" s="186"/>
      <c r="O77" s="186"/>
      <c r="P77" s="52"/>
      <c r="Q77" s="608" t="s">
        <v>833</v>
      </c>
      <c r="R77" s="496" t="s">
        <v>912</v>
      </c>
      <c r="S77" s="75"/>
    </row>
    <row r="78" spans="1:20">
      <c r="A78" s="610"/>
      <c r="B78" s="611"/>
      <c r="C78" s="583"/>
      <c r="D78" s="583"/>
      <c r="E78" s="583" t="s">
        <v>36</v>
      </c>
      <c r="F78" s="583" t="s">
        <v>205</v>
      </c>
      <c r="G78" s="250"/>
      <c r="H78" s="186"/>
      <c r="I78" s="185"/>
      <c r="J78" s="67"/>
      <c r="K78" s="293">
        <v>1</v>
      </c>
      <c r="L78" s="186" t="str">
        <f>IF(ISBLANK(K78),"?","Ok")</f>
        <v>Ok</v>
      </c>
      <c r="M78" s="67"/>
      <c r="N78" s="186"/>
      <c r="O78" s="186"/>
      <c r="P78" s="52"/>
      <c r="Q78" s="608" t="s">
        <v>833</v>
      </c>
      <c r="R78" s="496" t="s">
        <v>912</v>
      </c>
      <c r="S78" s="75"/>
    </row>
    <row r="79" spans="1:20" ht="77.45" customHeight="1">
      <c r="A79" s="610"/>
      <c r="B79" s="611"/>
      <c r="C79" s="21">
        <v>57</v>
      </c>
      <c r="D79" s="663" t="s">
        <v>754</v>
      </c>
      <c r="E79" s="663"/>
      <c r="F79" s="663"/>
      <c r="G79" s="249"/>
      <c r="H79" s="183"/>
      <c r="I79" s="182">
        <v>0.24596273291925494</v>
      </c>
      <c r="J79" s="184"/>
      <c r="K79" s="434"/>
      <c r="L79" s="184"/>
      <c r="M79" s="184">
        <f>SUM(L80)</f>
        <v>0.24596273291925494</v>
      </c>
      <c r="N79" s="183"/>
      <c r="O79" s="183"/>
      <c r="P79" s="51">
        <f>M79/I79</f>
        <v>1</v>
      </c>
      <c r="Q79" s="447"/>
      <c r="R79" s="493"/>
      <c r="S79" s="75"/>
    </row>
    <row r="80" spans="1:20" ht="66.75" customHeight="1">
      <c r="A80" s="610"/>
      <c r="B80" s="611"/>
      <c r="C80" s="21"/>
      <c r="D80" s="21">
        <v>109</v>
      </c>
      <c r="E80" s="663" t="s">
        <v>223</v>
      </c>
      <c r="F80" s="663"/>
      <c r="G80" s="250"/>
      <c r="H80" s="186"/>
      <c r="I80" s="185"/>
      <c r="J80" s="67">
        <v>0.24596273291925494</v>
      </c>
      <c r="K80" s="303">
        <v>1</v>
      </c>
      <c r="L80" s="186">
        <f>IF(ISERR(K80),"?",J80*K80)</f>
        <v>0.24596273291925494</v>
      </c>
      <c r="M80" s="67"/>
      <c r="N80" s="186"/>
      <c r="O80" s="186"/>
      <c r="P80" s="52"/>
      <c r="Q80" s="446"/>
      <c r="R80" s="496" t="s">
        <v>912</v>
      </c>
      <c r="S80" s="75"/>
    </row>
    <row r="81" spans="1:20" ht="252">
      <c r="A81" s="610"/>
      <c r="B81" s="611"/>
      <c r="C81" s="583"/>
      <c r="D81" s="583"/>
      <c r="E81" s="583" t="s">
        <v>32</v>
      </c>
      <c r="F81" s="583" t="s">
        <v>203</v>
      </c>
      <c r="G81" s="250"/>
      <c r="H81" s="186"/>
      <c r="I81" s="185"/>
      <c r="J81" s="67"/>
      <c r="K81" s="475">
        <v>1</v>
      </c>
      <c r="L81" s="186" t="str">
        <f>IF(ISBLANK(K81),"?","Ok")</f>
        <v>Ok</v>
      </c>
      <c r="M81" s="67"/>
      <c r="N81" s="186"/>
      <c r="O81" s="186"/>
      <c r="P81" s="52"/>
      <c r="Q81" s="612" t="s">
        <v>1152</v>
      </c>
      <c r="R81" s="267" t="s">
        <v>912</v>
      </c>
      <c r="S81" s="75"/>
    </row>
    <row r="82" spans="1:20">
      <c r="A82" s="610"/>
      <c r="B82" s="611"/>
      <c r="C82" s="583"/>
      <c r="D82" s="583"/>
      <c r="E82" s="583" t="s">
        <v>34</v>
      </c>
      <c r="F82" s="583" t="s">
        <v>204</v>
      </c>
      <c r="G82" s="250"/>
      <c r="H82" s="186"/>
      <c r="I82" s="185"/>
      <c r="J82" s="67"/>
      <c r="K82" s="475">
        <v>1</v>
      </c>
      <c r="L82" s="186" t="str">
        <f>IF(ISBLANK(K82),"?","Ok")</f>
        <v>Ok</v>
      </c>
      <c r="M82" s="67"/>
      <c r="N82" s="186"/>
      <c r="O82" s="186"/>
      <c r="P82" s="52"/>
      <c r="Q82" s="608" t="s">
        <v>833</v>
      </c>
      <c r="R82" s="267" t="s">
        <v>912</v>
      </c>
      <c r="S82" s="75"/>
    </row>
    <row r="83" spans="1:20">
      <c r="A83" s="610"/>
      <c r="B83" s="611"/>
      <c r="C83" s="583"/>
      <c r="D83" s="583"/>
      <c r="E83" s="583" t="s">
        <v>36</v>
      </c>
      <c r="F83" s="583" t="s">
        <v>205</v>
      </c>
      <c r="G83" s="250"/>
      <c r="H83" s="186"/>
      <c r="I83" s="185"/>
      <c r="J83" s="67"/>
      <c r="K83" s="475">
        <v>1</v>
      </c>
      <c r="L83" s="186" t="str">
        <f>IF(ISBLANK(K83),"?","Ok")</f>
        <v>Ok</v>
      </c>
      <c r="M83" s="67"/>
      <c r="N83" s="186"/>
      <c r="O83" s="186"/>
      <c r="P83" s="52"/>
      <c r="Q83" s="608" t="s">
        <v>833</v>
      </c>
      <c r="R83" s="267" t="s">
        <v>912</v>
      </c>
      <c r="S83" s="75"/>
    </row>
    <row r="84" spans="1:20" ht="50.25" customHeight="1">
      <c r="A84" s="610"/>
      <c r="B84" s="611"/>
      <c r="C84" s="21">
        <v>58</v>
      </c>
      <c r="D84" s="663" t="s">
        <v>725</v>
      </c>
      <c r="E84" s="663"/>
      <c r="F84" s="663"/>
      <c r="G84" s="249"/>
      <c r="H84" s="183"/>
      <c r="I84" s="182">
        <v>0.24596273291925494</v>
      </c>
      <c r="J84" s="184"/>
      <c r="K84" s="434"/>
      <c r="L84" s="184"/>
      <c r="M84" s="184">
        <f>SUM(L85)</f>
        <v>0.24596273291925494</v>
      </c>
      <c r="N84" s="183"/>
      <c r="O84" s="183"/>
      <c r="P84" s="51">
        <f>M84/I84</f>
        <v>1</v>
      </c>
      <c r="Q84" s="447"/>
      <c r="R84" s="493"/>
      <c r="S84" s="75"/>
    </row>
    <row r="85" spans="1:20" ht="48" customHeight="1">
      <c r="A85" s="610"/>
      <c r="B85" s="611"/>
      <c r="C85" s="21"/>
      <c r="D85" s="21">
        <v>110</v>
      </c>
      <c r="E85" s="663" t="s">
        <v>225</v>
      </c>
      <c r="F85" s="663"/>
      <c r="G85" s="250"/>
      <c r="H85" s="186"/>
      <c r="I85" s="185"/>
      <c r="J85" s="67">
        <v>0.24596273291925494</v>
      </c>
      <c r="K85" s="303">
        <f>AVERAGE(K86:K88)</f>
        <v>1</v>
      </c>
      <c r="L85" s="186">
        <f>IF(ISERR(K85),"?",J85*K85)</f>
        <v>0.24596273291925494</v>
      </c>
      <c r="M85" s="67"/>
      <c r="N85" s="186"/>
      <c r="O85" s="186"/>
      <c r="P85" s="52"/>
      <c r="Q85" s="452"/>
      <c r="R85" s="496"/>
      <c r="S85" s="75"/>
    </row>
    <row r="86" spans="1:20" ht="330.75">
      <c r="A86" s="610"/>
      <c r="B86" s="611"/>
      <c r="C86" s="583"/>
      <c r="D86" s="583"/>
      <c r="E86" s="583" t="s">
        <v>32</v>
      </c>
      <c r="F86" s="583" t="s">
        <v>203</v>
      </c>
      <c r="G86" s="250"/>
      <c r="H86" s="186"/>
      <c r="I86" s="185"/>
      <c r="J86" s="67"/>
      <c r="K86" s="475">
        <v>1</v>
      </c>
      <c r="L86" s="186" t="str">
        <f>IF(ISBLANK(K86),"?","Ok")</f>
        <v>Ok</v>
      </c>
      <c r="M86" s="67"/>
      <c r="N86" s="186"/>
      <c r="O86" s="186"/>
      <c r="P86" s="52"/>
      <c r="Q86" s="612" t="s">
        <v>1153</v>
      </c>
      <c r="R86" s="496" t="s">
        <v>912</v>
      </c>
      <c r="S86" s="75"/>
    </row>
    <row r="87" spans="1:20">
      <c r="A87" s="610"/>
      <c r="B87" s="611"/>
      <c r="C87" s="583"/>
      <c r="D87" s="583"/>
      <c r="E87" s="583" t="s">
        <v>34</v>
      </c>
      <c r="F87" s="583" t="s">
        <v>204</v>
      </c>
      <c r="G87" s="250"/>
      <c r="H87" s="186"/>
      <c r="I87" s="185"/>
      <c r="J87" s="67"/>
      <c r="K87" s="475">
        <v>1</v>
      </c>
      <c r="L87" s="186" t="str">
        <f>IF(ISBLANK(K87),"?","Ok")</f>
        <v>Ok</v>
      </c>
      <c r="M87" s="67"/>
      <c r="N87" s="186"/>
      <c r="O87" s="186"/>
      <c r="P87" s="52"/>
      <c r="Q87" s="608" t="s">
        <v>833</v>
      </c>
      <c r="R87" s="496" t="s">
        <v>912</v>
      </c>
      <c r="S87" s="75"/>
    </row>
    <row r="88" spans="1:20">
      <c r="A88" s="610"/>
      <c r="B88" s="611"/>
      <c r="C88" s="583"/>
      <c r="D88" s="583"/>
      <c r="E88" s="583" t="s">
        <v>36</v>
      </c>
      <c r="F88" s="583" t="s">
        <v>205</v>
      </c>
      <c r="G88" s="250"/>
      <c r="H88" s="186"/>
      <c r="I88" s="185"/>
      <c r="J88" s="67"/>
      <c r="K88" s="475">
        <v>1</v>
      </c>
      <c r="L88" s="186" t="str">
        <f>IF(ISBLANK(K88),"?","Ok")</f>
        <v>Ok</v>
      </c>
      <c r="M88" s="67"/>
      <c r="N88" s="186"/>
      <c r="O88" s="186"/>
      <c r="P88" s="52"/>
      <c r="Q88" s="608" t="s">
        <v>833</v>
      </c>
      <c r="R88" s="496" t="s">
        <v>912</v>
      </c>
      <c r="S88" s="75"/>
    </row>
    <row r="89" spans="1:20" ht="51" customHeight="1">
      <c r="A89" s="610"/>
      <c r="B89" s="611"/>
      <c r="C89" s="21">
        <v>59</v>
      </c>
      <c r="D89" s="663" t="s">
        <v>755</v>
      </c>
      <c r="E89" s="663"/>
      <c r="F89" s="663"/>
      <c r="G89" s="249"/>
      <c r="H89" s="183"/>
      <c r="I89" s="182">
        <v>0.24596273291925494</v>
      </c>
      <c r="J89" s="184"/>
      <c r="K89" s="434"/>
      <c r="L89" s="184"/>
      <c r="M89" s="184">
        <f>SUM(L90)</f>
        <v>0.24596273291925494</v>
      </c>
      <c r="N89" s="183"/>
      <c r="O89" s="183"/>
      <c r="P89" s="51">
        <f>M89/I89</f>
        <v>1</v>
      </c>
      <c r="Q89" s="447"/>
      <c r="R89" s="493"/>
      <c r="S89" s="75"/>
    </row>
    <row r="90" spans="1:20" ht="67.5" customHeight="1">
      <c r="A90" s="610"/>
      <c r="B90" s="611"/>
      <c r="C90" s="21"/>
      <c r="D90" s="21">
        <v>111</v>
      </c>
      <c r="E90" s="678" t="s">
        <v>226</v>
      </c>
      <c r="F90" s="678"/>
      <c r="G90" s="250"/>
      <c r="H90" s="186"/>
      <c r="I90" s="185"/>
      <c r="J90" s="67">
        <v>0.24596273291925494</v>
      </c>
      <c r="K90" s="303">
        <f>AVERAGE(K91:K93)</f>
        <v>1</v>
      </c>
      <c r="L90" s="186">
        <f>IF(ISERR(K90),"?",J90*K90)</f>
        <v>0.24596273291925494</v>
      </c>
      <c r="M90" s="67"/>
      <c r="N90" s="186"/>
      <c r="O90" s="186"/>
      <c r="P90" s="52"/>
      <c r="Q90" s="452"/>
      <c r="R90" s="496"/>
      <c r="S90" s="75"/>
    </row>
    <row r="91" spans="1:20" ht="220.5">
      <c r="A91" s="610"/>
      <c r="B91" s="611"/>
      <c r="C91" s="583"/>
      <c r="D91" s="583"/>
      <c r="E91" s="243" t="s">
        <v>32</v>
      </c>
      <c r="F91" s="243" t="s">
        <v>203</v>
      </c>
      <c r="G91" s="250"/>
      <c r="H91" s="186"/>
      <c r="I91" s="185"/>
      <c r="J91" s="67"/>
      <c r="K91" s="475">
        <v>1</v>
      </c>
      <c r="L91" s="186" t="str">
        <f>IF(ISBLANK(K91),"?","Ok")</f>
        <v>Ok</v>
      </c>
      <c r="M91" s="67"/>
      <c r="N91" s="186"/>
      <c r="O91" s="186"/>
      <c r="P91" s="52"/>
      <c r="Q91" s="599" t="s">
        <v>1301</v>
      </c>
      <c r="R91" s="267" t="s">
        <v>912</v>
      </c>
      <c r="S91" s="75"/>
      <c r="T91" s="624"/>
    </row>
    <row r="92" spans="1:20">
      <c r="A92" s="610"/>
      <c r="B92" s="611"/>
      <c r="C92" s="583"/>
      <c r="D92" s="583"/>
      <c r="E92" s="243" t="s">
        <v>34</v>
      </c>
      <c r="F92" s="243" t="s">
        <v>204</v>
      </c>
      <c r="G92" s="250"/>
      <c r="H92" s="186"/>
      <c r="I92" s="185"/>
      <c r="J92" s="67"/>
      <c r="K92" s="475">
        <v>1</v>
      </c>
      <c r="L92" s="186" t="str">
        <f>IF(ISBLANK(K92),"?","Ok")</f>
        <v>Ok</v>
      </c>
      <c r="M92" s="67"/>
      <c r="N92" s="186"/>
      <c r="O92" s="186"/>
      <c r="P92" s="52"/>
      <c r="Q92" s="599" t="s">
        <v>833</v>
      </c>
      <c r="R92" s="267" t="s">
        <v>912</v>
      </c>
      <c r="S92" s="75"/>
    </row>
    <row r="93" spans="1:20">
      <c r="A93" s="610"/>
      <c r="B93" s="611"/>
      <c r="C93" s="583"/>
      <c r="D93" s="583"/>
      <c r="E93" s="243" t="s">
        <v>36</v>
      </c>
      <c r="F93" s="243" t="s">
        <v>205</v>
      </c>
      <c r="G93" s="250"/>
      <c r="H93" s="186"/>
      <c r="I93" s="185"/>
      <c r="J93" s="67"/>
      <c r="K93" s="475">
        <v>1</v>
      </c>
      <c r="L93" s="186" t="str">
        <f>IF(ISBLANK(K93),"?","Ok")</f>
        <v>Ok</v>
      </c>
      <c r="M93" s="67"/>
      <c r="N93" s="186"/>
      <c r="O93" s="186"/>
      <c r="P93" s="52"/>
      <c r="Q93" s="599" t="s">
        <v>833</v>
      </c>
      <c r="R93" s="267" t="s">
        <v>912</v>
      </c>
      <c r="S93" s="75"/>
    </row>
    <row r="94" spans="1:20" ht="74.25" customHeight="1">
      <c r="A94" s="610"/>
      <c r="B94" s="611">
        <v>25</v>
      </c>
      <c r="C94" s="667" t="s">
        <v>726</v>
      </c>
      <c r="D94" s="667"/>
      <c r="E94" s="667"/>
      <c r="F94" s="667"/>
      <c r="G94" s="248"/>
      <c r="H94" s="180">
        <v>1.7217391304347847</v>
      </c>
      <c r="I94" s="180"/>
      <c r="J94" s="181"/>
      <c r="K94" s="436"/>
      <c r="L94" s="181"/>
      <c r="M94" s="179"/>
      <c r="N94" s="180">
        <f>SUM(L96:L113)</f>
        <v>1.5080521739130455</v>
      </c>
      <c r="O94" s="180"/>
      <c r="P94" s="25">
        <f>N94/H94</f>
        <v>0.87588888888888905</v>
      </c>
      <c r="Q94" s="450"/>
      <c r="R94" s="494"/>
      <c r="S94" s="75"/>
    </row>
    <row r="95" spans="1:20" ht="80.45" customHeight="1">
      <c r="A95" s="610"/>
      <c r="B95" s="611"/>
      <c r="C95" s="21">
        <v>60</v>
      </c>
      <c r="D95" s="663" t="s">
        <v>756</v>
      </c>
      <c r="E95" s="663"/>
      <c r="F95" s="663"/>
      <c r="G95" s="249"/>
      <c r="H95" s="183"/>
      <c r="I95" s="182">
        <v>0.28695652173913078</v>
      </c>
      <c r="J95" s="184"/>
      <c r="K95" s="434"/>
      <c r="L95" s="184"/>
      <c r="M95" s="184">
        <f>SUM(L96:L98)</f>
        <v>0.19130434782608718</v>
      </c>
      <c r="N95" s="183"/>
      <c r="O95" s="183"/>
      <c r="P95" s="51">
        <f>M95/I95</f>
        <v>0.66666666666666663</v>
      </c>
      <c r="Q95" s="447"/>
      <c r="R95" s="493"/>
      <c r="S95" s="75"/>
    </row>
    <row r="96" spans="1:20" ht="167.1" customHeight="1">
      <c r="A96" s="610"/>
      <c r="B96" s="611"/>
      <c r="C96" s="21"/>
      <c r="D96" s="21">
        <v>112</v>
      </c>
      <c r="E96" s="663" t="s">
        <v>757</v>
      </c>
      <c r="F96" s="663"/>
      <c r="G96" s="250"/>
      <c r="H96" s="186"/>
      <c r="I96" s="185"/>
      <c r="J96" s="67">
        <v>9.5652173913043592E-2</v>
      </c>
      <c r="K96" s="475">
        <v>0</v>
      </c>
      <c r="L96" s="186">
        <f t="shared" ref="L96:L134" si="0">IF(ISBLANK(K96),"?",J96*K96)</f>
        <v>0</v>
      </c>
      <c r="M96" s="67"/>
      <c r="N96" s="186"/>
      <c r="O96" s="186"/>
      <c r="P96" s="52"/>
      <c r="Q96" s="446" t="s">
        <v>1262</v>
      </c>
      <c r="R96" s="609" t="s">
        <v>912</v>
      </c>
      <c r="S96" s="75"/>
      <c r="T96" s="623" t="s">
        <v>1196</v>
      </c>
    </row>
    <row r="97" spans="1:20" ht="135.6" customHeight="1">
      <c r="A97" s="610"/>
      <c r="B97" s="611"/>
      <c r="C97" s="583"/>
      <c r="D97" s="21">
        <v>113</v>
      </c>
      <c r="E97" s="678" t="s">
        <v>758</v>
      </c>
      <c r="F97" s="678"/>
      <c r="G97" s="250"/>
      <c r="H97" s="186"/>
      <c r="I97" s="185"/>
      <c r="J97" s="67">
        <v>9.5652173913043592E-2</v>
      </c>
      <c r="K97" s="475">
        <v>1</v>
      </c>
      <c r="L97" s="186">
        <f t="shared" si="0"/>
        <v>9.5652173913043592E-2</v>
      </c>
      <c r="M97" s="67"/>
      <c r="N97" s="186"/>
      <c r="O97" s="186"/>
      <c r="P97" s="52"/>
      <c r="Q97" s="446" t="s">
        <v>1302</v>
      </c>
      <c r="R97" s="609" t="s">
        <v>912</v>
      </c>
      <c r="S97" s="75"/>
      <c r="T97" s="623"/>
    </row>
    <row r="98" spans="1:20" ht="74.099999999999994" customHeight="1">
      <c r="A98" s="610"/>
      <c r="B98" s="611"/>
      <c r="C98" s="583"/>
      <c r="D98" s="21">
        <v>114</v>
      </c>
      <c r="E98" s="663" t="s">
        <v>759</v>
      </c>
      <c r="F98" s="663"/>
      <c r="G98" s="250"/>
      <c r="H98" s="186"/>
      <c r="I98" s="185"/>
      <c r="J98" s="67">
        <v>9.5652173913043592E-2</v>
      </c>
      <c r="K98" s="475">
        <v>1</v>
      </c>
      <c r="L98" s="186">
        <f t="shared" si="0"/>
        <v>9.5652173913043592E-2</v>
      </c>
      <c r="M98" s="67"/>
      <c r="N98" s="186"/>
      <c r="O98" s="186"/>
      <c r="P98" s="52"/>
      <c r="Q98" s="446" t="s">
        <v>1197</v>
      </c>
      <c r="R98" s="609" t="s">
        <v>912</v>
      </c>
      <c r="S98" s="75"/>
    </row>
    <row r="99" spans="1:20" s="10" customFormat="1" ht="51" customHeight="1">
      <c r="A99" s="610"/>
      <c r="B99" s="611"/>
      <c r="C99" s="21">
        <v>61</v>
      </c>
      <c r="D99" s="663" t="s">
        <v>760</v>
      </c>
      <c r="E99" s="663"/>
      <c r="F99" s="663"/>
      <c r="G99" s="249"/>
      <c r="H99" s="183"/>
      <c r="I99" s="182">
        <v>0.28695652173913078</v>
      </c>
      <c r="J99" s="184"/>
      <c r="K99" s="434"/>
      <c r="L99" s="184"/>
      <c r="M99" s="184">
        <f>SUM(L100:L102)</f>
        <v>0.28695652173913078</v>
      </c>
      <c r="N99" s="183"/>
      <c r="O99" s="183"/>
      <c r="P99" s="51">
        <f>M99/I99</f>
        <v>1</v>
      </c>
      <c r="Q99" s="447"/>
      <c r="R99" s="493"/>
      <c r="S99" s="77"/>
    </row>
    <row r="100" spans="1:20" s="10" customFormat="1" ht="180.6" customHeight="1">
      <c r="A100" s="610"/>
      <c r="B100" s="611"/>
      <c r="C100" s="21"/>
      <c r="D100" s="21">
        <v>115</v>
      </c>
      <c r="E100" s="678" t="s">
        <v>761</v>
      </c>
      <c r="F100" s="678"/>
      <c r="G100" s="250"/>
      <c r="H100" s="186"/>
      <c r="I100" s="185"/>
      <c r="J100" s="67">
        <v>9.5652173913043592E-2</v>
      </c>
      <c r="K100" s="475">
        <v>1</v>
      </c>
      <c r="L100" s="186">
        <f t="shared" si="0"/>
        <v>9.5652173913043592E-2</v>
      </c>
      <c r="M100" s="67"/>
      <c r="N100" s="186"/>
      <c r="O100" s="186"/>
      <c r="P100" s="52"/>
      <c r="Q100" s="599" t="s">
        <v>1333</v>
      </c>
      <c r="R100" s="267" t="s">
        <v>912</v>
      </c>
      <c r="S100" s="77"/>
      <c r="T100" s="624"/>
    </row>
    <row r="101" spans="1:20" s="10" customFormat="1" ht="252" customHeight="1">
      <c r="A101" s="610"/>
      <c r="B101" s="611"/>
      <c r="C101" s="583"/>
      <c r="D101" s="21">
        <v>116</v>
      </c>
      <c r="E101" s="678" t="s">
        <v>762</v>
      </c>
      <c r="F101" s="678"/>
      <c r="G101" s="250"/>
      <c r="H101" s="186"/>
      <c r="I101" s="185"/>
      <c r="J101" s="67">
        <v>9.5652173913043592E-2</v>
      </c>
      <c r="K101" s="475">
        <v>1</v>
      </c>
      <c r="L101" s="186">
        <f t="shared" si="0"/>
        <v>9.5652173913043592E-2</v>
      </c>
      <c r="M101" s="67"/>
      <c r="N101" s="186"/>
      <c r="O101" s="186"/>
      <c r="P101" s="52"/>
      <c r="Q101" s="607" t="s">
        <v>1303</v>
      </c>
      <c r="R101" s="267" t="s">
        <v>912</v>
      </c>
      <c r="S101" s="77"/>
      <c r="T101" s="1"/>
    </row>
    <row r="102" spans="1:20" ht="108.6" customHeight="1">
      <c r="A102" s="610"/>
      <c r="B102" s="611"/>
      <c r="C102" s="583"/>
      <c r="D102" s="21">
        <v>117</v>
      </c>
      <c r="E102" s="663" t="s">
        <v>763</v>
      </c>
      <c r="F102" s="663"/>
      <c r="G102" s="250"/>
      <c r="H102" s="186"/>
      <c r="I102" s="185"/>
      <c r="J102" s="67">
        <v>9.5652173913043592E-2</v>
      </c>
      <c r="K102" s="475">
        <v>1</v>
      </c>
      <c r="L102" s="186">
        <f t="shared" si="0"/>
        <v>9.5652173913043592E-2</v>
      </c>
      <c r="M102" s="67"/>
      <c r="N102" s="186"/>
      <c r="O102" s="186"/>
      <c r="P102" s="52"/>
      <c r="Q102" s="599" t="s">
        <v>1263</v>
      </c>
      <c r="R102" s="267" t="s">
        <v>912</v>
      </c>
      <c r="S102" s="75"/>
      <c r="T102" s="470"/>
    </row>
    <row r="103" spans="1:20" ht="55.5" customHeight="1">
      <c r="A103" s="610"/>
      <c r="B103" s="611"/>
      <c r="C103" s="21">
        <v>62</v>
      </c>
      <c r="D103" s="663" t="s">
        <v>764</v>
      </c>
      <c r="E103" s="663"/>
      <c r="F103" s="663"/>
      <c r="G103" s="249"/>
      <c r="H103" s="183"/>
      <c r="I103" s="182">
        <v>0.28695652173913078</v>
      </c>
      <c r="J103" s="184"/>
      <c r="K103" s="434"/>
      <c r="L103" s="184"/>
      <c r="M103" s="184">
        <f>SUM(L104)</f>
        <v>0.2645739130434786</v>
      </c>
      <c r="N103" s="183"/>
      <c r="O103" s="183"/>
      <c r="P103" s="51">
        <f>M103/I103</f>
        <v>0.92200000000000004</v>
      </c>
      <c r="Q103" s="447"/>
      <c r="R103" s="493"/>
      <c r="S103" s="75"/>
    </row>
    <row r="104" spans="1:20" ht="261.60000000000002" customHeight="1">
      <c r="A104" s="610"/>
      <c r="B104" s="611"/>
      <c r="C104" s="21"/>
      <c r="D104" s="21">
        <v>118</v>
      </c>
      <c r="E104" s="663" t="s">
        <v>765</v>
      </c>
      <c r="F104" s="663"/>
      <c r="G104" s="250"/>
      <c r="H104" s="186"/>
      <c r="I104" s="185"/>
      <c r="J104" s="67">
        <v>0.28695652173913078</v>
      </c>
      <c r="K104" s="475">
        <v>0.92200000000000004</v>
      </c>
      <c r="L104" s="186">
        <f t="shared" si="0"/>
        <v>0.2645739130434786</v>
      </c>
      <c r="M104" s="67"/>
      <c r="N104" s="186"/>
      <c r="O104" s="186"/>
      <c r="P104" s="52"/>
      <c r="Q104" s="451" t="s">
        <v>1029</v>
      </c>
      <c r="R104" s="497" t="s">
        <v>912</v>
      </c>
      <c r="S104" s="75"/>
      <c r="T104" s="470" t="s">
        <v>1198</v>
      </c>
    </row>
    <row r="105" spans="1:20" ht="54" customHeight="1">
      <c r="A105" s="610"/>
      <c r="B105" s="611"/>
      <c r="C105" s="21">
        <v>63</v>
      </c>
      <c r="D105" s="663" t="s">
        <v>766</v>
      </c>
      <c r="E105" s="663"/>
      <c r="F105" s="663"/>
      <c r="G105" s="249"/>
      <c r="H105" s="183"/>
      <c r="I105" s="182">
        <v>0.28695652173913078</v>
      </c>
      <c r="J105" s="184"/>
      <c r="K105" s="434"/>
      <c r="L105" s="184"/>
      <c r="M105" s="184">
        <f>SUM(L106:L107)</f>
        <v>0.28695652173913078</v>
      </c>
      <c r="N105" s="183"/>
      <c r="O105" s="183"/>
      <c r="P105" s="51">
        <f>M105/I105</f>
        <v>1</v>
      </c>
      <c r="Q105" s="447"/>
      <c r="R105" s="493"/>
      <c r="S105" s="75"/>
    </row>
    <row r="106" spans="1:20" ht="334.5" customHeight="1">
      <c r="A106" s="610"/>
      <c r="B106" s="611"/>
      <c r="C106" s="21"/>
      <c r="D106" s="21">
        <v>119</v>
      </c>
      <c r="E106" s="663" t="s">
        <v>766</v>
      </c>
      <c r="F106" s="663"/>
      <c r="G106" s="250"/>
      <c r="H106" s="186"/>
      <c r="I106" s="185"/>
      <c r="J106" s="67">
        <v>0.28695652173913078</v>
      </c>
      <c r="K106" s="475">
        <v>1</v>
      </c>
      <c r="L106" s="186">
        <f t="shared" si="0"/>
        <v>0.28695652173913078</v>
      </c>
      <c r="M106" s="67"/>
      <c r="N106" s="186"/>
      <c r="O106" s="186"/>
      <c r="P106" s="52"/>
      <c r="Q106" s="437" t="s">
        <v>1334</v>
      </c>
      <c r="R106" s="498" t="s">
        <v>912</v>
      </c>
      <c r="S106" s="75"/>
    </row>
    <row r="107" spans="1:20" ht="84.75" customHeight="1">
      <c r="A107" s="610"/>
      <c r="B107" s="611"/>
      <c r="C107" s="21">
        <v>64</v>
      </c>
      <c r="D107" s="663" t="s">
        <v>767</v>
      </c>
      <c r="E107" s="663"/>
      <c r="F107" s="663"/>
      <c r="G107" s="249"/>
      <c r="H107" s="183"/>
      <c r="I107" s="182">
        <v>0.28695652173913078</v>
      </c>
      <c r="J107" s="184"/>
      <c r="K107" s="434"/>
      <c r="L107" s="184"/>
      <c r="M107" s="184">
        <f>SUM(L108:L110)</f>
        <v>0.19130434782608718</v>
      </c>
      <c r="N107" s="183"/>
      <c r="O107" s="183"/>
      <c r="P107" s="51">
        <f>M107/I107</f>
        <v>0.66666666666666663</v>
      </c>
      <c r="Q107" s="447"/>
      <c r="R107" s="493"/>
      <c r="S107" s="75"/>
    </row>
    <row r="108" spans="1:20" ht="153.6" customHeight="1">
      <c r="A108" s="610"/>
      <c r="B108" s="611"/>
      <c r="C108" s="21"/>
      <c r="D108" s="21">
        <v>120</v>
      </c>
      <c r="E108" s="663" t="s">
        <v>232</v>
      </c>
      <c r="F108" s="663"/>
      <c r="G108" s="250"/>
      <c r="H108" s="186"/>
      <c r="I108" s="185"/>
      <c r="J108" s="67">
        <v>9.5652173913043592E-2</v>
      </c>
      <c r="K108" s="293">
        <v>1</v>
      </c>
      <c r="L108" s="186">
        <f>IF(ISBLANK(K108),"?",J108*K108)</f>
        <v>9.5652173913043592E-2</v>
      </c>
      <c r="M108" s="67"/>
      <c r="N108" s="186"/>
      <c r="O108" s="186"/>
      <c r="P108" s="52"/>
      <c r="Q108" s="448" t="s">
        <v>1264</v>
      </c>
      <c r="R108" s="267" t="s">
        <v>912</v>
      </c>
      <c r="S108" s="75"/>
      <c r="T108" s="470" t="s">
        <v>1265</v>
      </c>
    </row>
    <row r="109" spans="1:20" ht="106.5" customHeight="1">
      <c r="A109" s="610"/>
      <c r="B109" s="611"/>
      <c r="C109" s="583"/>
      <c r="D109" s="21">
        <v>121</v>
      </c>
      <c r="E109" s="663" t="s">
        <v>233</v>
      </c>
      <c r="F109" s="663"/>
      <c r="G109" s="250"/>
      <c r="H109" s="186"/>
      <c r="I109" s="185"/>
      <c r="J109" s="67">
        <v>9.5652173913043592E-2</v>
      </c>
      <c r="K109" s="293">
        <v>1</v>
      </c>
      <c r="L109" s="186">
        <f t="shared" si="0"/>
        <v>9.5652173913043592E-2</v>
      </c>
      <c r="M109" s="67"/>
      <c r="N109" s="186"/>
      <c r="O109" s="186"/>
      <c r="P109" s="52"/>
      <c r="Q109" s="448" t="s">
        <v>1266</v>
      </c>
      <c r="R109" s="267" t="s">
        <v>912</v>
      </c>
      <c r="S109" s="75"/>
      <c r="T109" s="470" t="s">
        <v>1265</v>
      </c>
    </row>
    <row r="110" spans="1:20" ht="69.599999999999994" customHeight="1">
      <c r="A110" s="610"/>
      <c r="B110" s="611"/>
      <c r="C110" s="583"/>
      <c r="D110" s="21">
        <v>122</v>
      </c>
      <c r="E110" s="663" t="s">
        <v>235</v>
      </c>
      <c r="F110" s="663"/>
      <c r="G110" s="640"/>
      <c r="H110" s="186"/>
      <c r="I110" s="185"/>
      <c r="J110" s="67">
        <v>9.5652173913043592E-2</v>
      </c>
      <c r="K110" s="475">
        <v>0</v>
      </c>
      <c r="L110" s="186">
        <f t="shared" si="0"/>
        <v>0</v>
      </c>
      <c r="M110" s="67"/>
      <c r="N110" s="186"/>
      <c r="O110" s="186"/>
      <c r="P110" s="52"/>
      <c r="Q110" s="470" t="s">
        <v>1199</v>
      </c>
      <c r="R110" s="267" t="s">
        <v>912</v>
      </c>
      <c r="S110" s="75"/>
      <c r="T110" s="470"/>
    </row>
    <row r="111" spans="1:20" ht="50.25" customHeight="1">
      <c r="A111" s="610"/>
      <c r="B111" s="611"/>
      <c r="C111" s="21">
        <v>65</v>
      </c>
      <c r="D111" s="663" t="s">
        <v>768</v>
      </c>
      <c r="E111" s="663"/>
      <c r="F111" s="663"/>
      <c r="G111" s="249"/>
      <c r="H111" s="183"/>
      <c r="I111" s="182">
        <v>0.28695652173913078</v>
      </c>
      <c r="J111" s="184"/>
      <c r="K111" s="434"/>
      <c r="L111" s="184"/>
      <c r="M111" s="184">
        <f>SUM(L112:L113)</f>
        <v>0.28695652173913078</v>
      </c>
      <c r="N111" s="183"/>
      <c r="O111" s="183"/>
      <c r="P111" s="51">
        <f>M111/I111</f>
        <v>1</v>
      </c>
      <c r="Q111" s="447"/>
      <c r="R111" s="493"/>
      <c r="S111" s="75"/>
    </row>
    <row r="112" spans="1:20" ht="90" customHeight="1">
      <c r="A112" s="610"/>
      <c r="B112" s="611"/>
      <c r="C112" s="21"/>
      <c r="D112" s="21">
        <v>123</v>
      </c>
      <c r="E112" s="663" t="s">
        <v>236</v>
      </c>
      <c r="F112" s="663"/>
      <c r="G112" s="250"/>
      <c r="H112" s="186"/>
      <c r="I112" s="185"/>
      <c r="J112" s="67">
        <v>0.14347826086956539</v>
      </c>
      <c r="K112" s="475">
        <v>1</v>
      </c>
      <c r="L112" s="186">
        <f>IF(ISBLANK(K112),"?",J112*K112)</f>
        <v>0.14347826086956539</v>
      </c>
      <c r="M112" s="67"/>
      <c r="N112" s="186"/>
      <c r="O112" s="186"/>
      <c r="P112" s="52"/>
      <c r="Q112" s="446" t="s">
        <v>1200</v>
      </c>
      <c r="R112" s="496" t="s">
        <v>1087</v>
      </c>
      <c r="S112" s="75"/>
      <c r="T112" s="1" t="s">
        <v>1190</v>
      </c>
    </row>
    <row r="113" spans="1:19" ht="78.599999999999994" customHeight="1">
      <c r="A113" s="610"/>
      <c r="B113" s="611"/>
      <c r="C113" s="583"/>
      <c r="D113" s="21">
        <v>124</v>
      </c>
      <c r="E113" s="663" t="s">
        <v>237</v>
      </c>
      <c r="F113" s="663"/>
      <c r="G113" s="250"/>
      <c r="H113" s="186"/>
      <c r="I113" s="185"/>
      <c r="J113" s="67">
        <v>0.14347826086956539</v>
      </c>
      <c r="K113" s="475">
        <v>1</v>
      </c>
      <c r="L113" s="186">
        <f t="shared" si="0"/>
        <v>0.14347826086956539</v>
      </c>
      <c r="M113" s="67"/>
      <c r="N113" s="186"/>
      <c r="O113" s="186"/>
      <c r="P113" s="52"/>
      <c r="Q113" s="538" t="s">
        <v>1088</v>
      </c>
      <c r="R113" s="496" t="s">
        <v>912</v>
      </c>
      <c r="S113" s="75"/>
    </row>
    <row r="114" spans="1:19" ht="51" customHeight="1">
      <c r="A114" s="610"/>
      <c r="B114" s="611">
        <v>26</v>
      </c>
      <c r="C114" s="667" t="s">
        <v>769</v>
      </c>
      <c r="D114" s="667"/>
      <c r="E114" s="667"/>
      <c r="F114" s="667"/>
      <c r="G114" s="248"/>
      <c r="H114" s="180">
        <v>1.7217391304347847</v>
      </c>
      <c r="I114" s="180"/>
      <c r="J114" s="181"/>
      <c r="K114" s="436"/>
      <c r="L114" s="181"/>
      <c r="M114" s="179"/>
      <c r="N114" s="180">
        <f>SUM(L116:L122)</f>
        <v>0.57391304347826155</v>
      </c>
      <c r="O114" s="180"/>
      <c r="P114" s="25">
        <f>N114/H114</f>
        <v>0.33333333333333331</v>
      </c>
      <c r="Q114" s="450"/>
      <c r="R114" s="494"/>
      <c r="S114" s="75"/>
    </row>
    <row r="115" spans="1:19" ht="70.5" customHeight="1">
      <c r="A115" s="610"/>
      <c r="B115" s="611"/>
      <c r="C115" s="21">
        <v>66</v>
      </c>
      <c r="D115" s="663" t="s">
        <v>770</v>
      </c>
      <c r="E115" s="663"/>
      <c r="F115" s="663"/>
      <c r="G115" s="249"/>
      <c r="H115" s="183"/>
      <c r="I115" s="182">
        <v>0.86086956521739233</v>
      </c>
      <c r="J115" s="184"/>
      <c r="K115" s="434"/>
      <c r="L115" s="184"/>
      <c r="M115" s="184">
        <f>SUM(L116:L118)</f>
        <v>0.21521739130434808</v>
      </c>
      <c r="N115" s="183"/>
      <c r="O115" s="183"/>
      <c r="P115" s="51">
        <f>M115/I115</f>
        <v>0.25</v>
      </c>
      <c r="Q115" s="447"/>
      <c r="R115" s="493"/>
      <c r="S115" s="75"/>
    </row>
    <row r="116" spans="1:19" ht="237.6" customHeight="1">
      <c r="A116" s="610"/>
      <c r="B116" s="611"/>
      <c r="C116" s="21"/>
      <c r="D116" s="476">
        <v>125</v>
      </c>
      <c r="E116" s="679" t="s">
        <v>670</v>
      </c>
      <c r="F116" s="679"/>
      <c r="G116" s="625"/>
      <c r="H116" s="335"/>
      <c r="I116" s="626"/>
      <c r="J116" s="335">
        <v>0.43043478260869616</v>
      </c>
      <c r="K116" s="473">
        <v>0.25</v>
      </c>
      <c r="L116" s="335">
        <f t="shared" si="0"/>
        <v>0.10760869565217404</v>
      </c>
      <c r="M116" s="335"/>
      <c r="N116" s="335"/>
      <c r="O116" s="335"/>
      <c r="P116" s="627"/>
      <c r="Q116" s="628" t="s">
        <v>1066</v>
      </c>
      <c r="R116" s="486" t="s">
        <v>1307</v>
      </c>
      <c r="S116" s="75"/>
    </row>
    <row r="117" spans="1:19" ht="186" customHeight="1">
      <c r="A117" s="610"/>
      <c r="B117" s="611"/>
      <c r="C117" s="583"/>
      <c r="D117" s="476">
        <v>126</v>
      </c>
      <c r="E117" s="679" t="s">
        <v>771</v>
      </c>
      <c r="F117" s="679"/>
      <c r="G117" s="625"/>
      <c r="H117" s="335"/>
      <c r="I117" s="626"/>
      <c r="J117" s="335">
        <v>0.43043478260869616</v>
      </c>
      <c r="K117" s="473">
        <v>0.25</v>
      </c>
      <c r="L117" s="335">
        <f t="shared" si="0"/>
        <v>0.10760869565217404</v>
      </c>
      <c r="M117" s="335"/>
      <c r="N117" s="335"/>
      <c r="O117" s="335"/>
      <c r="P117" s="627"/>
      <c r="Q117" s="628" t="s">
        <v>1066</v>
      </c>
      <c r="R117" s="486" t="s">
        <v>1307</v>
      </c>
      <c r="S117" s="75"/>
    </row>
    <row r="118" spans="1:19" ht="66" customHeight="1">
      <c r="A118" s="610"/>
      <c r="B118" s="611"/>
      <c r="C118" s="21">
        <v>67</v>
      </c>
      <c r="D118" s="663" t="s">
        <v>800</v>
      </c>
      <c r="E118" s="663"/>
      <c r="F118" s="663"/>
      <c r="G118" s="249"/>
      <c r="H118" s="183"/>
      <c r="I118" s="182">
        <v>0.86086956521739233</v>
      </c>
      <c r="J118" s="184"/>
      <c r="K118" s="434"/>
      <c r="L118" s="184"/>
      <c r="M118" s="184">
        <f>SUM(L119:L121)</f>
        <v>0.35869565217391347</v>
      </c>
      <c r="N118" s="183"/>
      <c r="O118" s="183"/>
      <c r="P118" s="51">
        <f>M118/I118</f>
        <v>0.41666666666666669</v>
      </c>
      <c r="Q118" s="447"/>
      <c r="R118" s="493"/>
      <c r="S118" s="75"/>
    </row>
    <row r="119" spans="1:19" ht="262.5" customHeight="1">
      <c r="A119" s="610"/>
      <c r="B119" s="611"/>
      <c r="C119" s="21"/>
      <c r="D119" s="21">
        <v>127</v>
      </c>
      <c r="E119" s="663" t="s">
        <v>772</v>
      </c>
      <c r="F119" s="663"/>
      <c r="G119" s="250"/>
      <c r="H119" s="186"/>
      <c r="I119" s="185"/>
      <c r="J119" s="186">
        <v>0.28695652173913078</v>
      </c>
      <c r="K119" s="475">
        <v>1</v>
      </c>
      <c r="L119" s="186">
        <f>IF(ISBLANK(K119),"?",J119*K119)</f>
        <v>0.28695652173913078</v>
      </c>
      <c r="M119" s="186"/>
      <c r="N119" s="186"/>
      <c r="O119" s="186"/>
      <c r="P119" s="34"/>
      <c r="Q119" s="584" t="s">
        <v>1080</v>
      </c>
      <c r="R119" s="496" t="s">
        <v>912</v>
      </c>
      <c r="S119" s="75"/>
    </row>
    <row r="120" spans="1:19" ht="208.5" customHeight="1">
      <c r="A120" s="610"/>
      <c r="B120" s="611"/>
      <c r="C120" s="583"/>
      <c r="D120" s="21">
        <v>128</v>
      </c>
      <c r="E120" s="663" t="s">
        <v>773</v>
      </c>
      <c r="F120" s="663"/>
      <c r="G120" s="250"/>
      <c r="H120" s="186"/>
      <c r="I120" s="185"/>
      <c r="J120" s="186">
        <v>0.28695652173913078</v>
      </c>
      <c r="K120" s="475">
        <v>0.25</v>
      </c>
      <c r="L120" s="186">
        <f t="shared" si="0"/>
        <v>7.1739130434782694E-2</v>
      </c>
      <c r="M120" s="186"/>
      <c r="N120" s="186"/>
      <c r="O120" s="186"/>
      <c r="P120" s="34"/>
      <c r="Q120" s="613" t="s">
        <v>1066</v>
      </c>
      <c r="R120" s="267" t="s">
        <v>1268</v>
      </c>
      <c r="S120" s="75"/>
    </row>
    <row r="121" spans="1:19" ht="225.95" customHeight="1">
      <c r="A121" s="610"/>
      <c r="B121" s="611"/>
      <c r="C121" s="583"/>
      <c r="D121" s="21">
        <v>129</v>
      </c>
      <c r="E121" s="663" t="s">
        <v>727</v>
      </c>
      <c r="F121" s="663"/>
      <c r="G121" s="250"/>
      <c r="H121" s="186"/>
      <c r="I121" s="185"/>
      <c r="J121" s="186">
        <v>0.28695652173913078</v>
      </c>
      <c r="K121" s="475">
        <v>0</v>
      </c>
      <c r="L121" s="186">
        <f t="shared" si="0"/>
        <v>0</v>
      </c>
      <c r="M121" s="186"/>
      <c r="N121" s="186"/>
      <c r="O121" s="186"/>
      <c r="P121" s="34"/>
      <c r="Q121" s="613" t="s">
        <v>1067</v>
      </c>
      <c r="R121" s="267" t="s">
        <v>1267</v>
      </c>
      <c r="S121" s="75"/>
    </row>
    <row r="122" spans="1:19" ht="114.95" customHeight="1">
      <c r="A122" s="610"/>
      <c r="B122" s="611">
        <v>27</v>
      </c>
      <c r="C122" s="667" t="s">
        <v>774</v>
      </c>
      <c r="D122" s="667"/>
      <c r="E122" s="667"/>
      <c r="F122" s="667"/>
      <c r="G122" s="248"/>
      <c r="H122" s="180">
        <v>1.7217391304347847</v>
      </c>
      <c r="I122" s="180"/>
      <c r="J122" s="181"/>
      <c r="K122" s="436"/>
      <c r="L122" s="181"/>
      <c r="M122" s="179"/>
      <c r="N122" s="180">
        <f>SUM(L124:L137)</f>
        <v>1.2913043478260884</v>
      </c>
      <c r="O122" s="180"/>
      <c r="P122" s="25">
        <f>N122/H122</f>
        <v>0.74999999999999989</v>
      </c>
      <c r="Q122" s="450"/>
      <c r="R122" s="494"/>
      <c r="S122" s="75"/>
    </row>
    <row r="123" spans="1:19" ht="73.5" customHeight="1">
      <c r="A123" s="610"/>
      <c r="B123" s="611"/>
      <c r="C123" s="21">
        <v>68</v>
      </c>
      <c r="D123" s="663" t="s">
        <v>775</v>
      </c>
      <c r="E123" s="663"/>
      <c r="F123" s="663"/>
      <c r="G123" s="249"/>
      <c r="H123" s="183"/>
      <c r="I123" s="182">
        <v>0.43043478260869616</v>
      </c>
      <c r="J123" s="184"/>
      <c r="K123" s="434"/>
      <c r="L123" s="184"/>
      <c r="M123" s="184">
        <f>SUM(L124:L126)</f>
        <v>0.21521739130434808</v>
      </c>
      <c r="N123" s="183"/>
      <c r="O123" s="183"/>
      <c r="P123" s="51">
        <f>M123/I123</f>
        <v>0.5</v>
      </c>
      <c r="Q123" s="447"/>
      <c r="R123" s="493"/>
      <c r="S123" s="75"/>
    </row>
    <row r="124" spans="1:19" ht="115.5" customHeight="1">
      <c r="A124" s="610"/>
      <c r="B124" s="611"/>
      <c r="C124" s="21"/>
      <c r="D124" s="21">
        <v>130</v>
      </c>
      <c r="E124" s="663" t="s">
        <v>776</v>
      </c>
      <c r="F124" s="663"/>
      <c r="G124" s="250"/>
      <c r="H124" s="186"/>
      <c r="I124" s="185"/>
      <c r="J124" s="186">
        <v>0.14347826086956539</v>
      </c>
      <c r="K124" s="475">
        <v>1</v>
      </c>
      <c r="L124" s="186">
        <f>IF(ISBLANK(K124),"?",J124*K124)</f>
        <v>0.14347826086956539</v>
      </c>
      <c r="M124" s="186"/>
      <c r="N124" s="186"/>
      <c r="O124" s="186"/>
      <c r="P124" s="34"/>
      <c r="Q124" s="599" t="s">
        <v>1201</v>
      </c>
      <c r="R124" s="267" t="s">
        <v>912</v>
      </c>
      <c r="S124" s="75"/>
    </row>
    <row r="125" spans="1:19" ht="115.5" customHeight="1">
      <c r="A125" s="610"/>
      <c r="B125" s="611"/>
      <c r="C125" s="583"/>
      <c r="D125" s="21">
        <v>131</v>
      </c>
      <c r="E125" s="663" t="s">
        <v>777</v>
      </c>
      <c r="F125" s="663"/>
      <c r="G125" s="250"/>
      <c r="H125" s="186"/>
      <c r="I125" s="185"/>
      <c r="J125" s="186">
        <v>0.14347826086956539</v>
      </c>
      <c r="K125" s="475">
        <v>0.25</v>
      </c>
      <c r="L125" s="186">
        <f t="shared" si="0"/>
        <v>3.5869565217391347E-2</v>
      </c>
      <c r="M125" s="186"/>
      <c r="N125" s="186"/>
      <c r="O125" s="186"/>
      <c r="P125" s="34"/>
      <c r="Q125" s="437" t="s">
        <v>1269</v>
      </c>
      <c r="R125" s="498" t="s">
        <v>912</v>
      </c>
      <c r="S125" s="75"/>
    </row>
    <row r="126" spans="1:19" ht="105.6" customHeight="1">
      <c r="A126" s="610"/>
      <c r="B126" s="611"/>
      <c r="C126" s="583"/>
      <c r="D126" s="21">
        <v>132</v>
      </c>
      <c r="E126" s="663" t="s">
        <v>778</v>
      </c>
      <c r="F126" s="663"/>
      <c r="G126" s="250"/>
      <c r="H126" s="186"/>
      <c r="I126" s="185"/>
      <c r="J126" s="186">
        <v>0.14347826086956539</v>
      </c>
      <c r="K126" s="475">
        <v>0.25</v>
      </c>
      <c r="L126" s="186">
        <f t="shared" si="0"/>
        <v>3.5869565217391347E-2</v>
      </c>
      <c r="M126" s="186"/>
      <c r="N126" s="186"/>
      <c r="O126" s="186"/>
      <c r="P126" s="34"/>
      <c r="Q126" s="437" t="s">
        <v>1270</v>
      </c>
      <c r="R126" s="498" t="s">
        <v>912</v>
      </c>
      <c r="S126" s="75"/>
    </row>
    <row r="127" spans="1:19" ht="54" customHeight="1">
      <c r="A127" s="610"/>
      <c r="B127" s="611"/>
      <c r="C127" s="21">
        <v>69</v>
      </c>
      <c r="D127" s="663" t="s">
        <v>779</v>
      </c>
      <c r="E127" s="663"/>
      <c r="F127" s="663"/>
      <c r="G127" s="249"/>
      <c r="H127" s="183"/>
      <c r="I127" s="182">
        <v>0.43043478260869616</v>
      </c>
      <c r="J127" s="184"/>
      <c r="K127" s="434"/>
      <c r="L127" s="184"/>
      <c r="M127" s="184">
        <f>SUM(L128:L130)</f>
        <v>0.43043478260869616</v>
      </c>
      <c r="N127" s="183"/>
      <c r="O127" s="183"/>
      <c r="P127" s="51">
        <f>M127/I127</f>
        <v>1</v>
      </c>
      <c r="Q127" s="447"/>
      <c r="R127" s="493"/>
      <c r="S127" s="75"/>
    </row>
    <row r="128" spans="1:19" ht="98.45" customHeight="1">
      <c r="A128" s="610"/>
      <c r="B128" s="611"/>
      <c r="C128" s="21"/>
      <c r="D128" s="21">
        <v>133</v>
      </c>
      <c r="E128" s="663" t="s">
        <v>780</v>
      </c>
      <c r="F128" s="663"/>
      <c r="G128" s="250"/>
      <c r="H128" s="186"/>
      <c r="I128" s="185"/>
      <c r="J128" s="186">
        <v>0.14347826086956539</v>
      </c>
      <c r="K128" s="655">
        <v>1</v>
      </c>
      <c r="L128" s="186">
        <f>IF(ISBLANK(K128),"?",J128*K128)</f>
        <v>0.14347826086956539</v>
      </c>
      <c r="M128" s="186"/>
      <c r="N128" s="186"/>
      <c r="O128" s="186"/>
      <c r="P128" s="34"/>
      <c r="Q128" s="437" t="s">
        <v>1310</v>
      </c>
      <c r="R128" s="498" t="s">
        <v>912</v>
      </c>
      <c r="S128" s="75"/>
    </row>
    <row r="129" spans="1:22" ht="129" customHeight="1">
      <c r="A129" s="610"/>
      <c r="B129" s="611"/>
      <c r="C129" s="583"/>
      <c r="D129" s="21">
        <v>134</v>
      </c>
      <c r="E129" s="663" t="s">
        <v>781</v>
      </c>
      <c r="F129" s="663"/>
      <c r="G129" s="250"/>
      <c r="H129" s="186"/>
      <c r="I129" s="185"/>
      <c r="J129" s="186">
        <v>0.14347826086956539</v>
      </c>
      <c r="K129" s="293">
        <v>1</v>
      </c>
      <c r="L129" s="186">
        <f t="shared" si="0"/>
        <v>0.14347826086956539</v>
      </c>
      <c r="M129" s="186"/>
      <c r="N129" s="186"/>
      <c r="O129" s="186"/>
      <c r="P129" s="34"/>
      <c r="Q129" s="502" t="s">
        <v>1081</v>
      </c>
      <c r="R129" s="496" t="s">
        <v>912</v>
      </c>
      <c r="S129" s="75"/>
    </row>
    <row r="130" spans="1:22" ht="233.45" customHeight="1">
      <c r="A130" s="610"/>
      <c r="B130" s="611"/>
      <c r="C130" s="583"/>
      <c r="D130" s="21">
        <v>135</v>
      </c>
      <c r="E130" s="663" t="s">
        <v>782</v>
      </c>
      <c r="F130" s="663"/>
      <c r="G130" s="250"/>
      <c r="H130" s="186"/>
      <c r="I130" s="185"/>
      <c r="J130" s="186">
        <v>0.14347826086956539</v>
      </c>
      <c r="K130" s="293">
        <v>1</v>
      </c>
      <c r="L130" s="186">
        <f t="shared" si="0"/>
        <v>0.14347826086956539</v>
      </c>
      <c r="M130" s="186"/>
      <c r="N130" s="186"/>
      <c r="O130" s="186"/>
      <c r="P130" s="34"/>
      <c r="Q130" s="437" t="s">
        <v>1082</v>
      </c>
      <c r="R130" s="496" t="s">
        <v>912</v>
      </c>
      <c r="S130" s="75"/>
    </row>
    <row r="131" spans="1:22" ht="50.25" customHeight="1">
      <c r="A131" s="610"/>
      <c r="B131" s="611"/>
      <c r="C131" s="21">
        <v>70</v>
      </c>
      <c r="D131" s="663" t="s">
        <v>783</v>
      </c>
      <c r="E131" s="663"/>
      <c r="F131" s="663"/>
      <c r="G131" s="249"/>
      <c r="H131" s="183"/>
      <c r="I131" s="182">
        <v>0.43043478260869616</v>
      </c>
      <c r="J131" s="184"/>
      <c r="K131" s="434"/>
      <c r="L131" s="184"/>
      <c r="M131" s="184">
        <f>SUM(L132:L135)</f>
        <v>0.43043478260869616</v>
      </c>
      <c r="N131" s="183"/>
      <c r="O131" s="183"/>
      <c r="P131" s="51">
        <f>M131/I131</f>
        <v>1</v>
      </c>
      <c r="Q131" s="447"/>
      <c r="R131" s="493"/>
      <c r="S131" s="75"/>
    </row>
    <row r="132" spans="1:22" ht="143.44999999999999" customHeight="1">
      <c r="A132" s="610"/>
      <c r="B132" s="611"/>
      <c r="C132" s="21"/>
      <c r="D132" s="21">
        <v>136</v>
      </c>
      <c r="E132" s="663" t="s">
        <v>784</v>
      </c>
      <c r="F132" s="663"/>
      <c r="G132" s="250"/>
      <c r="H132" s="186"/>
      <c r="I132" s="185"/>
      <c r="J132" s="186">
        <v>0.14347826086956539</v>
      </c>
      <c r="K132" s="475">
        <v>1</v>
      </c>
      <c r="L132" s="186">
        <f t="shared" si="0"/>
        <v>0.14347826086956539</v>
      </c>
      <c r="M132" s="186"/>
      <c r="N132" s="186"/>
      <c r="O132" s="186"/>
      <c r="P132" s="34"/>
      <c r="Q132" s="599" t="s">
        <v>1202</v>
      </c>
      <c r="R132" s="267" t="s">
        <v>912</v>
      </c>
      <c r="S132" s="75"/>
      <c r="T132" s="1" t="s">
        <v>912</v>
      </c>
    </row>
    <row r="133" spans="1:22" ht="105.95" customHeight="1">
      <c r="A133" s="610"/>
      <c r="B133" s="611"/>
      <c r="C133" s="583"/>
      <c r="D133" s="21">
        <v>137</v>
      </c>
      <c r="E133" s="663" t="s">
        <v>785</v>
      </c>
      <c r="F133" s="663"/>
      <c r="G133" s="250"/>
      <c r="H133" s="186"/>
      <c r="I133" s="185"/>
      <c r="J133" s="186">
        <v>0.14347826086956539</v>
      </c>
      <c r="K133" s="293">
        <v>1</v>
      </c>
      <c r="L133" s="186">
        <f t="shared" si="0"/>
        <v>0.14347826086956539</v>
      </c>
      <c r="M133" s="186"/>
      <c r="N133" s="186"/>
      <c r="O133" s="186"/>
      <c r="P133" s="34"/>
      <c r="Q133" s="437" t="s">
        <v>1018</v>
      </c>
      <c r="R133" s="267" t="s">
        <v>912</v>
      </c>
      <c r="S133" s="75"/>
    </row>
    <row r="134" spans="1:22" ht="142.5" customHeight="1">
      <c r="A134" s="610"/>
      <c r="B134" s="611"/>
      <c r="C134" s="583"/>
      <c r="D134" s="21">
        <v>138</v>
      </c>
      <c r="E134" s="663" t="s">
        <v>786</v>
      </c>
      <c r="F134" s="663"/>
      <c r="G134" s="250"/>
      <c r="H134" s="186"/>
      <c r="I134" s="185"/>
      <c r="J134" s="186">
        <v>0.14347826086956539</v>
      </c>
      <c r="K134" s="293">
        <v>1</v>
      </c>
      <c r="L134" s="186">
        <f t="shared" si="0"/>
        <v>0.14347826086956539</v>
      </c>
      <c r="M134" s="186"/>
      <c r="N134" s="186"/>
      <c r="O134" s="186"/>
      <c r="P134" s="34"/>
      <c r="Q134" s="437" t="s">
        <v>1019</v>
      </c>
      <c r="R134" s="267" t="s">
        <v>912</v>
      </c>
      <c r="S134" s="75"/>
    </row>
    <row r="135" spans="1:22" ht="53.25" customHeight="1">
      <c r="A135" s="610"/>
      <c r="B135" s="611"/>
      <c r="C135" s="21">
        <v>71</v>
      </c>
      <c r="D135" s="663" t="s">
        <v>787</v>
      </c>
      <c r="E135" s="663"/>
      <c r="F135" s="663"/>
      <c r="G135" s="249"/>
      <c r="H135" s="183"/>
      <c r="I135" s="182">
        <v>0.43043478260869616</v>
      </c>
      <c r="J135" s="184"/>
      <c r="K135" s="434"/>
      <c r="L135" s="184"/>
      <c r="M135" s="184">
        <f>SUM(L136:L139)</f>
        <v>0.21521739130434808</v>
      </c>
      <c r="N135" s="183"/>
      <c r="O135" s="183"/>
      <c r="P135" s="51">
        <f>M135/I135</f>
        <v>0.5</v>
      </c>
      <c r="Q135" s="447"/>
      <c r="R135" s="493"/>
      <c r="S135" s="75"/>
    </row>
    <row r="136" spans="1:22" ht="101.25" customHeight="1">
      <c r="A136" s="610"/>
      <c r="B136" s="611"/>
      <c r="C136" s="21"/>
      <c r="D136" s="21">
        <v>139</v>
      </c>
      <c r="E136" s="663" t="s">
        <v>728</v>
      </c>
      <c r="F136" s="663"/>
      <c r="G136" s="250"/>
      <c r="H136" s="186"/>
      <c r="I136" s="185"/>
      <c r="J136" s="186">
        <v>0.21521739130434808</v>
      </c>
      <c r="K136" s="293">
        <v>1</v>
      </c>
      <c r="L136" s="186">
        <f>IF(ISBLANK(K136),"?",J136*K136)</f>
        <v>0.21521739130434808</v>
      </c>
      <c r="M136" s="186"/>
      <c r="N136" s="186"/>
      <c r="O136" s="186"/>
      <c r="P136" s="34"/>
      <c r="Q136" s="446" t="s">
        <v>1020</v>
      </c>
      <c r="R136" s="267" t="s">
        <v>912</v>
      </c>
      <c r="S136" s="75"/>
    </row>
    <row r="137" spans="1:22" ht="159.6" customHeight="1">
      <c r="A137" s="610"/>
      <c r="B137" s="611"/>
      <c r="C137" s="583"/>
      <c r="D137" s="21">
        <v>140</v>
      </c>
      <c r="E137" s="663" t="s">
        <v>788</v>
      </c>
      <c r="F137" s="663"/>
      <c r="G137" s="250"/>
      <c r="H137" s="186"/>
      <c r="I137" s="185"/>
      <c r="J137" s="186">
        <v>0.21521739130434808</v>
      </c>
      <c r="K137" s="475">
        <v>0</v>
      </c>
      <c r="L137" s="186">
        <f>IF(ISBLANK(K137),"?",J137*K137)</f>
        <v>0</v>
      </c>
      <c r="M137" s="186"/>
      <c r="N137" s="186"/>
      <c r="O137" s="186"/>
      <c r="P137" s="34"/>
      <c r="Q137" s="599" t="s">
        <v>1337</v>
      </c>
      <c r="R137" s="267"/>
      <c r="S137" s="75"/>
    </row>
    <row r="138" spans="1:22" ht="49.5" customHeight="1">
      <c r="A138" s="610"/>
      <c r="B138" s="611">
        <v>28</v>
      </c>
      <c r="C138" s="667" t="s">
        <v>789</v>
      </c>
      <c r="D138" s="667"/>
      <c r="E138" s="667"/>
      <c r="F138" s="667"/>
      <c r="G138" s="248"/>
      <c r="H138" s="180">
        <v>2.5043478260869549</v>
      </c>
      <c r="I138" s="180"/>
      <c r="J138" s="181"/>
      <c r="K138" s="436"/>
      <c r="L138" s="181"/>
      <c r="M138" s="179"/>
      <c r="N138" s="180">
        <f>SUM(L140:L163)</f>
        <v>1.9371428571428559</v>
      </c>
      <c r="O138" s="180"/>
      <c r="P138" s="25">
        <f>N138/H138</f>
        <v>0.77351190476190479</v>
      </c>
      <c r="Q138" s="450"/>
      <c r="R138" s="494"/>
      <c r="S138" s="75"/>
    </row>
    <row r="139" spans="1:22" ht="52.5" customHeight="1">
      <c r="A139" s="610"/>
      <c r="B139" s="611"/>
      <c r="C139" s="21">
        <v>72</v>
      </c>
      <c r="D139" s="663" t="s">
        <v>790</v>
      </c>
      <c r="E139" s="663"/>
      <c r="F139" s="663"/>
      <c r="G139" s="249"/>
      <c r="H139" s="183"/>
      <c r="I139" s="182">
        <v>0.3577639751552793</v>
      </c>
      <c r="J139" s="184"/>
      <c r="K139" s="434"/>
      <c r="L139" s="184"/>
      <c r="M139" s="184">
        <f>SUM(L140:L141)</f>
        <v>0.3577639751552793</v>
      </c>
      <c r="N139" s="183"/>
      <c r="O139" s="183"/>
      <c r="P139" s="51">
        <f>M139/I139</f>
        <v>1</v>
      </c>
      <c r="Q139" s="447"/>
      <c r="R139" s="493"/>
      <c r="S139" s="75"/>
    </row>
    <row r="140" spans="1:22" ht="277.5" customHeight="1">
      <c r="A140" s="610"/>
      <c r="B140" s="611"/>
      <c r="C140" s="21"/>
      <c r="D140" s="21">
        <v>141</v>
      </c>
      <c r="E140" s="678" t="s">
        <v>791</v>
      </c>
      <c r="F140" s="678"/>
      <c r="G140" s="250"/>
      <c r="H140" s="186"/>
      <c r="I140" s="185"/>
      <c r="J140" s="186">
        <v>0.17888198757763965</v>
      </c>
      <c r="K140" s="293">
        <v>1</v>
      </c>
      <c r="L140" s="186">
        <f>IF(ISBLANK(K140),"?",J140*K140)</f>
        <v>0.17888198757763965</v>
      </c>
      <c r="M140" s="186"/>
      <c r="N140" s="186"/>
      <c r="O140" s="186"/>
      <c r="P140" s="34"/>
      <c r="Q140" s="446" t="s">
        <v>1308</v>
      </c>
      <c r="R140" s="496" t="s">
        <v>912</v>
      </c>
      <c r="S140" s="75"/>
      <c r="T140" s="617"/>
    </row>
    <row r="141" spans="1:22" ht="147" customHeight="1">
      <c r="A141" s="610"/>
      <c r="B141" s="611"/>
      <c r="C141" s="583"/>
      <c r="D141" s="21">
        <v>142</v>
      </c>
      <c r="E141" s="678" t="s">
        <v>245</v>
      </c>
      <c r="F141" s="678"/>
      <c r="G141" s="250"/>
      <c r="H141" s="186"/>
      <c r="I141" s="185"/>
      <c r="J141" s="186">
        <v>0.17888198757763965</v>
      </c>
      <c r="K141" s="293">
        <v>1</v>
      </c>
      <c r="L141" s="186">
        <f>IF(ISBLANK(K141),"?",J141*K141)</f>
        <v>0.17888198757763965</v>
      </c>
      <c r="M141" s="186"/>
      <c r="N141" s="186"/>
      <c r="O141" s="186"/>
      <c r="P141" s="34"/>
      <c r="Q141" s="446" t="s">
        <v>1309</v>
      </c>
      <c r="R141" s="499" t="s">
        <v>912</v>
      </c>
      <c r="S141" s="75"/>
      <c r="T141" s="617"/>
    </row>
    <row r="142" spans="1:22" ht="36" customHeight="1">
      <c r="A142" s="610"/>
      <c r="B142" s="611"/>
      <c r="C142" s="21">
        <v>73</v>
      </c>
      <c r="D142" s="663" t="s">
        <v>247</v>
      </c>
      <c r="E142" s="663"/>
      <c r="F142" s="663"/>
      <c r="G142" s="249"/>
      <c r="H142" s="183"/>
      <c r="I142" s="182">
        <v>0.3577639751552793</v>
      </c>
      <c r="J142" s="184"/>
      <c r="K142" s="434"/>
      <c r="L142" s="184"/>
      <c r="M142" s="184">
        <f>SUM(L143:L144)</f>
        <v>0</v>
      </c>
      <c r="N142" s="183"/>
      <c r="O142" s="183"/>
      <c r="P142" s="51">
        <f>M142/I142</f>
        <v>0</v>
      </c>
      <c r="Q142" s="447"/>
      <c r="R142" s="493"/>
      <c r="S142" s="75"/>
    </row>
    <row r="143" spans="1:22" ht="101.1" customHeight="1">
      <c r="A143" s="610"/>
      <c r="B143" s="611"/>
      <c r="C143" s="21"/>
      <c r="D143" s="21">
        <v>143</v>
      </c>
      <c r="E143" s="663" t="s">
        <v>248</v>
      </c>
      <c r="F143" s="663"/>
      <c r="G143" s="250"/>
      <c r="H143" s="186"/>
      <c r="I143" s="185"/>
      <c r="J143" s="186">
        <v>0.3577639751552793</v>
      </c>
      <c r="K143" s="475">
        <v>0</v>
      </c>
      <c r="L143" s="186">
        <f>IF(ISBLANK(K143),"?",J143*K143)</f>
        <v>0</v>
      </c>
      <c r="M143" s="186"/>
      <c r="N143" s="186"/>
      <c r="O143" s="186"/>
      <c r="P143" s="34"/>
      <c r="Q143" s="446" t="s">
        <v>1086</v>
      </c>
      <c r="R143" s="267" t="s">
        <v>912</v>
      </c>
      <c r="S143" s="75"/>
      <c r="U143" s="1" t="s">
        <v>1083</v>
      </c>
      <c r="V143" s="1" t="s">
        <v>1084</v>
      </c>
    </row>
    <row r="144" spans="1:22" ht="34.5" customHeight="1">
      <c r="A144" s="610"/>
      <c r="B144" s="611"/>
      <c r="C144" s="21">
        <v>74</v>
      </c>
      <c r="D144" s="663" t="s">
        <v>249</v>
      </c>
      <c r="E144" s="663"/>
      <c r="F144" s="663"/>
      <c r="G144" s="249"/>
      <c r="H144" s="183"/>
      <c r="I144" s="182">
        <v>0.3577639751552793</v>
      </c>
      <c r="J144" s="184"/>
      <c r="K144" s="434"/>
      <c r="L144" s="184"/>
      <c r="M144" s="184">
        <f>SUM(L145:L149)</f>
        <v>0.30409937888198735</v>
      </c>
      <c r="N144" s="183"/>
      <c r="O144" s="183"/>
      <c r="P144" s="51">
        <f>M144/I144</f>
        <v>0.84999999999999987</v>
      </c>
      <c r="Q144" s="447"/>
      <c r="R144" s="493"/>
      <c r="S144" s="75"/>
      <c r="V144" s="1" t="s">
        <v>1085</v>
      </c>
    </row>
    <row r="145" spans="1:19" s="10" customFormat="1" ht="409.6" customHeight="1">
      <c r="A145" s="610"/>
      <c r="B145" s="611"/>
      <c r="C145" s="21"/>
      <c r="D145" s="21">
        <v>144</v>
      </c>
      <c r="E145" s="663" t="s">
        <v>801</v>
      </c>
      <c r="F145" s="663"/>
      <c r="G145" s="250"/>
      <c r="H145" s="186"/>
      <c r="I145" s="185"/>
      <c r="J145" s="186">
        <v>7.1552795031055855E-2</v>
      </c>
      <c r="K145" s="475">
        <v>1</v>
      </c>
      <c r="L145" s="186">
        <f>IF(ISBLANK(K145),"?",J145*K145)</f>
        <v>7.1552795031055855E-2</v>
      </c>
      <c r="M145" s="186"/>
      <c r="N145" s="186"/>
      <c r="O145" s="186"/>
      <c r="P145" s="34"/>
      <c r="Q145" s="599" t="s">
        <v>1271</v>
      </c>
      <c r="R145" s="267" t="s">
        <v>912</v>
      </c>
      <c r="S145" s="77"/>
    </row>
    <row r="146" spans="1:19" s="10" customFormat="1" ht="326.10000000000002" customHeight="1">
      <c r="A146" s="610"/>
      <c r="B146" s="611"/>
      <c r="C146" s="583"/>
      <c r="D146" s="21">
        <v>145</v>
      </c>
      <c r="E146" s="663" t="s">
        <v>250</v>
      </c>
      <c r="F146" s="663"/>
      <c r="G146" s="250"/>
      <c r="H146" s="186"/>
      <c r="I146" s="185"/>
      <c r="J146" s="186">
        <v>7.1552795031055855E-2</v>
      </c>
      <c r="K146" s="475">
        <v>1</v>
      </c>
      <c r="L146" s="186">
        <f>IF(ISBLANK(K146),"?",J146*K146)</f>
        <v>7.1552795031055855E-2</v>
      </c>
      <c r="M146" s="186"/>
      <c r="N146" s="186"/>
      <c r="O146" s="186"/>
      <c r="P146" s="34"/>
      <c r="Q146" s="599" t="s">
        <v>1271</v>
      </c>
      <c r="R146" s="267" t="s">
        <v>912</v>
      </c>
      <c r="S146" s="77"/>
    </row>
    <row r="147" spans="1:19" s="10" customFormat="1" ht="177" customHeight="1">
      <c r="A147" s="610"/>
      <c r="B147" s="611"/>
      <c r="C147" s="583"/>
      <c r="D147" s="21">
        <v>146</v>
      </c>
      <c r="E147" s="663" t="s">
        <v>251</v>
      </c>
      <c r="F147" s="663"/>
      <c r="G147" s="250"/>
      <c r="H147" s="186"/>
      <c r="I147" s="185"/>
      <c r="J147" s="186">
        <v>7.1552795031055855E-2</v>
      </c>
      <c r="K147" s="655">
        <v>0.25</v>
      </c>
      <c r="L147" s="186">
        <f>IF(ISBLANK(K147),"?",J147*K147)</f>
        <v>1.7888198757763964E-2</v>
      </c>
      <c r="M147" s="186"/>
      <c r="N147" s="186"/>
      <c r="O147" s="186"/>
      <c r="P147" s="34"/>
      <c r="Q147" s="446" t="s">
        <v>1311</v>
      </c>
      <c r="R147" s="496" t="s">
        <v>912</v>
      </c>
      <c r="S147" s="77"/>
    </row>
    <row r="148" spans="1:19" s="10" customFormat="1" ht="327.95" customHeight="1">
      <c r="A148" s="610"/>
      <c r="B148" s="611"/>
      <c r="C148" s="583"/>
      <c r="D148" s="21">
        <v>147</v>
      </c>
      <c r="E148" s="663" t="s">
        <v>729</v>
      </c>
      <c r="F148" s="663"/>
      <c r="G148" s="250"/>
      <c r="H148" s="186"/>
      <c r="I148" s="185"/>
      <c r="J148" s="186">
        <v>7.1552795031055855E-2</v>
      </c>
      <c r="K148" s="475">
        <v>1</v>
      </c>
      <c r="L148" s="186">
        <f>IF(ISBLANK(K148),"?",J148*K148)</f>
        <v>7.1552795031055855E-2</v>
      </c>
      <c r="M148" s="186"/>
      <c r="N148" s="186"/>
      <c r="O148" s="186"/>
      <c r="P148" s="34"/>
      <c r="Q148" s="446" t="s">
        <v>1272</v>
      </c>
      <c r="R148" s="496" t="s">
        <v>912</v>
      </c>
      <c r="S148" s="77"/>
    </row>
    <row r="149" spans="1:19" s="10" customFormat="1" ht="328.5" customHeight="1">
      <c r="A149" s="610"/>
      <c r="B149" s="611"/>
      <c r="C149" s="583"/>
      <c r="D149" s="21">
        <v>148</v>
      </c>
      <c r="E149" s="663" t="s">
        <v>730</v>
      </c>
      <c r="F149" s="663"/>
      <c r="G149" s="250"/>
      <c r="H149" s="186"/>
      <c r="I149" s="185"/>
      <c r="J149" s="186">
        <v>7.1552795031055855E-2</v>
      </c>
      <c r="K149" s="475">
        <v>1</v>
      </c>
      <c r="L149" s="186">
        <f>IF(ISBLANK(K149),"?",J149*K149)</f>
        <v>7.1552795031055855E-2</v>
      </c>
      <c r="M149" s="186"/>
      <c r="N149" s="186"/>
      <c r="O149" s="186"/>
      <c r="P149" s="34"/>
      <c r="Q149" s="446" t="s">
        <v>1335</v>
      </c>
      <c r="R149" s="496" t="s">
        <v>912</v>
      </c>
      <c r="S149" s="77"/>
    </row>
    <row r="150" spans="1:19" s="10" customFormat="1" ht="36.75" customHeight="1">
      <c r="A150" s="610"/>
      <c r="B150" s="611"/>
      <c r="C150" s="21">
        <v>75</v>
      </c>
      <c r="D150" s="663" t="s">
        <v>797</v>
      </c>
      <c r="E150" s="663"/>
      <c r="F150" s="663"/>
      <c r="G150" s="249"/>
      <c r="H150" s="183"/>
      <c r="I150" s="182">
        <v>0.3577639751552793</v>
      </c>
      <c r="J150" s="184"/>
      <c r="K150" s="434"/>
      <c r="L150" s="184"/>
      <c r="M150" s="184">
        <f>SUM(L151:L152)</f>
        <v>0.25490683229813649</v>
      </c>
      <c r="N150" s="183"/>
      <c r="O150" s="183"/>
      <c r="P150" s="51">
        <f>M150/I150</f>
        <v>0.71249999999999991</v>
      </c>
      <c r="Q150" s="447"/>
      <c r="R150" s="493"/>
      <c r="S150" s="77"/>
    </row>
    <row r="151" spans="1:19" ht="226.5" customHeight="1">
      <c r="A151" s="610"/>
      <c r="B151" s="611"/>
      <c r="C151" s="21"/>
      <c r="D151" s="21">
        <v>149</v>
      </c>
      <c r="E151" s="663" t="s">
        <v>253</v>
      </c>
      <c r="F151" s="663"/>
      <c r="G151" s="250"/>
      <c r="H151" s="186"/>
      <c r="I151" s="185"/>
      <c r="J151" s="186">
        <v>0.17888198757763965</v>
      </c>
      <c r="K151" s="293">
        <v>0.5</v>
      </c>
      <c r="L151" s="186">
        <f>IF(ISBLANK(K151),"?",J151*K151)</f>
        <v>8.9440993788819825E-2</v>
      </c>
      <c r="M151" s="186"/>
      <c r="N151" s="186"/>
      <c r="O151" s="186"/>
      <c r="P151" s="34"/>
      <c r="Q151" s="437" t="s">
        <v>1273</v>
      </c>
      <c r="R151" s="267" t="s">
        <v>912</v>
      </c>
      <c r="S151" s="75"/>
    </row>
    <row r="152" spans="1:19" ht="72" customHeight="1">
      <c r="A152" s="610"/>
      <c r="B152" s="611"/>
      <c r="C152" s="583"/>
      <c r="D152" s="21">
        <v>150</v>
      </c>
      <c r="E152" s="663" t="s">
        <v>254</v>
      </c>
      <c r="F152" s="663"/>
      <c r="G152" s="250"/>
      <c r="H152" s="186"/>
      <c r="I152" s="185"/>
      <c r="J152" s="186">
        <v>0.17888198757763965</v>
      </c>
      <c r="K152" s="435">
        <v>0.92500000000000004</v>
      </c>
      <c r="L152" s="500">
        <f>IF(ISBLANK(K152),"?",J152*K152)</f>
        <v>0.16546583850931668</v>
      </c>
      <c r="M152" s="500"/>
      <c r="N152" s="500"/>
      <c r="O152" s="500"/>
      <c r="P152" s="501"/>
      <c r="Q152" s="502" t="s">
        <v>1030</v>
      </c>
      <c r="R152" s="267" t="s">
        <v>912</v>
      </c>
      <c r="S152" s="75"/>
    </row>
    <row r="153" spans="1:19" ht="36.75" customHeight="1">
      <c r="A153" s="610"/>
      <c r="B153" s="611"/>
      <c r="C153" s="21">
        <v>76</v>
      </c>
      <c r="D153" s="663" t="s">
        <v>792</v>
      </c>
      <c r="E153" s="663"/>
      <c r="F153" s="663"/>
      <c r="G153" s="249"/>
      <c r="H153" s="183"/>
      <c r="I153" s="182">
        <v>0.3577639751552793</v>
      </c>
      <c r="J153" s="184"/>
      <c r="K153" s="434"/>
      <c r="L153" s="184"/>
      <c r="M153" s="184">
        <f>SUM(L154:L155)</f>
        <v>0.3510559006211178</v>
      </c>
      <c r="N153" s="183"/>
      <c r="O153" s="183"/>
      <c r="P153" s="51">
        <f>M153/I153</f>
        <v>0.98124999999999996</v>
      </c>
      <c r="Q153" s="447"/>
      <c r="R153" s="493"/>
      <c r="S153" s="75"/>
    </row>
    <row r="154" spans="1:19" ht="92.45" customHeight="1">
      <c r="A154" s="610"/>
      <c r="B154" s="611"/>
      <c r="C154" s="21"/>
      <c r="D154" s="21">
        <v>151</v>
      </c>
      <c r="E154" s="663" t="s">
        <v>793</v>
      </c>
      <c r="F154" s="663"/>
      <c r="G154" s="250"/>
      <c r="H154" s="186"/>
      <c r="I154" s="185"/>
      <c r="J154" s="186">
        <v>0.17888198757763965</v>
      </c>
      <c r="K154" s="475">
        <v>1</v>
      </c>
      <c r="L154" s="186">
        <f>IF(ISBLANK(K154),"?",J154*K154)</f>
        <v>0.17888198757763965</v>
      </c>
      <c r="M154" s="186"/>
      <c r="N154" s="186"/>
      <c r="O154" s="186"/>
      <c r="P154" s="34"/>
      <c r="Q154" s="599" t="s">
        <v>1203</v>
      </c>
      <c r="R154" s="267" t="s">
        <v>912</v>
      </c>
      <c r="S154" s="75"/>
    </row>
    <row r="155" spans="1:19" ht="213.6" customHeight="1">
      <c r="A155" s="610"/>
      <c r="B155" s="611"/>
      <c r="C155" s="583"/>
      <c r="D155" s="21">
        <v>152</v>
      </c>
      <c r="E155" s="663" t="s">
        <v>794</v>
      </c>
      <c r="F155" s="663"/>
      <c r="G155" s="250"/>
      <c r="H155" s="186"/>
      <c r="I155" s="185"/>
      <c r="J155" s="186">
        <v>0.17888198757763965</v>
      </c>
      <c r="K155" s="435">
        <v>0.96250000000000002</v>
      </c>
      <c r="L155" s="186">
        <f>IF(ISBLANK(K155),"?",J155*K155)</f>
        <v>0.17217391304347818</v>
      </c>
      <c r="M155" s="186"/>
      <c r="N155" s="186"/>
      <c r="O155" s="186"/>
      <c r="P155" s="34"/>
      <c r="Q155" s="451" t="s">
        <v>1089</v>
      </c>
      <c r="R155" s="498" t="s">
        <v>912</v>
      </c>
      <c r="S155" s="75"/>
    </row>
    <row r="156" spans="1:19" ht="115.5" customHeight="1">
      <c r="A156" s="610"/>
      <c r="B156" s="611"/>
      <c r="C156" s="21">
        <v>77</v>
      </c>
      <c r="D156" s="663" t="s">
        <v>802</v>
      </c>
      <c r="E156" s="663"/>
      <c r="F156" s="663"/>
      <c r="G156" s="249"/>
      <c r="H156" s="183"/>
      <c r="I156" s="182">
        <v>0.3577639751552793</v>
      </c>
      <c r="J156" s="184"/>
      <c r="K156" s="434"/>
      <c r="L156" s="184"/>
      <c r="M156" s="184">
        <f>SUM(L157:L159)</f>
        <v>0.32347826086956499</v>
      </c>
      <c r="N156" s="183"/>
      <c r="O156" s="183"/>
      <c r="P156" s="51">
        <f>M156/I156</f>
        <v>0.90416666666666656</v>
      </c>
      <c r="Q156" s="447"/>
      <c r="R156" s="493"/>
      <c r="S156" s="75"/>
    </row>
    <row r="157" spans="1:19" ht="209.45" customHeight="1">
      <c r="A157" s="610"/>
      <c r="B157" s="611"/>
      <c r="C157" s="21"/>
      <c r="D157" s="21">
        <v>153</v>
      </c>
      <c r="E157" s="663" t="s">
        <v>795</v>
      </c>
      <c r="F157" s="663"/>
      <c r="G157" s="250"/>
      <c r="H157" s="186"/>
      <c r="I157" s="185"/>
      <c r="J157" s="186">
        <v>0.1192546583850931</v>
      </c>
      <c r="K157" s="293">
        <v>1</v>
      </c>
      <c r="L157" s="203">
        <f>IF(ISBLANK(K157),"?",J157*K157)</f>
        <v>0.1192546583850931</v>
      </c>
      <c r="M157" s="203"/>
      <c r="N157" s="203"/>
      <c r="O157" s="203"/>
      <c r="P157" s="539"/>
      <c r="Q157" s="446" t="s">
        <v>1090</v>
      </c>
      <c r="R157" s="267" t="s">
        <v>912</v>
      </c>
      <c r="S157" s="75"/>
    </row>
    <row r="158" spans="1:19" ht="108.95" customHeight="1">
      <c r="A158" s="610"/>
      <c r="B158" s="611"/>
      <c r="C158" s="583"/>
      <c r="D158" s="21">
        <v>154</v>
      </c>
      <c r="E158" s="663" t="s">
        <v>257</v>
      </c>
      <c r="F158" s="663"/>
      <c r="G158" s="250"/>
      <c r="H158" s="186"/>
      <c r="I158" s="185"/>
      <c r="J158" s="186">
        <v>0.1192546583850931</v>
      </c>
      <c r="K158" s="435">
        <v>0.71250000000000002</v>
      </c>
      <c r="L158" s="500">
        <f>IF(ISBLANK(K158),"?",J158*K158)</f>
        <v>8.4968944099378829E-2</v>
      </c>
      <c r="M158" s="500"/>
      <c r="N158" s="500"/>
      <c r="O158" s="500"/>
      <c r="P158" s="501"/>
      <c r="Q158" s="437" t="s">
        <v>1093</v>
      </c>
      <c r="R158" s="498" t="s">
        <v>912</v>
      </c>
      <c r="S158" s="75"/>
    </row>
    <row r="159" spans="1:19" ht="106.5" customHeight="1">
      <c r="A159" s="610"/>
      <c r="B159" s="611"/>
      <c r="C159" s="583"/>
      <c r="D159" s="21">
        <v>155</v>
      </c>
      <c r="E159" s="663" t="s">
        <v>796</v>
      </c>
      <c r="F159" s="663"/>
      <c r="G159" s="250"/>
      <c r="H159" s="186"/>
      <c r="I159" s="185"/>
      <c r="J159" s="186">
        <v>0.1192546583850931</v>
      </c>
      <c r="K159" s="293">
        <v>1</v>
      </c>
      <c r="L159" s="203">
        <f>IF(ISBLANK(K159),"?",J159*K159)</f>
        <v>0.1192546583850931</v>
      </c>
      <c r="M159" s="203"/>
      <c r="N159" s="203"/>
      <c r="O159" s="203"/>
      <c r="P159" s="539"/>
      <c r="Q159" s="538" t="s">
        <v>1092</v>
      </c>
      <c r="R159" s="267" t="s">
        <v>912</v>
      </c>
      <c r="S159" s="75"/>
    </row>
    <row r="160" spans="1:19" ht="67.5" customHeight="1">
      <c r="A160" s="610"/>
      <c r="B160" s="611"/>
      <c r="C160" s="21">
        <v>78</v>
      </c>
      <c r="D160" s="663" t="s">
        <v>731</v>
      </c>
      <c r="E160" s="663"/>
      <c r="F160" s="663"/>
      <c r="G160" s="249"/>
      <c r="H160" s="183"/>
      <c r="I160" s="182">
        <v>0.3577639751552793</v>
      </c>
      <c r="J160" s="184"/>
      <c r="K160" s="434"/>
      <c r="L160" s="184"/>
      <c r="M160" s="184">
        <f>SUM(L161:L163)</f>
        <v>0.34583850931676996</v>
      </c>
      <c r="N160" s="183"/>
      <c r="O160" s="183"/>
      <c r="P160" s="51">
        <f>M160/I160</f>
        <v>0.96666666666666656</v>
      </c>
      <c r="Q160" s="447"/>
      <c r="R160" s="493"/>
      <c r="S160" s="75"/>
    </row>
    <row r="161" spans="1:19" ht="165" customHeight="1">
      <c r="A161" s="610"/>
      <c r="B161" s="611"/>
      <c r="C161" s="21"/>
      <c r="D161" s="21">
        <v>156</v>
      </c>
      <c r="E161" s="663" t="s">
        <v>732</v>
      </c>
      <c r="F161" s="663"/>
      <c r="G161" s="250"/>
      <c r="H161" s="186"/>
      <c r="I161" s="185"/>
      <c r="J161" s="186">
        <v>0.1192546583850931</v>
      </c>
      <c r="K161" s="435">
        <v>0.9375</v>
      </c>
      <c r="L161" s="500">
        <f>IF(ISBLANK(K161),"?",J161*K161)</f>
        <v>0.11180124223602478</v>
      </c>
      <c r="M161" s="500"/>
      <c r="N161" s="500"/>
      <c r="O161" s="500"/>
      <c r="P161" s="501"/>
      <c r="Q161" s="502" t="s">
        <v>1031</v>
      </c>
      <c r="R161" s="498" t="s">
        <v>912</v>
      </c>
      <c r="S161" s="75"/>
    </row>
    <row r="162" spans="1:19" ht="138" customHeight="1">
      <c r="A162" s="610"/>
      <c r="B162" s="611"/>
      <c r="C162" s="583"/>
      <c r="D162" s="21">
        <v>157</v>
      </c>
      <c r="E162" s="663" t="s">
        <v>803</v>
      </c>
      <c r="F162" s="663"/>
      <c r="G162" s="250"/>
      <c r="H162" s="186"/>
      <c r="I162" s="185"/>
      <c r="J162" s="186">
        <v>0.1192546583850931</v>
      </c>
      <c r="K162" s="435">
        <v>0.96250000000000002</v>
      </c>
      <c r="L162" s="500">
        <f>IF(ISBLANK(K162),"?",J162*K162)</f>
        <v>0.11478260869565211</v>
      </c>
      <c r="M162" s="500"/>
      <c r="N162" s="500"/>
      <c r="O162" s="500"/>
      <c r="P162" s="501"/>
      <c r="Q162" s="502" t="s">
        <v>1091</v>
      </c>
      <c r="R162" s="498" t="s">
        <v>965</v>
      </c>
      <c r="S162" s="75"/>
    </row>
    <row r="163" spans="1:19" ht="373.5" customHeight="1">
      <c r="A163" s="610"/>
      <c r="B163" s="611"/>
      <c r="C163" s="583"/>
      <c r="D163" s="21">
        <v>158</v>
      </c>
      <c r="E163" s="663" t="s">
        <v>733</v>
      </c>
      <c r="F163" s="663"/>
      <c r="G163" s="250"/>
      <c r="H163" s="186"/>
      <c r="I163" s="185"/>
      <c r="J163" s="186">
        <v>0.1192546583850931</v>
      </c>
      <c r="K163" s="475">
        <v>1</v>
      </c>
      <c r="L163" s="186">
        <f>IF(ISBLANK(K163),"?",J163*K163)</f>
        <v>0.1192546583850931</v>
      </c>
      <c r="M163" s="186"/>
      <c r="N163" s="186"/>
      <c r="O163" s="186"/>
      <c r="P163" s="34"/>
      <c r="Q163" s="451" t="s">
        <v>1336</v>
      </c>
      <c r="R163" s="267" t="s">
        <v>965</v>
      </c>
      <c r="S163" s="75"/>
    </row>
    <row r="164" spans="1:19">
      <c r="A164" s="610"/>
      <c r="B164" s="611"/>
      <c r="C164" s="583"/>
      <c r="D164" s="583"/>
      <c r="E164" s="583"/>
      <c r="F164" s="583"/>
      <c r="G164" s="250"/>
      <c r="H164" s="186"/>
      <c r="I164" s="185"/>
      <c r="J164" s="186"/>
      <c r="K164" s="186"/>
      <c r="L164" s="186"/>
      <c r="M164" s="186"/>
      <c r="N164" s="186"/>
      <c r="O164" s="186"/>
      <c r="P164" s="34"/>
      <c r="Q164" s="161"/>
      <c r="R164" s="12"/>
      <c r="S164" s="75"/>
    </row>
    <row r="165" spans="1:19">
      <c r="A165" s="610"/>
      <c r="B165" s="583"/>
      <c r="C165" s="583"/>
      <c r="D165" s="583"/>
      <c r="E165" s="583"/>
      <c r="F165" s="583"/>
      <c r="G165" s="190">
        <f>SUM(G4:G164)</f>
        <v>18</v>
      </c>
      <c r="H165" s="190">
        <f>SUM(H4:H164)</f>
        <v>18.000000000000014</v>
      </c>
      <c r="I165" s="190">
        <f>SUM(I4:I164)</f>
        <v>18.000000000000011</v>
      </c>
      <c r="J165" s="190">
        <f>SUM(J4:J164)</f>
        <v>18.000000000000011</v>
      </c>
      <c r="K165" s="190"/>
      <c r="L165" s="190">
        <f>SUM(L4:L164)</f>
        <v>15.072663043478281</v>
      </c>
      <c r="M165" s="190">
        <f>SUM(M4:M164)</f>
        <v>15.072663043478274</v>
      </c>
      <c r="N165" s="190">
        <f>SUM(N4:N164)</f>
        <v>15.072663043478276</v>
      </c>
      <c r="O165" s="190">
        <f>SUM(O4:O164)</f>
        <v>15.072663043478276</v>
      </c>
      <c r="P165" s="69">
        <f>O165/G165</f>
        <v>0.83737016908212647</v>
      </c>
      <c r="S165" s="75"/>
    </row>
    <row r="166" spans="1:19" ht="9.75" customHeight="1">
      <c r="A166" s="75"/>
      <c r="B166" s="598"/>
      <c r="C166" s="598"/>
      <c r="D166" s="598"/>
      <c r="E166" s="598"/>
      <c r="F166" s="598"/>
      <c r="G166" s="88"/>
      <c r="H166" s="75"/>
      <c r="I166" s="75"/>
      <c r="J166" s="75"/>
      <c r="K166" s="75"/>
      <c r="L166" s="75"/>
      <c r="M166" s="75"/>
      <c r="N166" s="75"/>
      <c r="O166" s="75"/>
      <c r="P166" s="75"/>
      <c r="Q166" s="75"/>
      <c r="R166" s="75"/>
      <c r="S166" s="75"/>
    </row>
    <row r="167" spans="1:19">
      <c r="A167" s="610"/>
      <c r="B167" s="610"/>
      <c r="C167" s="610"/>
      <c r="D167" s="610"/>
      <c r="E167" s="610"/>
      <c r="F167" s="610"/>
    </row>
    <row r="168" spans="1:19">
      <c r="A168" s="610"/>
      <c r="B168" s="610"/>
      <c r="C168" s="610"/>
      <c r="D168" s="610"/>
      <c r="E168" s="610"/>
      <c r="F168" s="610"/>
    </row>
    <row r="169" spans="1:19">
      <c r="A169" s="610"/>
      <c r="B169" s="610"/>
      <c r="C169" s="610"/>
      <c r="D169" s="610"/>
      <c r="E169" s="610"/>
      <c r="F169" s="610"/>
    </row>
    <row r="170" spans="1:19">
      <c r="A170" s="610"/>
      <c r="B170" s="610"/>
      <c r="C170" s="610"/>
      <c r="D170" s="610"/>
      <c r="E170" s="610"/>
      <c r="F170" s="610"/>
    </row>
    <row r="171" spans="1:19">
      <c r="A171" s="610"/>
      <c r="B171" s="610"/>
      <c r="C171" s="610"/>
      <c r="D171" s="610"/>
      <c r="E171" s="610"/>
      <c r="F171" s="610"/>
    </row>
    <row r="172" spans="1:19">
      <c r="A172" s="610"/>
      <c r="B172" s="610"/>
      <c r="C172" s="610"/>
      <c r="D172" s="610"/>
      <c r="E172" s="610"/>
      <c r="F172" s="610"/>
    </row>
    <row r="173" spans="1:19">
      <c r="A173" s="610"/>
      <c r="B173" s="610"/>
      <c r="C173" s="610"/>
      <c r="D173" s="610"/>
      <c r="E173" s="610"/>
      <c r="F173" s="610"/>
    </row>
    <row r="174" spans="1:19">
      <c r="A174" s="610"/>
      <c r="B174" s="610"/>
      <c r="C174" s="610"/>
      <c r="D174" s="610"/>
      <c r="E174" s="610"/>
      <c r="F174" s="610"/>
    </row>
    <row r="175" spans="1:19">
      <c r="A175" s="610"/>
      <c r="B175" s="610"/>
      <c r="C175" s="610"/>
      <c r="D175" s="610"/>
      <c r="E175" s="610"/>
      <c r="F175" s="610"/>
    </row>
    <row r="176" spans="1:19">
      <c r="A176" s="610"/>
      <c r="B176" s="610"/>
      <c r="C176" s="610"/>
      <c r="D176" s="610"/>
      <c r="E176" s="610"/>
      <c r="F176" s="610"/>
    </row>
    <row r="177" spans="1:6">
      <c r="A177" s="610"/>
      <c r="B177" s="610"/>
      <c r="C177" s="610"/>
      <c r="D177" s="610"/>
      <c r="E177" s="610"/>
      <c r="F177" s="610"/>
    </row>
    <row r="178" spans="1:6">
      <c r="A178" s="610"/>
      <c r="B178" s="610"/>
      <c r="C178" s="610"/>
      <c r="D178" s="610"/>
      <c r="E178" s="610"/>
      <c r="F178" s="610"/>
    </row>
    <row r="179" spans="1:6">
      <c r="A179" s="610"/>
      <c r="B179" s="610"/>
      <c r="C179" s="610"/>
      <c r="D179" s="610"/>
      <c r="E179" s="610"/>
      <c r="F179" s="610"/>
    </row>
    <row r="180" spans="1:6">
      <c r="A180" s="610"/>
      <c r="B180" s="610"/>
      <c r="C180" s="610"/>
      <c r="D180" s="610"/>
      <c r="E180" s="610"/>
      <c r="F180" s="610"/>
    </row>
    <row r="181" spans="1:6">
      <c r="A181" s="610"/>
      <c r="B181" s="610"/>
      <c r="C181" s="610"/>
      <c r="D181" s="610"/>
      <c r="E181" s="610"/>
      <c r="F181" s="610"/>
    </row>
    <row r="182" spans="1:6">
      <c r="A182" s="610"/>
      <c r="B182" s="610"/>
      <c r="C182" s="610"/>
      <c r="D182" s="610"/>
      <c r="E182" s="610"/>
      <c r="F182" s="610"/>
    </row>
    <row r="183" spans="1:6">
      <c r="A183" s="610"/>
      <c r="B183" s="610"/>
      <c r="C183" s="610"/>
      <c r="D183" s="610"/>
      <c r="E183" s="610"/>
      <c r="F183" s="610"/>
    </row>
    <row r="184" spans="1:6">
      <c r="A184" s="610"/>
      <c r="B184" s="610"/>
      <c r="C184" s="610"/>
      <c r="D184" s="610"/>
      <c r="E184" s="610"/>
      <c r="F184" s="610"/>
    </row>
    <row r="185" spans="1:6">
      <c r="A185" s="610"/>
      <c r="B185" s="610"/>
      <c r="C185" s="610"/>
      <c r="D185" s="610"/>
      <c r="E185" s="610"/>
      <c r="F185" s="610"/>
    </row>
    <row r="186" spans="1:6">
      <c r="A186" s="610"/>
      <c r="B186" s="610"/>
      <c r="C186" s="610"/>
      <c r="D186" s="610"/>
      <c r="E186" s="610"/>
      <c r="F186" s="610"/>
    </row>
    <row r="187" spans="1:6">
      <c r="A187" s="610"/>
      <c r="B187" s="610"/>
      <c r="C187" s="610"/>
      <c r="D187" s="610"/>
      <c r="E187" s="610"/>
      <c r="F187" s="610"/>
    </row>
    <row r="188" spans="1:6">
      <c r="A188" s="610"/>
      <c r="B188" s="610"/>
      <c r="C188" s="610"/>
      <c r="D188" s="610"/>
      <c r="E188" s="610"/>
      <c r="F188" s="610"/>
    </row>
    <row r="189" spans="1:6">
      <c r="A189" s="610"/>
      <c r="B189" s="610"/>
      <c r="C189" s="610"/>
      <c r="D189" s="610"/>
      <c r="E189" s="610"/>
      <c r="F189" s="610"/>
    </row>
    <row r="190" spans="1:6">
      <c r="A190" s="610"/>
      <c r="B190" s="610"/>
      <c r="C190" s="610"/>
      <c r="D190" s="610"/>
      <c r="E190" s="610"/>
      <c r="F190" s="610"/>
    </row>
    <row r="191" spans="1:6">
      <c r="A191" s="610"/>
      <c r="B191" s="610"/>
      <c r="C191" s="610"/>
      <c r="D191" s="610"/>
      <c r="E191" s="610"/>
      <c r="F191" s="610"/>
    </row>
    <row r="192" spans="1:6">
      <c r="A192" s="610"/>
      <c r="B192" s="610"/>
      <c r="C192" s="610"/>
      <c r="D192" s="610"/>
      <c r="E192" s="610"/>
      <c r="F192" s="610"/>
    </row>
    <row r="193" spans="1:6">
      <c r="A193" s="610"/>
      <c r="B193" s="610"/>
      <c r="C193" s="610"/>
      <c r="D193" s="610"/>
      <c r="E193" s="610"/>
      <c r="F193" s="610"/>
    </row>
    <row r="194" spans="1:6">
      <c r="A194" s="610"/>
      <c r="B194" s="610"/>
      <c r="C194" s="610"/>
      <c r="D194" s="610"/>
      <c r="E194" s="610"/>
      <c r="F194" s="610"/>
    </row>
    <row r="195" spans="1:6">
      <c r="A195" s="610"/>
      <c r="B195" s="610"/>
      <c r="C195" s="610"/>
      <c r="D195" s="610"/>
      <c r="E195" s="610"/>
      <c r="F195" s="610"/>
    </row>
    <row r="196" spans="1:6">
      <c r="A196" s="610"/>
      <c r="B196" s="610"/>
      <c r="C196" s="610"/>
      <c r="D196" s="610"/>
      <c r="E196" s="610"/>
      <c r="F196" s="610"/>
    </row>
    <row r="197" spans="1:6">
      <c r="D197" s="1"/>
      <c r="E197" s="64"/>
    </row>
    <row r="198" spans="1:6">
      <c r="D198" s="1"/>
      <c r="E198" s="64"/>
    </row>
    <row r="199" spans="1:6">
      <c r="D199" s="1"/>
      <c r="E199" s="64"/>
    </row>
    <row r="200" spans="1:6">
      <c r="D200" s="1"/>
      <c r="E200" s="64"/>
    </row>
    <row r="201" spans="1:6">
      <c r="D201" s="1"/>
      <c r="E201" s="64"/>
    </row>
    <row r="202" spans="1:6">
      <c r="D202" s="1"/>
      <c r="E202" s="64"/>
    </row>
    <row r="203" spans="1:6">
      <c r="D203" s="1"/>
      <c r="E203" s="64"/>
    </row>
    <row r="204" spans="1:6">
      <c r="D204" s="1"/>
      <c r="E204" s="64"/>
    </row>
    <row r="205" spans="1:6">
      <c r="D205" s="1"/>
      <c r="E205" s="64"/>
    </row>
    <row r="206" spans="1:6">
      <c r="D206" s="1"/>
      <c r="E206" s="64"/>
    </row>
    <row r="207" spans="1:6">
      <c r="D207" s="1"/>
      <c r="E207" s="64"/>
    </row>
    <row r="208" spans="1:6">
      <c r="D208" s="1"/>
      <c r="E208" s="64"/>
    </row>
    <row r="209" spans="4:5">
      <c r="D209" s="1"/>
      <c r="E209" s="64"/>
    </row>
    <row r="210" spans="4:5">
      <c r="D210" s="1"/>
      <c r="E210" s="64"/>
    </row>
    <row r="211" spans="4:5">
      <c r="D211" s="1"/>
      <c r="E211" s="64"/>
    </row>
    <row r="212" spans="4:5">
      <c r="D212" s="1"/>
      <c r="E212" s="64"/>
    </row>
    <row r="213" spans="4:5">
      <c r="D213" s="1"/>
      <c r="E213" s="64"/>
    </row>
    <row r="214" spans="4:5">
      <c r="D214" s="1"/>
      <c r="E214" s="64"/>
    </row>
    <row r="215" spans="4:5">
      <c r="D215" s="1"/>
      <c r="E215" s="64"/>
    </row>
    <row r="216" spans="4:5">
      <c r="D216" s="1"/>
      <c r="E216" s="64"/>
    </row>
    <row r="217" spans="4:5">
      <c r="D217" s="1"/>
      <c r="E217" s="64"/>
    </row>
    <row r="218" spans="4:5">
      <c r="D218" s="1"/>
      <c r="E218" s="64"/>
    </row>
    <row r="219" spans="4:5">
      <c r="D219" s="1"/>
      <c r="E219" s="64"/>
    </row>
    <row r="220" spans="4:5">
      <c r="D220" s="1"/>
      <c r="E220" s="64"/>
    </row>
    <row r="221" spans="4:5">
      <c r="D221" s="1"/>
      <c r="E221" s="64"/>
    </row>
    <row r="222" spans="4:5">
      <c r="D222" s="1"/>
      <c r="E222" s="64"/>
    </row>
    <row r="223" spans="4:5">
      <c r="D223" s="1"/>
      <c r="E223" s="64"/>
    </row>
    <row r="224" spans="4:5">
      <c r="D224" s="1"/>
      <c r="E224" s="64"/>
    </row>
    <row r="225" spans="4:5">
      <c r="D225" s="1"/>
      <c r="E225" s="64"/>
    </row>
    <row r="226" spans="4:5">
      <c r="D226" s="1"/>
      <c r="E226" s="64"/>
    </row>
    <row r="227" spans="4:5">
      <c r="D227" s="1"/>
      <c r="E227" s="64"/>
    </row>
    <row r="228" spans="4:5">
      <c r="D228" s="1"/>
      <c r="E228" s="64"/>
    </row>
    <row r="229" spans="4:5">
      <c r="D229" s="1"/>
      <c r="E229" s="64"/>
    </row>
    <row r="230" spans="4:5">
      <c r="D230" s="1"/>
      <c r="E230" s="64"/>
    </row>
    <row r="231" spans="4:5">
      <c r="D231" s="1"/>
      <c r="E231" s="64"/>
    </row>
    <row r="232" spans="4:5">
      <c r="D232" s="1"/>
      <c r="E232" s="64"/>
    </row>
    <row r="233" spans="4:5">
      <c r="D233" s="1"/>
      <c r="E233" s="64"/>
    </row>
    <row r="234" spans="4:5">
      <c r="D234" s="1"/>
      <c r="E234" s="64"/>
    </row>
    <row r="235" spans="4:5">
      <c r="D235" s="1"/>
      <c r="E235" s="64"/>
    </row>
    <row r="236" spans="4:5">
      <c r="D236" s="1"/>
      <c r="E236" s="64"/>
    </row>
    <row r="237" spans="4:5">
      <c r="D237" s="1"/>
      <c r="E237" s="64"/>
    </row>
    <row r="238" spans="4:5">
      <c r="D238" s="1"/>
      <c r="E238" s="64"/>
    </row>
    <row r="239" spans="4:5">
      <c r="D239" s="1"/>
      <c r="E239" s="64"/>
    </row>
    <row r="240" spans="4:5">
      <c r="D240" s="1"/>
      <c r="E240" s="64"/>
    </row>
    <row r="241" spans="4:5">
      <c r="D241" s="1"/>
      <c r="E241" s="64"/>
    </row>
    <row r="242" spans="4:5">
      <c r="D242" s="1"/>
      <c r="E242" s="64"/>
    </row>
    <row r="243" spans="4:5">
      <c r="D243" s="1"/>
      <c r="E243" s="64"/>
    </row>
    <row r="244" spans="4:5">
      <c r="D244" s="1"/>
      <c r="E244" s="64"/>
    </row>
    <row r="245" spans="4:5">
      <c r="D245" s="1"/>
      <c r="E245" s="64"/>
    </row>
    <row r="246" spans="4:5">
      <c r="D246" s="1"/>
      <c r="E246" s="64"/>
    </row>
    <row r="247" spans="4:5">
      <c r="D247" s="1"/>
      <c r="E247" s="64"/>
    </row>
    <row r="248" spans="4:5">
      <c r="D248" s="1"/>
      <c r="E248" s="64"/>
    </row>
    <row r="249" spans="4:5">
      <c r="D249" s="1"/>
      <c r="E249" s="64"/>
    </row>
    <row r="250" spans="4:5">
      <c r="D250" s="1"/>
      <c r="E250" s="64"/>
    </row>
    <row r="251" spans="4:5">
      <c r="D251" s="1"/>
      <c r="E251" s="64"/>
    </row>
    <row r="252" spans="4:5">
      <c r="D252" s="1"/>
      <c r="E252" s="64"/>
    </row>
    <row r="253" spans="4:5">
      <c r="D253" s="1"/>
      <c r="E253" s="64"/>
    </row>
    <row r="254" spans="4:5">
      <c r="D254" s="1"/>
      <c r="E254" s="64"/>
    </row>
    <row r="255" spans="4:5">
      <c r="D255" s="1"/>
      <c r="E255" s="64"/>
    </row>
    <row r="256" spans="4:5">
      <c r="D256" s="1"/>
      <c r="E256" s="64"/>
    </row>
    <row r="257" spans="4:5">
      <c r="D257" s="1"/>
      <c r="E257" s="64"/>
    </row>
    <row r="258" spans="4:5">
      <c r="D258" s="1"/>
      <c r="E258" s="64"/>
    </row>
    <row r="259" spans="4:5">
      <c r="D259" s="1"/>
      <c r="E259" s="64"/>
    </row>
    <row r="260" spans="4:5">
      <c r="D260" s="1"/>
      <c r="E260" s="64"/>
    </row>
    <row r="261" spans="4:5">
      <c r="D261" s="1"/>
      <c r="E261" s="64"/>
    </row>
    <row r="262" spans="4:5">
      <c r="D262" s="1"/>
      <c r="E262" s="64"/>
    </row>
    <row r="263" spans="4:5">
      <c r="D263" s="1"/>
      <c r="E263" s="64"/>
    </row>
    <row r="264" spans="4:5">
      <c r="D264" s="1"/>
      <c r="E264" s="64"/>
    </row>
    <row r="265" spans="4:5">
      <c r="D265" s="1"/>
      <c r="E265" s="64"/>
    </row>
    <row r="266" spans="4:5">
      <c r="D266" s="1"/>
      <c r="E266" s="64"/>
    </row>
    <row r="267" spans="4:5">
      <c r="D267" s="1"/>
      <c r="E267" s="64"/>
    </row>
    <row r="268" spans="4:5">
      <c r="D268" s="1"/>
      <c r="E268" s="64"/>
    </row>
    <row r="269" spans="4:5">
      <c r="D269" s="1"/>
      <c r="E269" s="64"/>
    </row>
    <row r="270" spans="4:5">
      <c r="D270" s="1"/>
      <c r="E270" s="64"/>
    </row>
    <row r="271" spans="4:5">
      <c r="D271" s="1"/>
      <c r="E271" s="64"/>
    </row>
    <row r="272" spans="4:5">
      <c r="D272" s="1"/>
      <c r="E272" s="64"/>
    </row>
    <row r="273" spans="4:5">
      <c r="D273" s="1"/>
      <c r="E273" s="64"/>
    </row>
    <row r="274" spans="4:5">
      <c r="D274" s="1"/>
      <c r="E274" s="64"/>
    </row>
    <row r="275" spans="4:5">
      <c r="D275" s="1"/>
      <c r="E275" s="64"/>
    </row>
    <row r="276" spans="4:5">
      <c r="D276" s="1"/>
      <c r="E276" s="64"/>
    </row>
    <row r="277" spans="4:5">
      <c r="D277" s="1"/>
      <c r="E277" s="64"/>
    </row>
    <row r="278" spans="4:5">
      <c r="D278" s="1"/>
      <c r="E278" s="64"/>
    </row>
    <row r="279" spans="4:5">
      <c r="D279" s="1"/>
      <c r="E279" s="64"/>
    </row>
    <row r="280" spans="4:5">
      <c r="D280" s="1"/>
      <c r="E280" s="64"/>
    </row>
    <row r="281" spans="4:5">
      <c r="D281" s="1"/>
      <c r="E281" s="64"/>
    </row>
    <row r="282" spans="4:5">
      <c r="D282" s="1"/>
      <c r="E282" s="64"/>
    </row>
    <row r="283" spans="4:5">
      <c r="D283" s="1"/>
      <c r="E283" s="64"/>
    </row>
    <row r="284" spans="4:5">
      <c r="D284" s="1"/>
      <c r="E284" s="64"/>
    </row>
    <row r="285" spans="4:5">
      <c r="D285" s="1"/>
      <c r="E285" s="64"/>
    </row>
    <row r="286" spans="4:5">
      <c r="D286" s="1"/>
      <c r="E286" s="64"/>
    </row>
    <row r="287" spans="4:5">
      <c r="D287" s="1"/>
      <c r="E287" s="64"/>
    </row>
    <row r="288" spans="4:5">
      <c r="D288" s="1"/>
      <c r="E288" s="64"/>
    </row>
    <row r="289" spans="4:5">
      <c r="D289" s="1"/>
      <c r="E289" s="64"/>
    </row>
    <row r="290" spans="4:5">
      <c r="D290" s="1"/>
      <c r="E290" s="64"/>
    </row>
    <row r="291" spans="4:5">
      <c r="D291" s="1"/>
      <c r="E291" s="64"/>
    </row>
    <row r="292" spans="4:5">
      <c r="D292" s="1"/>
      <c r="E292" s="64"/>
    </row>
    <row r="293" spans="4:5">
      <c r="D293" s="1"/>
      <c r="E293" s="64"/>
    </row>
    <row r="294" spans="4:5">
      <c r="D294" s="1"/>
      <c r="E294" s="64"/>
    </row>
    <row r="295" spans="4:5">
      <c r="D295" s="1"/>
      <c r="E295" s="64"/>
    </row>
    <row r="296" spans="4:5">
      <c r="D296" s="1"/>
      <c r="E296" s="64"/>
    </row>
    <row r="297" spans="4:5">
      <c r="D297" s="1"/>
      <c r="E297" s="64"/>
    </row>
    <row r="298" spans="4:5">
      <c r="D298" s="1"/>
      <c r="E298" s="64"/>
    </row>
    <row r="299" spans="4:5">
      <c r="D299" s="1"/>
      <c r="E299" s="64"/>
    </row>
    <row r="300" spans="4:5">
      <c r="D300" s="1"/>
      <c r="E300" s="64"/>
    </row>
    <row r="301" spans="4:5">
      <c r="D301" s="1"/>
      <c r="E301" s="64"/>
    </row>
    <row r="302" spans="4:5">
      <c r="D302" s="1"/>
      <c r="E302" s="64"/>
    </row>
    <row r="303" spans="4:5">
      <c r="D303" s="1"/>
      <c r="E303" s="64"/>
    </row>
    <row r="304" spans="4:5">
      <c r="D304" s="1"/>
      <c r="E304" s="64"/>
    </row>
    <row r="305" spans="4:5">
      <c r="D305" s="1"/>
      <c r="E305" s="64"/>
    </row>
    <row r="306" spans="4:5">
      <c r="D306" s="1"/>
      <c r="E306" s="64"/>
    </row>
  </sheetData>
  <sheetProtection formatCells="0" formatColumns="0" formatRows="0" insertColumns="0" insertHyperlinks="0" deleteColumns="0"/>
  <protectedRanges>
    <protectedRange sqref="K1:K1048576" name="Rentang2"/>
    <protectedRange sqref="Q1:R10 Q12:R12 R11 R13:R16 Q55:R65 R52:R54 Q69:R70 R66:R68 Q74:R75 R71:R73 Q79:R80 R76:R78 Q84:R85 R81:R83 Q89:R109 R86:R88 Q118:R118 R119:R121 Q17:R51 Q111:R115 R110 Q122:R1048576 R116:R117" name="Rentang3_2_1"/>
    <protectedRange sqref="Q11" name="Rentang3_2_1_1"/>
    <protectedRange sqref="Q13:Q15" name="Rentang3_2_1_3"/>
    <protectedRange sqref="Q16" name="Rentang3_2_1_4"/>
    <protectedRange sqref="Q52:Q54" name="Rentang3_2_1_1_1"/>
    <protectedRange sqref="Q66:Q68" name="Rentang3_2_1_2"/>
    <protectedRange sqref="Q71:Q73" name="Rentang3_2_1_3_1"/>
    <protectedRange sqref="Q76:Q78" name="Rentang3_2_1_4_1"/>
    <protectedRange sqref="Q81:Q83" name="Rentang3_2_1_5"/>
    <protectedRange sqref="Q86:Q88" name="Rentang3_2_1_6"/>
  </protectedRanges>
  <mergeCells count="122">
    <mergeCell ref="C17:F17"/>
    <mergeCell ref="D18:F18"/>
    <mergeCell ref="E19:F19"/>
    <mergeCell ref="C22:F22"/>
    <mergeCell ref="D23:F23"/>
    <mergeCell ref="E7:F7"/>
    <mergeCell ref="E8:F8"/>
    <mergeCell ref="E9:F9"/>
    <mergeCell ref="D10:F10"/>
    <mergeCell ref="E11:F11"/>
    <mergeCell ref="Q2:Q3"/>
    <mergeCell ref="B4:F4"/>
    <mergeCell ref="C5:F5"/>
    <mergeCell ref="D6:F6"/>
    <mergeCell ref="P2:P3"/>
    <mergeCell ref="A2:F3"/>
    <mergeCell ref="G2:J2"/>
    <mergeCell ref="K2:K3"/>
    <mergeCell ref="L2:O2"/>
    <mergeCell ref="D29:F29"/>
    <mergeCell ref="E30:F30"/>
    <mergeCell ref="E31:F31"/>
    <mergeCell ref="D35:F35"/>
    <mergeCell ref="E36:F36"/>
    <mergeCell ref="E24:F24"/>
    <mergeCell ref="E25:F25"/>
    <mergeCell ref="E26:F26"/>
    <mergeCell ref="E27:F27"/>
    <mergeCell ref="C28:F28"/>
    <mergeCell ref="D50:F50"/>
    <mergeCell ref="E51:F51"/>
    <mergeCell ref="E55:F55"/>
    <mergeCell ref="C58:F58"/>
    <mergeCell ref="D59:F59"/>
    <mergeCell ref="E37:F37"/>
    <mergeCell ref="C41:F41"/>
    <mergeCell ref="D42:F42"/>
    <mergeCell ref="E43:F43"/>
    <mergeCell ref="E47:F47"/>
    <mergeCell ref="D74:F74"/>
    <mergeCell ref="D79:F79"/>
    <mergeCell ref="E75:F75"/>
    <mergeCell ref="E80:F80"/>
    <mergeCell ref="D84:F84"/>
    <mergeCell ref="E60:F60"/>
    <mergeCell ref="D64:F64"/>
    <mergeCell ref="E65:F65"/>
    <mergeCell ref="D69:F69"/>
    <mergeCell ref="E70:F70"/>
    <mergeCell ref="E129:F129"/>
    <mergeCell ref="E130:F130"/>
    <mergeCell ref="E106:F106"/>
    <mergeCell ref="E109:F109"/>
    <mergeCell ref="E110:F110"/>
    <mergeCell ref="E143:F143"/>
    <mergeCell ref="C114:F114"/>
    <mergeCell ref="E116:F116"/>
    <mergeCell ref="E117:F117"/>
    <mergeCell ref="E120:F120"/>
    <mergeCell ref="E121:F121"/>
    <mergeCell ref="D131:F131"/>
    <mergeCell ref="E113:F113"/>
    <mergeCell ref="D107:F107"/>
    <mergeCell ref="E108:F108"/>
    <mergeCell ref="D127:F127"/>
    <mergeCell ref="E128:F128"/>
    <mergeCell ref="E132:F132"/>
    <mergeCell ref="E133:F133"/>
    <mergeCell ref="E134:F134"/>
    <mergeCell ref="D135:F135"/>
    <mergeCell ref="E136:F136"/>
    <mergeCell ref="E137:F137"/>
    <mergeCell ref="C138:F138"/>
    <mergeCell ref="D105:F105"/>
    <mergeCell ref="D115:F115"/>
    <mergeCell ref="E125:F125"/>
    <mergeCell ref="E126:F126"/>
    <mergeCell ref="D111:F111"/>
    <mergeCell ref="E112:F112"/>
    <mergeCell ref="D118:F118"/>
    <mergeCell ref="E119:F119"/>
    <mergeCell ref="C122:F122"/>
    <mergeCell ref="D123:F123"/>
    <mergeCell ref="E124:F124"/>
    <mergeCell ref="E85:F85"/>
    <mergeCell ref="E90:F90"/>
    <mergeCell ref="E96:F96"/>
    <mergeCell ref="E97:F97"/>
    <mergeCell ref="E98:F98"/>
    <mergeCell ref="E100:F100"/>
    <mergeCell ref="E101:F101"/>
    <mergeCell ref="E102:F102"/>
    <mergeCell ref="E104:F104"/>
    <mergeCell ref="D99:F99"/>
    <mergeCell ref="D103:F103"/>
    <mergeCell ref="D89:F89"/>
    <mergeCell ref="D95:F95"/>
    <mergeCell ref="C94:F94"/>
    <mergeCell ref="D139:F139"/>
    <mergeCell ref="E140:F140"/>
    <mergeCell ref="E141:F141"/>
    <mergeCell ref="E161:F161"/>
    <mergeCell ref="E163:F163"/>
    <mergeCell ref="E154:F154"/>
    <mergeCell ref="E157:F157"/>
    <mergeCell ref="E159:F159"/>
    <mergeCell ref="E162:F162"/>
    <mergeCell ref="D142:F142"/>
    <mergeCell ref="E146:F146"/>
    <mergeCell ref="D150:F150"/>
    <mergeCell ref="E152:F152"/>
    <mergeCell ref="D153:F153"/>
    <mergeCell ref="E155:F155"/>
    <mergeCell ref="D156:F156"/>
    <mergeCell ref="E158:F158"/>
    <mergeCell ref="D160:F160"/>
    <mergeCell ref="E148:F148"/>
    <mergeCell ref="E149:F149"/>
    <mergeCell ref="E151:F151"/>
    <mergeCell ref="E145:F145"/>
    <mergeCell ref="E147:F147"/>
    <mergeCell ref="D144:F144"/>
  </mergeCells>
  <conditionalFormatting sqref="P4:P106 P109:P121 P123:P134 P141:P145 P147:P149 P153:P154 P159 P163">
    <cfRule type="cellIs" dxfId="59" priority="31" operator="lessThanOrEqual">
      <formula>0.5</formula>
    </cfRule>
    <cfRule type="cellIs" dxfId="58" priority="32" operator="lessThanOrEqual">
      <formula>0.75</formula>
    </cfRule>
  </conditionalFormatting>
  <conditionalFormatting sqref="P122">
    <cfRule type="cellIs" dxfId="57" priority="29" operator="lessThanOrEqual">
      <formula>0.5</formula>
    </cfRule>
    <cfRule type="cellIs" dxfId="56" priority="30" operator="lessThanOrEqual">
      <formula>0.75</formula>
    </cfRule>
  </conditionalFormatting>
  <conditionalFormatting sqref="P138">
    <cfRule type="cellIs" dxfId="55" priority="27" operator="lessThanOrEqual">
      <formula>0.5</formula>
    </cfRule>
    <cfRule type="cellIs" dxfId="54" priority="28" operator="lessThanOrEqual">
      <formula>0.75</formula>
    </cfRule>
  </conditionalFormatting>
  <conditionalFormatting sqref="P107:P108">
    <cfRule type="cellIs" dxfId="53" priority="25" operator="lessThanOrEqual">
      <formula>0.5</formula>
    </cfRule>
    <cfRule type="cellIs" dxfId="52" priority="26" operator="lessThanOrEqual">
      <formula>0.75</formula>
    </cfRule>
  </conditionalFormatting>
  <conditionalFormatting sqref="P135:P136">
    <cfRule type="cellIs" dxfId="51" priority="23" operator="lessThanOrEqual">
      <formula>0.5</formula>
    </cfRule>
    <cfRule type="cellIs" dxfId="50" priority="24" operator="lessThanOrEqual">
      <formula>0.75</formula>
    </cfRule>
  </conditionalFormatting>
  <conditionalFormatting sqref="P137">
    <cfRule type="cellIs" dxfId="49" priority="21" operator="lessThanOrEqual">
      <formula>0.5</formula>
    </cfRule>
    <cfRule type="cellIs" dxfId="48" priority="22" operator="lessThanOrEqual">
      <formula>0.75</formula>
    </cfRule>
  </conditionalFormatting>
  <conditionalFormatting sqref="P139:P140">
    <cfRule type="cellIs" dxfId="47" priority="19" operator="lessThanOrEqual">
      <formula>0.5</formula>
    </cfRule>
    <cfRule type="cellIs" dxfId="46" priority="20" operator="lessThanOrEqual">
      <formula>0.75</formula>
    </cfRule>
  </conditionalFormatting>
  <conditionalFormatting sqref="P141">
    <cfRule type="cellIs" dxfId="45" priority="17" operator="lessThanOrEqual">
      <formula>0.5</formula>
    </cfRule>
    <cfRule type="cellIs" dxfId="44" priority="18" operator="lessThanOrEqual">
      <formula>0.75</formula>
    </cfRule>
  </conditionalFormatting>
  <conditionalFormatting sqref="P146">
    <cfRule type="cellIs" dxfId="43" priority="15" operator="lessThanOrEqual">
      <formula>0.5</formula>
    </cfRule>
    <cfRule type="cellIs" dxfId="42" priority="16" operator="lessThanOrEqual">
      <formula>0.75</formula>
    </cfRule>
  </conditionalFormatting>
  <conditionalFormatting sqref="P150:P151">
    <cfRule type="cellIs" dxfId="41" priority="13" operator="lessThanOrEqual">
      <formula>0.5</formula>
    </cfRule>
    <cfRule type="cellIs" dxfId="40" priority="14" operator="lessThanOrEqual">
      <formula>0.75</formula>
    </cfRule>
  </conditionalFormatting>
  <conditionalFormatting sqref="P152">
    <cfRule type="cellIs" dxfId="39" priority="11" operator="lessThanOrEqual">
      <formula>0.5</formula>
    </cfRule>
    <cfRule type="cellIs" dxfId="38" priority="12" operator="lessThanOrEqual">
      <formula>0.75</formula>
    </cfRule>
  </conditionalFormatting>
  <conditionalFormatting sqref="P155">
    <cfRule type="cellIs" dxfId="37" priority="9" operator="lessThanOrEqual">
      <formula>0.5</formula>
    </cfRule>
    <cfRule type="cellIs" dxfId="36" priority="10" operator="lessThanOrEqual">
      <formula>0.75</formula>
    </cfRule>
  </conditionalFormatting>
  <conditionalFormatting sqref="P156:P157">
    <cfRule type="cellIs" dxfId="35" priority="7" operator="lessThanOrEqual">
      <formula>0.5</formula>
    </cfRule>
    <cfRule type="cellIs" dxfId="34" priority="8" operator="lessThanOrEqual">
      <formula>0.75</formula>
    </cfRule>
  </conditionalFormatting>
  <conditionalFormatting sqref="P160:P161">
    <cfRule type="cellIs" dxfId="33" priority="5" operator="lessThanOrEqual">
      <formula>0.5</formula>
    </cfRule>
    <cfRule type="cellIs" dxfId="32" priority="6" operator="lessThanOrEqual">
      <formula>0.75</formula>
    </cfRule>
  </conditionalFormatting>
  <conditionalFormatting sqref="P162">
    <cfRule type="cellIs" dxfId="31" priority="3" operator="lessThanOrEqual">
      <formula>0.5</formula>
    </cfRule>
    <cfRule type="cellIs" dxfId="30" priority="4" operator="lessThanOrEqual">
      <formula>0.75</formula>
    </cfRule>
  </conditionalFormatting>
  <conditionalFormatting sqref="P158">
    <cfRule type="cellIs" dxfId="29" priority="1" operator="lessThanOrEqual">
      <formula>0.5</formula>
    </cfRule>
    <cfRule type="cellIs" dxfId="28" priority="2" operator="lessThanOrEqual">
      <formula>0.75</formula>
    </cfRule>
  </conditionalFormatting>
  <dataValidations count="1">
    <dataValidation type="decimal" allowBlank="1" showInputMessage="1" showErrorMessage="1" errorTitle="Hanya Angka" error="Masukkan Nilai 0 - 1" promptTitle="Hanya Angka" prompt="Masukkan Nilai 0 - 1" sqref="K7:K11 K71:K74 K13:K18 K20:K30 K32:K36 K38:K42 K44:K46 K48:K50 K52:K54 K56:K59 K61:K64 K81:K84 K66:K69 K76:K79 K139:K163 K123:K137 K86:K89 K91:K121">
      <formula1>0</formula1>
      <formula2>1</formula2>
    </dataValidation>
  </dataValidations>
  <printOptions horizontalCentered="1"/>
  <pageMargins left="0.70866141732283472" right="0.70866141732283472" top="0.74803149606299213" bottom="0.74803149606299213" header="0.31496062992125984" footer="0.31496062992125984"/>
  <pageSetup paperSize="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S260"/>
  <sheetViews>
    <sheetView zoomScale="50" zoomScaleNormal="50" workbookViewId="0">
      <pane xSplit="6" ySplit="4" topLeftCell="K42" activePane="bottomRight" state="frozen"/>
      <selection pane="topRight" activeCell="G1" sqref="G1"/>
      <selection pane="bottomLeft" activeCell="A5" sqref="A5"/>
      <selection pane="bottomRight" activeCell="K44" sqref="K44"/>
    </sheetView>
  </sheetViews>
  <sheetFormatPr defaultColWidth="9.140625" defaultRowHeight="15.75"/>
  <cols>
    <col min="1" max="1" width="5.42578125" style="1" customWidth="1"/>
    <col min="2" max="2" width="3.28515625" style="1" customWidth="1"/>
    <col min="3" max="3" width="4.42578125" style="1" customWidth="1"/>
    <col min="4" max="4" width="5.7109375" style="2" customWidth="1"/>
    <col min="5" max="5" width="3.28515625" style="1" customWidth="1"/>
    <col min="6" max="6" width="31.42578125" style="1" customWidth="1"/>
    <col min="7" max="9" width="9.140625" style="1" hidden="1" customWidth="1"/>
    <col min="10" max="10" width="12" style="1" hidden="1" customWidth="1"/>
    <col min="11" max="11" width="8" style="1" customWidth="1"/>
    <col min="12" max="12" width="6.85546875" style="1" hidden="1" customWidth="1"/>
    <col min="13" max="13" width="8.5703125" style="1" hidden="1" customWidth="1"/>
    <col min="14" max="15" width="10.7109375" style="1" hidden="1" customWidth="1"/>
    <col min="16" max="16" width="10.5703125" style="1" hidden="1" customWidth="1"/>
    <col min="17" max="17" width="86.5703125" style="1" customWidth="1"/>
    <col min="18" max="18" width="1.5703125" style="1" customWidth="1"/>
    <col min="19" max="16384" width="9.140625" style="1"/>
  </cols>
  <sheetData>
    <row r="1" spans="1:19">
      <c r="A1" s="6" t="s">
        <v>513</v>
      </c>
      <c r="B1" s="6"/>
      <c r="C1" s="6"/>
      <c r="D1" s="6"/>
      <c r="E1" s="6"/>
      <c r="F1" s="6"/>
      <c r="G1" s="6"/>
      <c r="H1" s="6"/>
      <c r="I1" s="6"/>
      <c r="J1" s="6"/>
      <c r="K1" s="6"/>
      <c r="L1" s="6"/>
      <c r="M1" s="6"/>
      <c r="N1" s="6"/>
      <c r="O1" s="6"/>
      <c r="P1" s="6"/>
      <c r="Q1" s="6"/>
    </row>
    <row r="2" spans="1:19" s="3" customFormat="1" ht="15.75" customHeight="1">
      <c r="A2" s="664" t="s">
        <v>514</v>
      </c>
      <c r="B2" s="664"/>
      <c r="C2" s="664"/>
      <c r="D2" s="664"/>
      <c r="E2" s="664"/>
      <c r="F2" s="664"/>
      <c r="G2" s="664" t="s">
        <v>517</v>
      </c>
      <c r="H2" s="664"/>
      <c r="I2" s="664"/>
      <c r="J2" s="664"/>
      <c r="K2" s="664" t="s">
        <v>515</v>
      </c>
      <c r="L2" s="664" t="s">
        <v>516</v>
      </c>
      <c r="M2" s="664"/>
      <c r="N2" s="664"/>
      <c r="O2" s="664"/>
      <c r="P2" s="664" t="s">
        <v>522</v>
      </c>
      <c r="Q2" s="664" t="s">
        <v>610</v>
      </c>
      <c r="R2" s="76"/>
    </row>
    <row r="3" spans="1:19" s="3" customFormat="1" ht="31.5">
      <c r="A3" s="664"/>
      <c r="B3" s="664"/>
      <c r="C3" s="664"/>
      <c r="D3" s="664"/>
      <c r="E3" s="664"/>
      <c r="F3" s="664"/>
      <c r="G3" s="70" t="s">
        <v>518</v>
      </c>
      <c r="H3" s="70" t="s">
        <v>519</v>
      </c>
      <c r="I3" s="70" t="s">
        <v>520</v>
      </c>
      <c r="J3" s="70" t="s">
        <v>521</v>
      </c>
      <c r="K3" s="664"/>
      <c r="L3" s="70" t="s">
        <v>521</v>
      </c>
      <c r="M3" s="70" t="s">
        <v>520</v>
      </c>
      <c r="N3" s="70" t="s">
        <v>519</v>
      </c>
      <c r="O3" s="70" t="s">
        <v>518</v>
      </c>
      <c r="P3" s="664"/>
      <c r="Q3" s="664"/>
      <c r="R3" s="76"/>
    </row>
    <row r="4" spans="1:19" ht="15.75" customHeight="1">
      <c r="A4" s="62" t="s">
        <v>259</v>
      </c>
      <c r="B4" s="677" t="s">
        <v>260</v>
      </c>
      <c r="C4" s="677"/>
      <c r="D4" s="677"/>
      <c r="E4" s="677"/>
      <c r="F4" s="677"/>
      <c r="G4" s="200">
        <v>5</v>
      </c>
      <c r="H4" s="177"/>
      <c r="I4" s="178"/>
      <c r="J4" s="177"/>
      <c r="K4" s="177"/>
      <c r="L4" s="177"/>
      <c r="M4" s="178"/>
      <c r="N4" s="177"/>
      <c r="O4" s="177">
        <f>SUM(N5:N43)</f>
        <v>4.6594444444444445</v>
      </c>
      <c r="P4" s="20">
        <f>O4/G4</f>
        <v>0.93188888888888888</v>
      </c>
      <c r="Q4" s="104"/>
      <c r="R4" s="75"/>
    </row>
    <row r="5" spans="1:19" ht="15.75" customHeight="1">
      <c r="A5" s="242"/>
      <c r="B5" s="242">
        <v>29</v>
      </c>
      <c r="C5" s="667" t="s">
        <v>261</v>
      </c>
      <c r="D5" s="667"/>
      <c r="E5" s="667"/>
      <c r="F5" s="667"/>
      <c r="G5" s="180"/>
      <c r="H5" s="180">
        <v>2.5</v>
      </c>
      <c r="I5" s="180"/>
      <c r="J5" s="181"/>
      <c r="K5" s="181"/>
      <c r="L5" s="181"/>
      <c r="M5" s="180"/>
      <c r="N5" s="180">
        <f>SUM(L7:L16)</f>
        <v>2.4375</v>
      </c>
      <c r="O5" s="180"/>
      <c r="P5" s="23">
        <f>N5/H5</f>
        <v>0.97499999999999998</v>
      </c>
      <c r="Q5" s="101"/>
      <c r="R5" s="75"/>
    </row>
    <row r="6" spans="1:19" ht="68.25" customHeight="1">
      <c r="A6" s="242"/>
      <c r="B6" s="242"/>
      <c r="C6" s="21">
        <v>79</v>
      </c>
      <c r="D6" s="663" t="s">
        <v>817</v>
      </c>
      <c r="E6" s="663"/>
      <c r="F6" s="663"/>
      <c r="G6" s="201"/>
      <c r="H6" s="183"/>
      <c r="I6" s="201">
        <v>1.25</v>
      </c>
      <c r="J6" s="183"/>
      <c r="K6" s="304"/>
      <c r="L6" s="183"/>
      <c r="M6" s="183">
        <f>SUM(L7:L10)</f>
        <v>1.1875</v>
      </c>
      <c r="N6" s="183"/>
      <c r="O6" s="183"/>
      <c r="P6" s="40">
        <f>M6/I6</f>
        <v>0.95</v>
      </c>
      <c r="Q6" s="288"/>
      <c r="R6" s="75"/>
    </row>
    <row r="7" spans="1:19" ht="291" customHeight="1">
      <c r="A7" s="242"/>
      <c r="B7" s="242"/>
      <c r="C7" s="21"/>
      <c r="D7" s="21">
        <v>159</v>
      </c>
      <c r="E7" s="663" t="s">
        <v>804</v>
      </c>
      <c r="F7" s="663"/>
      <c r="G7" s="202"/>
      <c r="H7" s="186"/>
      <c r="I7" s="202"/>
      <c r="J7" s="186">
        <v>0.3125</v>
      </c>
      <c r="K7" s="305">
        <v>1</v>
      </c>
      <c r="L7" s="186">
        <f t="shared" ref="L7:L35" si="0">IF(ISBLANK(K7),"?",J7*K7)</f>
        <v>0.3125</v>
      </c>
      <c r="M7" s="186"/>
      <c r="N7" s="186"/>
      <c r="O7" s="186"/>
      <c r="P7" s="26"/>
      <c r="Q7" s="438" t="s">
        <v>976</v>
      </c>
      <c r="R7" s="75"/>
      <c r="S7" s="1" t="s">
        <v>912</v>
      </c>
    </row>
    <row r="8" spans="1:19" ht="302.10000000000002" customHeight="1">
      <c r="A8" s="242"/>
      <c r="B8" s="242"/>
      <c r="C8" s="242"/>
      <c r="D8" s="21">
        <v>160</v>
      </c>
      <c r="E8" s="663" t="s">
        <v>262</v>
      </c>
      <c r="F8" s="663"/>
      <c r="G8" s="202"/>
      <c r="H8" s="186"/>
      <c r="I8" s="202"/>
      <c r="J8" s="186">
        <v>0.3125</v>
      </c>
      <c r="K8" s="481">
        <v>0.8</v>
      </c>
      <c r="L8" s="186">
        <f t="shared" si="0"/>
        <v>0.25</v>
      </c>
      <c r="M8" s="186"/>
      <c r="N8" s="186"/>
      <c r="O8" s="186"/>
      <c r="P8" s="26"/>
      <c r="Q8" s="580" t="s">
        <v>1188</v>
      </c>
      <c r="R8" s="75"/>
      <c r="S8" s="470" t="s">
        <v>912</v>
      </c>
    </row>
    <row r="9" spans="1:19" ht="206.45" customHeight="1">
      <c r="A9" s="242"/>
      <c r="B9" s="242"/>
      <c r="C9" s="242"/>
      <c r="D9" s="21">
        <v>161</v>
      </c>
      <c r="E9" s="663" t="s">
        <v>263</v>
      </c>
      <c r="F9" s="663"/>
      <c r="G9" s="202"/>
      <c r="H9" s="186"/>
      <c r="I9" s="202"/>
      <c r="J9" s="186">
        <v>0.3125</v>
      </c>
      <c r="K9" s="305">
        <v>1</v>
      </c>
      <c r="L9" s="186">
        <f t="shared" si="0"/>
        <v>0.3125</v>
      </c>
      <c r="M9" s="186"/>
      <c r="N9" s="186"/>
      <c r="O9" s="186"/>
      <c r="P9" s="26"/>
      <c r="Q9" s="438" t="s">
        <v>976</v>
      </c>
      <c r="R9" s="75"/>
      <c r="S9" s="1" t="s">
        <v>912</v>
      </c>
    </row>
    <row r="10" spans="1:19" ht="153.94999999999999" customHeight="1">
      <c r="A10" s="242"/>
      <c r="B10" s="242"/>
      <c r="C10" s="242"/>
      <c r="D10" s="21">
        <v>162</v>
      </c>
      <c r="E10" s="663" t="s">
        <v>805</v>
      </c>
      <c r="F10" s="663"/>
      <c r="G10" s="186"/>
      <c r="H10" s="186"/>
      <c r="I10" s="202"/>
      <c r="J10" s="186">
        <v>0.3125</v>
      </c>
      <c r="K10" s="305">
        <v>1</v>
      </c>
      <c r="L10" s="186">
        <f t="shared" si="0"/>
        <v>0.3125</v>
      </c>
      <c r="M10" s="186"/>
      <c r="N10" s="186"/>
      <c r="O10" s="186"/>
      <c r="P10" s="26"/>
      <c r="Q10" s="438" t="s">
        <v>978</v>
      </c>
      <c r="R10" s="75"/>
      <c r="S10" s="1" t="s">
        <v>912</v>
      </c>
    </row>
    <row r="11" spans="1:19" ht="53.25" customHeight="1">
      <c r="A11" s="242"/>
      <c r="B11" s="242"/>
      <c r="C11" s="21">
        <v>80</v>
      </c>
      <c r="D11" s="663" t="s">
        <v>264</v>
      </c>
      <c r="E11" s="663"/>
      <c r="F11" s="663"/>
      <c r="G11" s="201"/>
      <c r="H11" s="183"/>
      <c r="I11" s="201">
        <v>1.25</v>
      </c>
      <c r="J11" s="183"/>
      <c r="K11" s="304"/>
      <c r="L11" s="183"/>
      <c r="M11" s="183">
        <f>SUM(L12:L16)</f>
        <v>1.25</v>
      </c>
      <c r="N11" s="183"/>
      <c r="O11" s="183"/>
      <c r="P11" s="40">
        <f>M11/I11</f>
        <v>1</v>
      </c>
      <c r="Q11" s="430"/>
      <c r="R11" s="75"/>
    </row>
    <row r="12" spans="1:19" ht="177.95" customHeight="1">
      <c r="A12" s="242"/>
      <c r="B12" s="242"/>
      <c r="C12" s="21"/>
      <c r="D12" s="21">
        <v>163</v>
      </c>
      <c r="E12" s="663" t="s">
        <v>265</v>
      </c>
      <c r="F12" s="663"/>
      <c r="G12" s="186"/>
      <c r="H12" s="186"/>
      <c r="I12" s="202"/>
      <c r="J12" s="186">
        <v>0.25</v>
      </c>
      <c r="K12" s="305">
        <v>1</v>
      </c>
      <c r="L12" s="186">
        <f t="shared" si="0"/>
        <v>0.25</v>
      </c>
      <c r="M12" s="186"/>
      <c r="N12" s="186"/>
      <c r="O12" s="186"/>
      <c r="P12" s="34"/>
      <c r="Q12" s="439" t="s">
        <v>977</v>
      </c>
      <c r="R12" s="75"/>
      <c r="S12" s="1" t="s">
        <v>912</v>
      </c>
    </row>
    <row r="13" spans="1:19" ht="67.5" customHeight="1">
      <c r="A13" s="242"/>
      <c r="B13" s="242"/>
      <c r="C13" s="242"/>
      <c r="D13" s="21">
        <v>164</v>
      </c>
      <c r="E13" s="663" t="s">
        <v>806</v>
      </c>
      <c r="F13" s="663"/>
      <c r="G13" s="186"/>
      <c r="H13" s="186"/>
      <c r="I13" s="202"/>
      <c r="J13" s="186">
        <v>0.25</v>
      </c>
      <c r="K13" s="305">
        <v>1</v>
      </c>
      <c r="L13" s="186">
        <f t="shared" si="0"/>
        <v>0.25</v>
      </c>
      <c r="M13" s="186"/>
      <c r="N13" s="186"/>
      <c r="O13" s="186"/>
      <c r="P13" s="34"/>
      <c r="Q13" s="439" t="s">
        <v>906</v>
      </c>
      <c r="R13" s="75"/>
      <c r="S13" s="1" t="s">
        <v>912</v>
      </c>
    </row>
    <row r="14" spans="1:19" ht="321.95" customHeight="1">
      <c r="A14" s="242"/>
      <c r="B14" s="242"/>
      <c r="C14" s="242"/>
      <c r="D14" s="21">
        <v>165</v>
      </c>
      <c r="E14" s="663" t="s">
        <v>266</v>
      </c>
      <c r="F14" s="663"/>
      <c r="G14" s="186"/>
      <c r="H14" s="186"/>
      <c r="I14" s="202"/>
      <c r="J14" s="186">
        <v>0.25</v>
      </c>
      <c r="K14" s="481">
        <v>1</v>
      </c>
      <c r="L14" s="186">
        <f t="shared" si="0"/>
        <v>0.25</v>
      </c>
      <c r="M14" s="186"/>
      <c r="N14" s="186"/>
      <c r="O14" s="186"/>
      <c r="P14" s="34"/>
      <c r="Q14" s="529" t="s">
        <v>1056</v>
      </c>
      <c r="R14" s="75"/>
      <c r="S14" s="1" t="s">
        <v>912</v>
      </c>
    </row>
    <row r="15" spans="1:19" ht="206.1" customHeight="1">
      <c r="A15" s="242"/>
      <c r="B15" s="242"/>
      <c r="C15" s="242"/>
      <c r="D15" s="21">
        <v>166</v>
      </c>
      <c r="E15" s="663" t="s">
        <v>807</v>
      </c>
      <c r="F15" s="663"/>
      <c r="G15" s="202"/>
      <c r="H15" s="186"/>
      <c r="I15" s="202"/>
      <c r="J15" s="186">
        <v>0.25</v>
      </c>
      <c r="K15" s="481">
        <v>1</v>
      </c>
      <c r="L15" s="186">
        <f t="shared" si="0"/>
        <v>0.25</v>
      </c>
      <c r="M15" s="186"/>
      <c r="N15" s="186"/>
      <c r="O15" s="186"/>
      <c r="P15" s="34"/>
      <c r="Q15" s="503" t="s">
        <v>1032</v>
      </c>
      <c r="R15" s="75"/>
      <c r="S15" s="1" t="s">
        <v>912</v>
      </c>
    </row>
    <row r="16" spans="1:19" ht="310.5" customHeight="1">
      <c r="A16" s="242"/>
      <c r="B16" s="242"/>
      <c r="C16" s="242"/>
      <c r="D16" s="21">
        <v>167</v>
      </c>
      <c r="E16" s="663" t="s">
        <v>267</v>
      </c>
      <c r="F16" s="663"/>
      <c r="G16" s="202"/>
      <c r="H16" s="186"/>
      <c r="I16" s="202"/>
      <c r="J16" s="186">
        <v>0.25</v>
      </c>
      <c r="K16" s="481">
        <v>1</v>
      </c>
      <c r="L16" s="186">
        <f t="shared" si="0"/>
        <v>0.25</v>
      </c>
      <c r="M16" s="186"/>
      <c r="N16" s="186"/>
      <c r="O16" s="186"/>
      <c r="P16" s="34"/>
      <c r="Q16" s="580" t="s">
        <v>1189</v>
      </c>
      <c r="R16" s="75"/>
      <c r="S16" s="1" t="s">
        <v>912</v>
      </c>
    </row>
    <row r="17" spans="1:19" ht="18.75" customHeight="1">
      <c r="A17" s="242"/>
      <c r="B17" s="242">
        <v>30</v>
      </c>
      <c r="C17" s="667" t="s">
        <v>268</v>
      </c>
      <c r="D17" s="667"/>
      <c r="E17" s="667"/>
      <c r="F17" s="667"/>
      <c r="G17" s="180"/>
      <c r="H17" s="180">
        <v>0.83333333333333326</v>
      </c>
      <c r="I17" s="180"/>
      <c r="J17" s="181"/>
      <c r="K17" s="290"/>
      <c r="L17" s="181"/>
      <c r="M17" s="180"/>
      <c r="N17" s="180">
        <f>SUM(L19:L21)</f>
        <v>0.83333333333333326</v>
      </c>
      <c r="O17" s="180"/>
      <c r="P17" s="23">
        <f>N17/H17</f>
        <v>1</v>
      </c>
      <c r="Q17" s="428"/>
      <c r="R17" s="75"/>
    </row>
    <row r="18" spans="1:19" ht="35.25" customHeight="1">
      <c r="A18" s="242"/>
      <c r="B18" s="242"/>
      <c r="C18" s="21">
        <v>81</v>
      </c>
      <c r="D18" s="663" t="s">
        <v>808</v>
      </c>
      <c r="E18" s="663"/>
      <c r="F18" s="663"/>
      <c r="G18" s="201"/>
      <c r="H18" s="183"/>
      <c r="I18" s="201">
        <v>0.83333333333333326</v>
      </c>
      <c r="J18" s="183"/>
      <c r="K18" s="304"/>
      <c r="L18" s="183"/>
      <c r="M18" s="183">
        <f>SUM(L19:L21)</f>
        <v>0.83333333333333326</v>
      </c>
      <c r="N18" s="183"/>
      <c r="O18" s="183"/>
      <c r="P18" s="40">
        <f>M18/I18</f>
        <v>1</v>
      </c>
      <c r="Q18" s="430"/>
      <c r="R18" s="75"/>
    </row>
    <row r="19" spans="1:19" ht="207.6" customHeight="1">
      <c r="A19" s="242"/>
      <c r="B19" s="242"/>
      <c r="C19" s="21"/>
      <c r="D19" s="21">
        <v>168</v>
      </c>
      <c r="E19" s="663" t="s">
        <v>809</v>
      </c>
      <c r="F19" s="663"/>
      <c r="G19" s="202"/>
      <c r="H19" s="186"/>
      <c r="I19" s="202"/>
      <c r="J19" s="186">
        <v>0.27777777777777773</v>
      </c>
      <c r="K19" s="305">
        <v>1</v>
      </c>
      <c r="L19" s="186">
        <f t="shared" si="0"/>
        <v>0.27777777777777773</v>
      </c>
      <c r="M19" s="186"/>
      <c r="N19" s="186"/>
      <c r="O19" s="186"/>
      <c r="P19" s="34"/>
      <c r="Q19" s="440" t="s">
        <v>1154</v>
      </c>
      <c r="R19" s="75"/>
      <c r="S19" s="1" t="s">
        <v>912</v>
      </c>
    </row>
    <row r="20" spans="1:19" ht="221.45" customHeight="1">
      <c r="A20" s="242"/>
      <c r="B20" s="242"/>
      <c r="C20" s="242"/>
      <c r="D20" s="21">
        <v>169</v>
      </c>
      <c r="E20" s="663" t="s">
        <v>269</v>
      </c>
      <c r="F20" s="663"/>
      <c r="G20" s="202"/>
      <c r="H20" s="186"/>
      <c r="I20" s="202"/>
      <c r="J20" s="186">
        <v>0.27777777777777773</v>
      </c>
      <c r="K20" s="305">
        <v>1</v>
      </c>
      <c r="L20" s="186">
        <f t="shared" si="0"/>
        <v>0.27777777777777773</v>
      </c>
      <c r="M20" s="186"/>
      <c r="N20" s="186"/>
      <c r="O20" s="186"/>
      <c r="P20" s="34"/>
      <c r="Q20" s="438" t="s">
        <v>979</v>
      </c>
      <c r="R20" s="75"/>
      <c r="S20" s="1" t="s">
        <v>912</v>
      </c>
    </row>
    <row r="21" spans="1:19" ht="105" customHeight="1">
      <c r="A21" s="242"/>
      <c r="B21" s="242"/>
      <c r="C21" s="242"/>
      <c r="D21" s="21">
        <v>170</v>
      </c>
      <c r="E21" s="663" t="s">
        <v>270</v>
      </c>
      <c r="F21" s="663"/>
      <c r="G21" s="202"/>
      <c r="H21" s="186"/>
      <c r="I21" s="202"/>
      <c r="J21" s="186">
        <v>0.27777777777777773</v>
      </c>
      <c r="K21" s="305">
        <v>1</v>
      </c>
      <c r="L21" s="186">
        <f t="shared" si="0"/>
        <v>0.27777777777777773</v>
      </c>
      <c r="M21" s="186"/>
      <c r="N21" s="186"/>
      <c r="O21" s="186"/>
      <c r="P21" s="34"/>
      <c r="Q21" s="438" t="s">
        <v>980</v>
      </c>
      <c r="R21" s="75"/>
      <c r="S21" s="1" t="s">
        <v>912</v>
      </c>
    </row>
    <row r="22" spans="1:19" ht="49.5" customHeight="1">
      <c r="A22" s="242"/>
      <c r="B22" s="242">
        <v>31</v>
      </c>
      <c r="C22" s="667" t="s">
        <v>810</v>
      </c>
      <c r="D22" s="667"/>
      <c r="E22" s="667"/>
      <c r="F22" s="667"/>
      <c r="G22" s="180"/>
      <c r="H22" s="180">
        <v>1.6666666666666665</v>
      </c>
      <c r="I22" s="180"/>
      <c r="J22" s="181"/>
      <c r="K22" s="290"/>
      <c r="L22" s="181"/>
      <c r="M22" s="180"/>
      <c r="N22" s="180">
        <f>SUM(L24:L43)</f>
        <v>1.388611111111111</v>
      </c>
      <c r="O22" s="180"/>
      <c r="P22" s="23">
        <f>N22/H22</f>
        <v>0.83316666666666672</v>
      </c>
      <c r="Q22" s="428"/>
      <c r="R22" s="75"/>
    </row>
    <row r="23" spans="1:19" ht="53.25" customHeight="1">
      <c r="A23" s="242"/>
      <c r="B23" s="242"/>
      <c r="C23" s="21">
        <v>82</v>
      </c>
      <c r="D23" s="663" t="s">
        <v>811</v>
      </c>
      <c r="E23" s="663"/>
      <c r="F23" s="663"/>
      <c r="G23" s="201"/>
      <c r="H23" s="183"/>
      <c r="I23" s="201">
        <v>0.33333333333333331</v>
      </c>
      <c r="J23" s="183"/>
      <c r="K23" s="304"/>
      <c r="L23" s="183"/>
      <c r="M23" s="183">
        <f>SUM(L24:L29)</f>
        <v>0.28749999999999998</v>
      </c>
      <c r="N23" s="183"/>
      <c r="O23" s="183"/>
      <c r="P23" s="40">
        <f>M23/I23</f>
        <v>0.86249999999999993</v>
      </c>
      <c r="Q23" s="430"/>
      <c r="R23" s="75"/>
    </row>
    <row r="24" spans="1:19" ht="208.5" customHeight="1">
      <c r="A24" s="242"/>
      <c r="B24" s="242"/>
      <c r="C24" s="21"/>
      <c r="D24" s="21">
        <v>171</v>
      </c>
      <c r="E24" s="663" t="s">
        <v>812</v>
      </c>
      <c r="F24" s="663"/>
      <c r="G24" s="202"/>
      <c r="H24" s="186"/>
      <c r="I24" s="202"/>
      <c r="J24" s="186">
        <v>0.16666666666666666</v>
      </c>
      <c r="K24" s="289">
        <v>0.85</v>
      </c>
      <c r="L24" s="186">
        <f t="shared" si="0"/>
        <v>0.14166666666666666</v>
      </c>
      <c r="M24" s="186"/>
      <c r="N24" s="186"/>
      <c r="O24" s="186"/>
      <c r="P24" s="34"/>
      <c r="Q24" s="340" t="s">
        <v>1175</v>
      </c>
      <c r="R24" s="75"/>
      <c r="S24" s="617" t="s">
        <v>1176</v>
      </c>
    </row>
    <row r="25" spans="1:19" ht="34.5" customHeight="1">
      <c r="A25" s="242"/>
      <c r="B25" s="242"/>
      <c r="C25" s="242"/>
      <c r="D25" s="21">
        <v>172</v>
      </c>
      <c r="E25" s="663" t="s">
        <v>272</v>
      </c>
      <c r="F25" s="663"/>
      <c r="G25" s="202"/>
      <c r="H25" s="186"/>
      <c r="I25" s="202"/>
      <c r="J25" s="186">
        <v>0.16666666666666666</v>
      </c>
      <c r="K25" s="292">
        <f>AVERAGE(K26:K29)</f>
        <v>0.875</v>
      </c>
      <c r="L25" s="186">
        <f>IF(ISERR(K25),"?",J25*K25)</f>
        <v>0.14583333333333331</v>
      </c>
      <c r="M25" s="186"/>
      <c r="N25" s="186"/>
      <c r="O25" s="186"/>
      <c r="P25" s="34"/>
      <c r="Q25" s="433"/>
      <c r="R25" s="75"/>
    </row>
    <row r="26" spans="1:19" ht="141.75">
      <c r="A26" s="242"/>
      <c r="B26" s="242"/>
      <c r="C26" s="242"/>
      <c r="D26" s="242"/>
      <c r="E26" s="244" t="s">
        <v>32</v>
      </c>
      <c r="F26" s="252" t="s">
        <v>273</v>
      </c>
      <c r="G26" s="202"/>
      <c r="H26" s="186"/>
      <c r="I26" s="202"/>
      <c r="J26" s="186"/>
      <c r="K26" s="289">
        <v>1</v>
      </c>
      <c r="L26" s="186" t="str">
        <f>IF(ISBLANK(K26),"?","Ok")</f>
        <v>Ok</v>
      </c>
      <c r="M26" s="186"/>
      <c r="N26" s="186"/>
      <c r="O26" s="186"/>
      <c r="P26" s="34"/>
      <c r="Q26" s="340" t="s">
        <v>981</v>
      </c>
      <c r="R26" s="75"/>
      <c r="S26" s="1" t="s">
        <v>912</v>
      </c>
    </row>
    <row r="27" spans="1:19" ht="252">
      <c r="A27" s="242"/>
      <c r="B27" s="242"/>
      <c r="C27" s="242"/>
      <c r="D27" s="242"/>
      <c r="E27" s="244" t="s">
        <v>34</v>
      </c>
      <c r="F27" s="252" t="s">
        <v>274</v>
      </c>
      <c r="G27" s="202"/>
      <c r="H27" s="186"/>
      <c r="I27" s="202"/>
      <c r="J27" s="186"/>
      <c r="K27" s="289">
        <v>1</v>
      </c>
      <c r="L27" s="186" t="str">
        <f>IF(ISBLANK(K27),"?","Ok")</f>
        <v>Ok</v>
      </c>
      <c r="M27" s="186"/>
      <c r="N27" s="186"/>
      <c r="O27" s="186"/>
      <c r="P27" s="34"/>
      <c r="Q27" s="340" t="s">
        <v>983</v>
      </c>
      <c r="R27" s="75"/>
      <c r="S27" s="1" t="s">
        <v>912</v>
      </c>
    </row>
    <row r="28" spans="1:19" ht="252">
      <c r="A28" s="242"/>
      <c r="B28" s="242"/>
      <c r="C28" s="242"/>
      <c r="D28" s="242"/>
      <c r="E28" s="244" t="s">
        <v>36</v>
      </c>
      <c r="F28" s="252" t="s">
        <v>819</v>
      </c>
      <c r="G28" s="202"/>
      <c r="H28" s="186"/>
      <c r="I28" s="202"/>
      <c r="J28" s="186"/>
      <c r="K28" s="289">
        <v>1</v>
      </c>
      <c r="L28" s="186" t="str">
        <f>IF(ISBLANK(K28),"?","Ok")</f>
        <v>Ok</v>
      </c>
      <c r="M28" s="186"/>
      <c r="N28" s="186"/>
      <c r="O28" s="186"/>
      <c r="P28" s="34"/>
      <c r="Q28" s="340" t="s">
        <v>983</v>
      </c>
      <c r="R28" s="75"/>
      <c r="S28" s="1" t="s">
        <v>912</v>
      </c>
    </row>
    <row r="29" spans="1:19" ht="110.1" customHeight="1">
      <c r="A29" s="242"/>
      <c r="B29" s="242"/>
      <c r="C29" s="242"/>
      <c r="D29" s="242"/>
      <c r="E29" s="244" t="s">
        <v>38</v>
      </c>
      <c r="F29" s="252" t="s">
        <v>818</v>
      </c>
      <c r="G29" s="202"/>
      <c r="H29" s="186"/>
      <c r="I29" s="202"/>
      <c r="J29" s="186"/>
      <c r="K29" s="289">
        <v>0.5</v>
      </c>
      <c r="L29" s="186" t="str">
        <f>IF(ISBLANK(K29),"?","Ok")</f>
        <v>Ok</v>
      </c>
      <c r="M29" s="186"/>
      <c r="N29" s="186"/>
      <c r="O29" s="186"/>
      <c r="P29" s="34"/>
      <c r="Q29" s="340" t="s">
        <v>1094</v>
      </c>
      <c r="R29" s="75"/>
      <c r="S29" s="1" t="s">
        <v>912</v>
      </c>
    </row>
    <row r="30" spans="1:19" ht="71.25" customHeight="1">
      <c r="A30" s="242"/>
      <c r="B30" s="242"/>
      <c r="C30" s="21">
        <v>83</v>
      </c>
      <c r="D30" s="663" t="s">
        <v>813</v>
      </c>
      <c r="E30" s="663"/>
      <c r="F30" s="663"/>
      <c r="G30" s="201"/>
      <c r="H30" s="183"/>
      <c r="I30" s="201">
        <v>0.33333333333333331</v>
      </c>
      <c r="J30" s="183"/>
      <c r="K30" s="304"/>
      <c r="L30" s="183"/>
      <c r="M30" s="183">
        <f>SUM(L31:L32)</f>
        <v>0.26666666666666666</v>
      </c>
      <c r="N30" s="183"/>
      <c r="O30" s="183"/>
      <c r="P30" s="40">
        <f>M30/I30</f>
        <v>0.8</v>
      </c>
      <c r="Q30" s="430"/>
      <c r="R30" s="75"/>
    </row>
    <row r="31" spans="1:19" ht="409.5" customHeight="1">
      <c r="A31" s="242"/>
      <c r="B31" s="242"/>
      <c r="C31" s="21"/>
      <c r="D31" s="21">
        <v>173</v>
      </c>
      <c r="E31" s="663" t="s">
        <v>814</v>
      </c>
      <c r="F31" s="663"/>
      <c r="G31" s="202"/>
      <c r="H31" s="186"/>
      <c r="I31" s="202"/>
      <c r="J31" s="186">
        <v>0.16666666666666666</v>
      </c>
      <c r="K31" s="481">
        <v>0.8</v>
      </c>
      <c r="L31" s="186">
        <f t="shared" si="0"/>
        <v>0.13333333333333333</v>
      </c>
      <c r="M31" s="186"/>
      <c r="N31" s="186"/>
      <c r="O31" s="186"/>
      <c r="P31" s="34"/>
      <c r="Q31" s="527" t="s">
        <v>1177</v>
      </c>
      <c r="R31" s="75"/>
      <c r="S31" s="470" t="s">
        <v>912</v>
      </c>
    </row>
    <row r="32" spans="1:19" ht="245.1" customHeight="1">
      <c r="A32" s="242"/>
      <c r="B32" s="242"/>
      <c r="C32" s="242"/>
      <c r="D32" s="21">
        <v>174</v>
      </c>
      <c r="E32" s="663" t="s">
        <v>820</v>
      </c>
      <c r="F32" s="663"/>
      <c r="G32" s="186"/>
      <c r="H32" s="186"/>
      <c r="I32" s="202"/>
      <c r="J32" s="186">
        <v>0.16666666666666666</v>
      </c>
      <c r="K32" s="305">
        <v>0.8</v>
      </c>
      <c r="L32" s="186">
        <f t="shared" si="0"/>
        <v>0.13333333333333333</v>
      </c>
      <c r="M32" s="186"/>
      <c r="N32" s="186"/>
      <c r="O32" s="186"/>
      <c r="P32" s="34"/>
      <c r="Q32" s="441" t="s">
        <v>1155</v>
      </c>
      <c r="R32" s="75"/>
      <c r="S32" s="470" t="s">
        <v>912</v>
      </c>
    </row>
    <row r="33" spans="1:19" ht="15.75" customHeight="1">
      <c r="A33" s="242"/>
      <c r="B33" s="242"/>
      <c r="C33" s="21">
        <v>84</v>
      </c>
      <c r="D33" s="663" t="s">
        <v>276</v>
      </c>
      <c r="E33" s="663"/>
      <c r="F33" s="663"/>
      <c r="G33" s="201"/>
      <c r="H33" s="183"/>
      <c r="I33" s="201">
        <v>0.33333333333333331</v>
      </c>
      <c r="J33" s="183"/>
      <c r="K33" s="304"/>
      <c r="L33" s="183"/>
      <c r="M33" s="183">
        <f>SUM(L34:L39)</f>
        <v>0.27777777777777773</v>
      </c>
      <c r="N33" s="183"/>
      <c r="O33" s="183"/>
      <c r="P33" s="40">
        <f>M33/I33</f>
        <v>0.83333333333333326</v>
      </c>
      <c r="Q33" s="430"/>
      <c r="R33" s="75"/>
    </row>
    <row r="34" spans="1:19" ht="188.1" customHeight="1">
      <c r="A34" s="242"/>
      <c r="B34" s="242"/>
      <c r="C34" s="21"/>
      <c r="D34" s="21">
        <v>175</v>
      </c>
      <c r="E34" s="663" t="s">
        <v>277</v>
      </c>
      <c r="F34" s="663"/>
      <c r="G34" s="202"/>
      <c r="H34" s="186"/>
      <c r="I34" s="202"/>
      <c r="J34" s="186">
        <v>0.1111111111111111</v>
      </c>
      <c r="K34" s="481">
        <v>1</v>
      </c>
      <c r="L34" s="186">
        <f t="shared" si="0"/>
        <v>0.1111111111111111</v>
      </c>
      <c r="M34" s="186"/>
      <c r="N34" s="186"/>
      <c r="O34" s="186"/>
      <c r="P34" s="34"/>
      <c r="Q34" s="441" t="s">
        <v>982</v>
      </c>
      <c r="R34" s="75"/>
      <c r="S34" s="1" t="s">
        <v>912</v>
      </c>
    </row>
    <row r="35" spans="1:19" ht="177.95" customHeight="1">
      <c r="A35" s="242"/>
      <c r="B35" s="242"/>
      <c r="C35" s="242"/>
      <c r="D35" s="21">
        <v>176</v>
      </c>
      <c r="E35" s="663" t="s">
        <v>278</v>
      </c>
      <c r="F35" s="663"/>
      <c r="G35" s="202"/>
      <c r="H35" s="186"/>
      <c r="I35" s="202"/>
      <c r="J35" s="186">
        <v>0.1111111111111111</v>
      </c>
      <c r="K35" s="481">
        <v>0.75</v>
      </c>
      <c r="L35" s="186">
        <f t="shared" si="0"/>
        <v>8.3333333333333329E-2</v>
      </c>
      <c r="M35" s="186"/>
      <c r="N35" s="186"/>
      <c r="O35" s="186"/>
      <c r="P35" s="34"/>
      <c r="Q35" s="526" t="s">
        <v>1317</v>
      </c>
      <c r="R35" s="75"/>
      <c r="S35" s="617" t="s">
        <v>912</v>
      </c>
    </row>
    <row r="36" spans="1:19" ht="119.1" customHeight="1">
      <c r="A36" s="242"/>
      <c r="B36" s="242"/>
      <c r="C36" s="242"/>
      <c r="D36" s="21">
        <v>177</v>
      </c>
      <c r="E36" s="663" t="s">
        <v>279</v>
      </c>
      <c r="F36" s="663"/>
      <c r="G36" s="202"/>
      <c r="H36" s="186"/>
      <c r="I36" s="202"/>
      <c r="J36" s="186">
        <v>0.1111111111111111</v>
      </c>
      <c r="K36" s="292">
        <v>0.75</v>
      </c>
      <c r="L36" s="186">
        <f>IF(ISERR(K36),"?",J36*K36)</f>
        <v>8.3333333333333329E-2</v>
      </c>
      <c r="M36" s="186"/>
      <c r="N36" s="186"/>
      <c r="O36" s="186"/>
      <c r="P36" s="34"/>
      <c r="Q36" s="443" t="s">
        <v>1156</v>
      </c>
      <c r="R36" s="75"/>
    </row>
    <row r="37" spans="1:19" ht="63">
      <c r="A37" s="242"/>
      <c r="B37" s="242"/>
      <c r="C37" s="242"/>
      <c r="D37" s="242"/>
      <c r="E37" s="242" t="s">
        <v>32</v>
      </c>
      <c r="F37" s="242" t="s">
        <v>280</v>
      </c>
      <c r="G37" s="202"/>
      <c r="H37" s="186"/>
      <c r="I37" s="202"/>
      <c r="J37" s="186"/>
      <c r="K37" s="289">
        <v>0.75</v>
      </c>
      <c r="L37" s="186" t="str">
        <f>IF(ISBLANK(K37),"?","Ok")</f>
        <v>Ok</v>
      </c>
      <c r="M37" s="186"/>
      <c r="N37" s="186"/>
      <c r="O37" s="186"/>
      <c r="P37" s="34"/>
      <c r="Q37" s="442" t="s">
        <v>1316</v>
      </c>
      <c r="R37" s="75"/>
      <c r="S37" s="1" t="s">
        <v>912</v>
      </c>
    </row>
    <row r="38" spans="1:19" ht="157.5">
      <c r="A38" s="242"/>
      <c r="B38" s="242"/>
      <c r="C38" s="242"/>
      <c r="D38" s="242"/>
      <c r="E38" s="242" t="s">
        <v>34</v>
      </c>
      <c r="F38" s="242" t="s">
        <v>281</v>
      </c>
      <c r="G38" s="202"/>
      <c r="H38" s="186"/>
      <c r="I38" s="202"/>
      <c r="J38" s="186"/>
      <c r="K38" s="289">
        <v>0.75</v>
      </c>
      <c r="L38" s="186" t="str">
        <f>IF(ISBLANK(K38),"?","Ok")</f>
        <v>Ok</v>
      </c>
      <c r="M38" s="186"/>
      <c r="N38" s="186"/>
      <c r="O38" s="186"/>
      <c r="P38" s="34"/>
      <c r="Q38" s="442" t="s">
        <v>984</v>
      </c>
      <c r="R38" s="75"/>
      <c r="S38" s="1" t="s">
        <v>912</v>
      </c>
    </row>
    <row r="39" spans="1:19" ht="78.75">
      <c r="A39" s="242"/>
      <c r="B39" s="242"/>
      <c r="C39" s="242"/>
      <c r="D39" s="242"/>
      <c r="E39" s="242" t="s">
        <v>36</v>
      </c>
      <c r="F39" s="242" t="s">
        <v>282</v>
      </c>
      <c r="G39" s="202"/>
      <c r="H39" s="186"/>
      <c r="I39" s="202"/>
      <c r="J39" s="186"/>
      <c r="K39" s="289">
        <v>0.75</v>
      </c>
      <c r="L39" s="186" t="str">
        <f>IF(ISBLANK(K39),"?","Ok")</f>
        <v>Ok</v>
      </c>
      <c r="M39" s="186"/>
      <c r="N39" s="186"/>
      <c r="O39" s="186"/>
      <c r="P39" s="34"/>
      <c r="Q39" s="442" t="s">
        <v>985</v>
      </c>
      <c r="R39" s="75"/>
      <c r="S39" s="1" t="s">
        <v>912</v>
      </c>
    </row>
    <row r="40" spans="1:19" ht="15.75" customHeight="1">
      <c r="A40" s="242"/>
      <c r="B40" s="242"/>
      <c r="C40" s="21">
        <v>85</v>
      </c>
      <c r="D40" s="663" t="s">
        <v>283</v>
      </c>
      <c r="E40" s="663"/>
      <c r="F40" s="663"/>
      <c r="G40" s="201"/>
      <c r="H40" s="183"/>
      <c r="I40" s="201">
        <v>0.33333333333333331</v>
      </c>
      <c r="J40" s="183"/>
      <c r="K40" s="304"/>
      <c r="L40" s="183"/>
      <c r="M40" s="183">
        <f>SUM(L41)</f>
        <v>0.28999999999999998</v>
      </c>
      <c r="N40" s="183"/>
      <c r="O40" s="183"/>
      <c r="P40" s="40">
        <f>M40/I40</f>
        <v>0.87</v>
      </c>
      <c r="Q40" s="430"/>
      <c r="R40" s="75"/>
    </row>
    <row r="41" spans="1:19" ht="192" customHeight="1">
      <c r="A41" s="242"/>
      <c r="B41" s="242"/>
      <c r="C41" s="21"/>
      <c r="D41" s="21">
        <v>178</v>
      </c>
      <c r="E41" s="663" t="s">
        <v>284</v>
      </c>
      <c r="F41" s="663"/>
      <c r="G41" s="202"/>
      <c r="H41" s="186"/>
      <c r="I41" s="202"/>
      <c r="J41" s="186">
        <v>0.33333333333333331</v>
      </c>
      <c r="K41" s="504">
        <v>0.87</v>
      </c>
      <c r="L41" s="500">
        <f>IF(ISBLANK(K41),"?",J41*K41)</f>
        <v>0.28999999999999998</v>
      </c>
      <c r="M41" s="500"/>
      <c r="N41" s="500"/>
      <c r="O41" s="500"/>
      <c r="P41" s="501"/>
      <c r="Q41" s="438" t="s">
        <v>1318</v>
      </c>
      <c r="R41" s="75"/>
      <c r="S41" s="1" t="s">
        <v>912</v>
      </c>
    </row>
    <row r="42" spans="1:19" ht="52.5" customHeight="1">
      <c r="A42" s="242"/>
      <c r="B42" s="242"/>
      <c r="C42" s="21">
        <v>86</v>
      </c>
      <c r="D42" s="663" t="s">
        <v>815</v>
      </c>
      <c r="E42" s="663"/>
      <c r="F42" s="663"/>
      <c r="G42" s="201"/>
      <c r="H42" s="183"/>
      <c r="I42" s="201">
        <v>0.33333333333333331</v>
      </c>
      <c r="J42" s="183"/>
      <c r="K42" s="304"/>
      <c r="L42" s="183"/>
      <c r="M42" s="183">
        <f>SUM(L43)</f>
        <v>0.26666666666666666</v>
      </c>
      <c r="N42" s="183"/>
      <c r="O42" s="183"/>
      <c r="P42" s="40">
        <f>M42/I42</f>
        <v>0.8</v>
      </c>
      <c r="Q42" s="430"/>
      <c r="R42" s="75"/>
    </row>
    <row r="43" spans="1:19" ht="409.6" customHeight="1">
      <c r="A43" s="242"/>
      <c r="B43" s="242"/>
      <c r="C43" s="21"/>
      <c r="D43" s="21">
        <v>179</v>
      </c>
      <c r="E43" s="663" t="s">
        <v>816</v>
      </c>
      <c r="F43" s="663"/>
      <c r="G43" s="202"/>
      <c r="H43" s="186"/>
      <c r="I43" s="202"/>
      <c r="J43" s="186">
        <v>0.33333333333333331</v>
      </c>
      <c r="K43" s="305">
        <v>0.8</v>
      </c>
      <c r="L43" s="186">
        <f>IF(ISBLANK(K43),"?",J43*K43)</f>
        <v>0.26666666666666666</v>
      </c>
      <c r="M43" s="186"/>
      <c r="N43" s="186"/>
      <c r="O43" s="186"/>
      <c r="P43" s="34"/>
      <c r="Q43" s="442" t="s">
        <v>1157</v>
      </c>
      <c r="R43" s="75"/>
      <c r="S43" s="1" t="s">
        <v>912</v>
      </c>
    </row>
    <row r="44" spans="1:19">
      <c r="A44" s="242"/>
      <c r="B44" s="242"/>
      <c r="C44" s="21"/>
      <c r="D44" s="21"/>
      <c r="E44" s="159"/>
      <c r="F44" s="159"/>
      <c r="G44" s="202"/>
      <c r="H44" s="202"/>
      <c r="I44" s="202"/>
      <c r="J44" s="202"/>
      <c r="K44" s="202"/>
      <c r="L44" s="202"/>
      <c r="M44" s="202"/>
      <c r="N44" s="202"/>
      <c r="O44" s="202"/>
      <c r="P44" s="59"/>
      <c r="Q44" s="59"/>
      <c r="R44" s="75"/>
    </row>
    <row r="45" spans="1:19">
      <c r="A45" s="242"/>
      <c r="B45" s="242"/>
      <c r="C45" s="242"/>
      <c r="D45" s="242"/>
      <c r="E45" s="242"/>
      <c r="F45" s="242"/>
      <c r="G45" s="196">
        <f>SUM(G4:G43)</f>
        <v>5</v>
      </c>
      <c r="H45" s="196">
        <f t="shared" ref="H45:O45" si="1">SUM(H4:H43)</f>
        <v>5</v>
      </c>
      <c r="I45" s="196">
        <f t="shared" si="1"/>
        <v>4.9999999999999991</v>
      </c>
      <c r="J45" s="196">
        <f t="shared" si="1"/>
        <v>4.9999999999999973</v>
      </c>
      <c r="K45" s="196"/>
      <c r="L45" s="196">
        <f t="shared" si="1"/>
        <v>4.6594444444444436</v>
      </c>
      <c r="M45" s="196">
        <f t="shared" si="1"/>
        <v>4.6594444444444445</v>
      </c>
      <c r="N45" s="196">
        <f t="shared" si="1"/>
        <v>4.6594444444444445</v>
      </c>
      <c r="O45" s="196">
        <f t="shared" si="1"/>
        <v>4.6594444444444445</v>
      </c>
      <c r="P45" s="66">
        <f>O45/G45</f>
        <v>0.93188888888888888</v>
      </c>
      <c r="Q45" s="79"/>
      <c r="R45" s="75"/>
    </row>
    <row r="46" spans="1:19" ht="6.75" customHeight="1">
      <c r="A46" s="75"/>
      <c r="B46" s="160"/>
      <c r="C46" s="160"/>
      <c r="D46" s="160"/>
      <c r="E46" s="160"/>
      <c r="F46" s="160"/>
      <c r="G46" s="88"/>
      <c r="H46" s="75"/>
      <c r="I46" s="75"/>
      <c r="J46" s="75"/>
      <c r="K46" s="75"/>
      <c r="L46" s="75"/>
      <c r="M46" s="75"/>
      <c r="N46" s="75"/>
      <c r="O46" s="75"/>
      <c r="P46" s="75"/>
      <c r="Q46" s="75"/>
      <c r="R46" s="75"/>
    </row>
    <row r="47" spans="1:19">
      <c r="A47"/>
      <c r="B47"/>
      <c r="C47"/>
      <c r="D47"/>
      <c r="E47"/>
      <c r="F47"/>
    </row>
    <row r="48" spans="1:19">
      <c r="A48"/>
      <c r="B48"/>
      <c r="C48"/>
      <c r="D48"/>
      <c r="E48"/>
      <c r="F48"/>
    </row>
    <row r="49" spans="1:6">
      <c r="A49"/>
      <c r="B49"/>
      <c r="C49"/>
      <c r="D49"/>
      <c r="E49"/>
      <c r="F49"/>
    </row>
    <row r="50" spans="1:6">
      <c r="A50"/>
      <c r="B50"/>
      <c r="C50"/>
      <c r="D50"/>
      <c r="E50"/>
      <c r="F50"/>
    </row>
    <row r="51" spans="1:6">
      <c r="A51"/>
      <c r="B51"/>
      <c r="C51"/>
      <c r="D51"/>
      <c r="E51"/>
      <c r="F51"/>
    </row>
    <row r="52" spans="1:6">
      <c r="A52"/>
      <c r="B52"/>
      <c r="C52"/>
      <c r="D52"/>
      <c r="E52"/>
      <c r="F52"/>
    </row>
    <row r="53" spans="1:6">
      <c r="A53"/>
      <c r="B53"/>
      <c r="C53"/>
      <c r="D53"/>
      <c r="E53"/>
      <c r="F53"/>
    </row>
    <row r="54" spans="1:6">
      <c r="A54"/>
      <c r="B54"/>
      <c r="C54"/>
      <c r="D54"/>
      <c r="E54"/>
      <c r="F54"/>
    </row>
    <row r="55" spans="1:6">
      <c r="A55"/>
      <c r="B55"/>
      <c r="C55"/>
      <c r="D55"/>
      <c r="E55"/>
      <c r="F55"/>
    </row>
    <row r="56" spans="1:6">
      <c r="A56"/>
      <c r="B56"/>
      <c r="C56"/>
      <c r="D56"/>
      <c r="E56"/>
      <c r="F56"/>
    </row>
    <row r="57" spans="1:6">
      <c r="A57"/>
      <c r="B57"/>
      <c r="C57"/>
      <c r="D57"/>
      <c r="E57"/>
      <c r="F57"/>
    </row>
    <row r="58" spans="1:6">
      <c r="A58"/>
      <c r="B58"/>
      <c r="C58"/>
      <c r="D58"/>
      <c r="E58"/>
      <c r="F58"/>
    </row>
    <row r="59" spans="1:6">
      <c r="A59"/>
      <c r="B59"/>
      <c r="C59"/>
      <c r="D59"/>
      <c r="E59"/>
      <c r="F59"/>
    </row>
    <row r="60" spans="1:6">
      <c r="A60"/>
      <c r="B60"/>
      <c r="C60"/>
      <c r="D60"/>
      <c r="E60"/>
      <c r="F60"/>
    </row>
    <row r="61" spans="1:6">
      <c r="A61"/>
      <c r="B61"/>
      <c r="C61"/>
      <c r="D61"/>
      <c r="E61"/>
      <c r="F61"/>
    </row>
    <row r="62" spans="1:6">
      <c r="A62"/>
      <c r="B62"/>
      <c r="C62"/>
      <c r="D62"/>
      <c r="E62"/>
      <c r="F62"/>
    </row>
    <row r="63" spans="1:6">
      <c r="A63"/>
      <c r="B63"/>
      <c r="C63"/>
      <c r="D63"/>
      <c r="E63"/>
      <c r="F63"/>
    </row>
    <row r="64" spans="1:6">
      <c r="A64"/>
      <c r="B64"/>
      <c r="C64"/>
      <c r="D64"/>
      <c r="E64"/>
      <c r="F64"/>
    </row>
    <row r="65" spans="1:6">
      <c r="A65"/>
      <c r="B65"/>
      <c r="C65"/>
      <c r="D65"/>
      <c r="E65"/>
      <c r="F65"/>
    </row>
    <row r="66" spans="1:6">
      <c r="A66"/>
      <c r="B66"/>
      <c r="C66"/>
      <c r="D66"/>
      <c r="E66"/>
      <c r="F66"/>
    </row>
    <row r="67" spans="1:6">
      <c r="A67"/>
      <c r="B67"/>
      <c r="C67"/>
      <c r="D67"/>
      <c r="E67"/>
      <c r="F67"/>
    </row>
    <row r="68" spans="1:6">
      <c r="A68"/>
      <c r="B68"/>
      <c r="C68"/>
      <c r="D68"/>
      <c r="E68"/>
      <c r="F68"/>
    </row>
    <row r="69" spans="1:6">
      <c r="A69"/>
      <c r="B69"/>
      <c r="C69"/>
      <c r="D69"/>
      <c r="E69"/>
      <c r="F69"/>
    </row>
    <row r="70" spans="1:6">
      <c r="A70"/>
      <c r="B70"/>
      <c r="C70"/>
      <c r="D70"/>
      <c r="E70"/>
      <c r="F70"/>
    </row>
    <row r="71" spans="1:6">
      <c r="A71"/>
      <c r="B71"/>
      <c r="C71"/>
      <c r="D71"/>
      <c r="E71"/>
      <c r="F71"/>
    </row>
    <row r="72" spans="1:6">
      <c r="A72"/>
      <c r="B72"/>
      <c r="C72"/>
      <c r="D72"/>
      <c r="E72"/>
      <c r="F72"/>
    </row>
    <row r="73" spans="1:6">
      <c r="A73"/>
      <c r="B73"/>
      <c r="C73"/>
      <c r="D73"/>
      <c r="E73"/>
      <c r="F73"/>
    </row>
    <row r="74" spans="1:6">
      <c r="A74"/>
      <c r="B74"/>
      <c r="C74"/>
      <c r="D74"/>
      <c r="E74"/>
      <c r="F74"/>
    </row>
    <row r="75" spans="1:6">
      <c r="A75"/>
      <c r="B75"/>
      <c r="C75"/>
      <c r="D75"/>
      <c r="E75"/>
      <c r="F75"/>
    </row>
    <row r="76" spans="1:6">
      <c r="A76"/>
      <c r="B76"/>
      <c r="C76"/>
      <c r="D76"/>
      <c r="E76"/>
      <c r="F76"/>
    </row>
    <row r="77" spans="1:6">
      <c r="A77"/>
      <c r="B77"/>
      <c r="C77"/>
      <c r="D77"/>
      <c r="E77"/>
      <c r="F77"/>
    </row>
    <row r="78" spans="1:6">
      <c r="A78"/>
      <c r="B78"/>
      <c r="C78"/>
      <c r="D78"/>
      <c r="E78"/>
      <c r="F78"/>
    </row>
    <row r="79" spans="1:6">
      <c r="A79"/>
      <c r="B79"/>
      <c r="C79"/>
      <c r="D79"/>
      <c r="E79"/>
      <c r="F79"/>
    </row>
    <row r="80" spans="1:6">
      <c r="A80"/>
      <c r="B80"/>
      <c r="C80"/>
      <c r="D80"/>
      <c r="E80"/>
      <c r="F80"/>
    </row>
    <row r="81" spans="5:6">
      <c r="E81" s="63"/>
    </row>
    <row r="82" spans="5:6">
      <c r="E82" s="63"/>
    </row>
    <row r="83" spans="5:6">
      <c r="E83" s="63"/>
      <c r="F83" s="5"/>
    </row>
    <row r="84" spans="5:6">
      <c r="E84" s="63"/>
    </row>
    <row r="85" spans="5:6">
      <c r="E85" s="63"/>
    </row>
    <row r="86" spans="5:6">
      <c r="E86" s="63"/>
    </row>
    <row r="87" spans="5:6">
      <c r="E87" s="63"/>
    </row>
    <row r="88" spans="5:6">
      <c r="E88" s="63"/>
    </row>
    <row r="89" spans="5:6">
      <c r="E89" s="63"/>
      <c r="F89" s="5"/>
    </row>
    <row r="90" spans="5:6">
      <c r="E90" s="63"/>
    </row>
    <row r="91" spans="5:6">
      <c r="E91" s="63"/>
      <c r="F91" s="5"/>
    </row>
    <row r="92" spans="5:6">
      <c r="E92" s="63"/>
    </row>
    <row r="93" spans="5:6">
      <c r="E93" s="63"/>
    </row>
    <row r="94" spans="5:6">
      <c r="E94" s="63"/>
    </row>
    <row r="95" spans="5:6">
      <c r="E95" s="63"/>
    </row>
    <row r="96" spans="5:6">
      <c r="E96" s="63"/>
    </row>
    <row r="97" spans="5:5">
      <c r="E97" s="63"/>
    </row>
    <row r="98" spans="5:5">
      <c r="E98" s="63"/>
    </row>
    <row r="99" spans="5:5">
      <c r="E99" s="63"/>
    </row>
    <row r="100" spans="5:5">
      <c r="E100" s="63"/>
    </row>
    <row r="101" spans="5:5">
      <c r="E101" s="63"/>
    </row>
    <row r="102" spans="5:5">
      <c r="E102" s="63"/>
    </row>
    <row r="103" spans="5:5">
      <c r="E103" s="63"/>
    </row>
    <row r="104" spans="5:5">
      <c r="E104" s="63"/>
    </row>
    <row r="105" spans="5:5">
      <c r="E105" s="63"/>
    </row>
    <row r="106" spans="5:5">
      <c r="E106" s="63"/>
    </row>
    <row r="107" spans="5:5">
      <c r="E107" s="63"/>
    </row>
    <row r="108" spans="5:5">
      <c r="E108" s="63"/>
    </row>
    <row r="109" spans="5:5">
      <c r="E109" s="63"/>
    </row>
    <row r="110" spans="5:5">
      <c r="E110" s="63"/>
    </row>
    <row r="111" spans="5:5">
      <c r="E111" s="63"/>
    </row>
    <row r="112" spans="5:5">
      <c r="E112" s="63"/>
    </row>
    <row r="113" spans="5:5">
      <c r="E113" s="63"/>
    </row>
    <row r="114" spans="5:5">
      <c r="E114" s="63"/>
    </row>
    <row r="115" spans="5:5">
      <c r="E115" s="63"/>
    </row>
    <row r="116" spans="5:5">
      <c r="E116" s="63"/>
    </row>
    <row r="117" spans="5:5">
      <c r="E117" s="63"/>
    </row>
    <row r="118" spans="5:5">
      <c r="E118" s="63"/>
    </row>
    <row r="119" spans="5:5">
      <c r="E119" s="63"/>
    </row>
    <row r="120" spans="5:5">
      <c r="E120" s="63"/>
    </row>
    <row r="121" spans="5:5">
      <c r="E121" s="63"/>
    </row>
    <row r="122" spans="5:5">
      <c r="E122" s="63"/>
    </row>
    <row r="123" spans="5:5">
      <c r="E123" s="63"/>
    </row>
    <row r="124" spans="5:5">
      <c r="E124" s="63"/>
    </row>
    <row r="125" spans="5:5">
      <c r="E125" s="63"/>
    </row>
    <row r="126" spans="5:5">
      <c r="E126" s="63"/>
    </row>
    <row r="127" spans="5:5">
      <c r="E127" s="63"/>
    </row>
    <row r="128" spans="5:5">
      <c r="E128" s="63"/>
    </row>
    <row r="129" spans="5:5">
      <c r="E129" s="63"/>
    </row>
    <row r="130" spans="5:5">
      <c r="E130" s="63"/>
    </row>
    <row r="131" spans="5:5">
      <c r="E131" s="63"/>
    </row>
    <row r="132" spans="5:5">
      <c r="E132" s="63"/>
    </row>
    <row r="133" spans="5:5">
      <c r="E133" s="63"/>
    </row>
    <row r="134" spans="5:5">
      <c r="E134" s="63"/>
    </row>
    <row r="135" spans="5:5">
      <c r="E135" s="63"/>
    </row>
    <row r="136" spans="5:5">
      <c r="E136" s="63"/>
    </row>
    <row r="137" spans="5:5">
      <c r="E137" s="63"/>
    </row>
    <row r="138" spans="5:5">
      <c r="E138" s="63"/>
    </row>
    <row r="139" spans="5:5">
      <c r="E139" s="63"/>
    </row>
    <row r="140" spans="5:5">
      <c r="E140" s="63"/>
    </row>
    <row r="141" spans="5:5">
      <c r="E141" s="63"/>
    </row>
    <row r="142" spans="5:5">
      <c r="E142" s="63"/>
    </row>
    <row r="143" spans="5:5">
      <c r="E143" s="63"/>
    </row>
    <row r="144" spans="5:5">
      <c r="E144" s="63"/>
    </row>
    <row r="145" spans="5:5">
      <c r="E145" s="63"/>
    </row>
    <row r="146" spans="5:5">
      <c r="E146" s="63"/>
    </row>
    <row r="147" spans="5:5">
      <c r="E147" s="63"/>
    </row>
    <row r="148" spans="5:5">
      <c r="E148" s="63"/>
    </row>
    <row r="149" spans="5:5">
      <c r="E149" s="63"/>
    </row>
    <row r="150" spans="5:5">
      <c r="E150" s="63"/>
    </row>
    <row r="151" spans="5:5">
      <c r="E151" s="63"/>
    </row>
    <row r="152" spans="5:5">
      <c r="E152" s="63"/>
    </row>
    <row r="153" spans="5:5">
      <c r="E153" s="63"/>
    </row>
    <row r="154" spans="5:5">
      <c r="E154" s="63"/>
    </row>
    <row r="155" spans="5:5">
      <c r="E155" s="63"/>
    </row>
    <row r="156" spans="5:5">
      <c r="E156" s="63"/>
    </row>
    <row r="157" spans="5:5">
      <c r="E157" s="63"/>
    </row>
    <row r="158" spans="5:5">
      <c r="E158" s="63"/>
    </row>
    <row r="159" spans="5:5">
      <c r="E159" s="63"/>
    </row>
    <row r="160" spans="5:5">
      <c r="E160" s="63"/>
    </row>
    <row r="161" spans="5:5">
      <c r="E161" s="63"/>
    </row>
    <row r="162" spans="5:5">
      <c r="E162" s="63"/>
    </row>
    <row r="163" spans="5:5">
      <c r="E163" s="63"/>
    </row>
    <row r="164" spans="5:5">
      <c r="E164" s="63"/>
    </row>
    <row r="165" spans="5:5">
      <c r="E165" s="63"/>
    </row>
    <row r="166" spans="5:5">
      <c r="E166" s="63"/>
    </row>
    <row r="167" spans="5:5">
      <c r="E167" s="63"/>
    </row>
    <row r="168" spans="5:5">
      <c r="E168" s="63"/>
    </row>
    <row r="169" spans="5:5">
      <c r="E169" s="63"/>
    </row>
    <row r="170" spans="5:5">
      <c r="E170" s="63"/>
    </row>
    <row r="171" spans="5:5">
      <c r="E171" s="63"/>
    </row>
    <row r="172" spans="5:5">
      <c r="E172" s="63"/>
    </row>
    <row r="173" spans="5:5">
      <c r="E173" s="63"/>
    </row>
    <row r="174" spans="5:5">
      <c r="E174" s="63"/>
    </row>
    <row r="175" spans="5:5">
      <c r="E175" s="63"/>
    </row>
    <row r="176" spans="5:5">
      <c r="E176" s="63"/>
    </row>
    <row r="177" spans="5:5">
      <c r="E177" s="63"/>
    </row>
    <row r="178" spans="5:5">
      <c r="E178" s="63"/>
    </row>
    <row r="179" spans="5:5">
      <c r="E179" s="63"/>
    </row>
    <row r="180" spans="5:5">
      <c r="E180" s="63"/>
    </row>
    <row r="181" spans="5:5">
      <c r="E181" s="63"/>
    </row>
    <row r="182" spans="5:5">
      <c r="E182" s="63"/>
    </row>
    <row r="183" spans="5:5">
      <c r="E183" s="63"/>
    </row>
    <row r="184" spans="5:5">
      <c r="E184" s="63"/>
    </row>
    <row r="185" spans="5:5">
      <c r="E185" s="63"/>
    </row>
    <row r="186" spans="5:5">
      <c r="E186" s="63"/>
    </row>
    <row r="187" spans="5:5">
      <c r="E187" s="63"/>
    </row>
    <row r="188" spans="5:5">
      <c r="E188" s="63"/>
    </row>
    <row r="189" spans="5:5">
      <c r="E189" s="63"/>
    </row>
    <row r="190" spans="5:5">
      <c r="E190" s="63"/>
    </row>
    <row r="191" spans="5:5">
      <c r="E191" s="63"/>
    </row>
    <row r="192" spans="5:5">
      <c r="E192" s="63"/>
    </row>
    <row r="193" spans="5:5">
      <c r="E193" s="63"/>
    </row>
    <row r="194" spans="5:5">
      <c r="E194" s="63"/>
    </row>
    <row r="195" spans="5:5">
      <c r="E195" s="63"/>
    </row>
    <row r="196" spans="5:5">
      <c r="E196" s="63"/>
    </row>
    <row r="197" spans="5:5">
      <c r="E197" s="63"/>
    </row>
    <row r="198" spans="5:5">
      <c r="E198" s="63"/>
    </row>
    <row r="199" spans="5:5">
      <c r="E199" s="63"/>
    </row>
    <row r="200" spans="5:5">
      <c r="E200" s="63"/>
    </row>
    <row r="201" spans="5:5">
      <c r="E201" s="63"/>
    </row>
    <row r="202" spans="5:5">
      <c r="E202" s="63"/>
    </row>
    <row r="203" spans="5:5">
      <c r="E203" s="63"/>
    </row>
    <row r="204" spans="5:5">
      <c r="E204" s="63"/>
    </row>
    <row r="205" spans="5:5">
      <c r="E205" s="63"/>
    </row>
    <row r="206" spans="5:5">
      <c r="E206" s="63"/>
    </row>
    <row r="207" spans="5:5">
      <c r="E207" s="63"/>
    </row>
    <row r="208" spans="5:5">
      <c r="E208" s="63"/>
    </row>
    <row r="209" spans="5:5">
      <c r="E209" s="63"/>
    </row>
    <row r="210" spans="5:5">
      <c r="E210" s="63"/>
    </row>
    <row r="211" spans="5:5">
      <c r="E211" s="63"/>
    </row>
    <row r="212" spans="5:5">
      <c r="E212" s="63"/>
    </row>
    <row r="213" spans="5:5">
      <c r="E213" s="63"/>
    </row>
    <row r="214" spans="5:5">
      <c r="E214" s="63"/>
    </row>
    <row r="215" spans="5:5">
      <c r="E215" s="63"/>
    </row>
    <row r="216" spans="5:5">
      <c r="E216" s="63"/>
    </row>
    <row r="217" spans="5:5">
      <c r="E217" s="63"/>
    </row>
    <row r="218" spans="5:5">
      <c r="E218" s="63"/>
    </row>
    <row r="219" spans="5:5">
      <c r="E219" s="63"/>
    </row>
    <row r="220" spans="5:5">
      <c r="E220" s="63"/>
    </row>
    <row r="221" spans="5:5">
      <c r="E221" s="63"/>
    </row>
    <row r="222" spans="5:5">
      <c r="E222" s="63"/>
    </row>
    <row r="223" spans="5:5">
      <c r="E223" s="63"/>
    </row>
    <row r="224" spans="5:5">
      <c r="E224" s="63"/>
    </row>
    <row r="225" spans="5:5">
      <c r="E225" s="63"/>
    </row>
    <row r="226" spans="5:5">
      <c r="E226" s="63"/>
    </row>
    <row r="227" spans="5:5">
      <c r="E227" s="63"/>
    </row>
    <row r="228" spans="5:5">
      <c r="E228" s="63"/>
    </row>
    <row r="229" spans="5:5">
      <c r="E229" s="63"/>
    </row>
    <row r="230" spans="5:5">
      <c r="E230" s="63"/>
    </row>
    <row r="231" spans="5:5">
      <c r="E231" s="63"/>
    </row>
    <row r="232" spans="5:5">
      <c r="E232" s="63"/>
    </row>
    <row r="233" spans="5:5">
      <c r="E233" s="63"/>
    </row>
    <row r="234" spans="5:5">
      <c r="E234" s="63"/>
    </row>
    <row r="235" spans="5:5">
      <c r="E235" s="63"/>
    </row>
    <row r="236" spans="5:5">
      <c r="E236" s="63"/>
    </row>
    <row r="237" spans="5:5">
      <c r="E237" s="63"/>
    </row>
    <row r="238" spans="5:5">
      <c r="E238" s="63"/>
    </row>
    <row r="239" spans="5:5">
      <c r="E239" s="63"/>
    </row>
    <row r="240" spans="5:5">
      <c r="E240" s="63"/>
    </row>
    <row r="241" spans="5:5">
      <c r="E241" s="63"/>
    </row>
    <row r="242" spans="5:5">
      <c r="E242" s="63"/>
    </row>
    <row r="243" spans="5:5">
      <c r="E243" s="63"/>
    </row>
    <row r="244" spans="5:5">
      <c r="E244" s="63"/>
    </row>
    <row r="245" spans="5:5">
      <c r="E245" s="63"/>
    </row>
    <row r="246" spans="5:5">
      <c r="E246" s="63"/>
    </row>
    <row r="247" spans="5:5">
      <c r="E247" s="63"/>
    </row>
    <row r="248" spans="5:5">
      <c r="E248" s="63"/>
    </row>
    <row r="249" spans="5:5">
      <c r="E249" s="63"/>
    </row>
    <row r="250" spans="5:5">
      <c r="E250" s="63"/>
    </row>
    <row r="251" spans="5:5">
      <c r="E251" s="63"/>
    </row>
    <row r="252" spans="5:5">
      <c r="E252" s="63"/>
    </row>
    <row r="253" spans="5:5">
      <c r="E253" s="63"/>
    </row>
    <row r="254" spans="5:5">
      <c r="E254" s="63"/>
    </row>
    <row r="255" spans="5:5">
      <c r="E255" s="63"/>
    </row>
    <row r="256" spans="5:5">
      <c r="E256" s="63"/>
    </row>
    <row r="257" spans="5:5">
      <c r="E257" s="63"/>
    </row>
    <row r="258" spans="5:5">
      <c r="E258" s="63"/>
    </row>
    <row r="259" spans="5:5">
      <c r="E259" s="63"/>
    </row>
    <row r="260" spans="5:5">
      <c r="E260" s="63"/>
    </row>
  </sheetData>
  <sheetProtection formatCells="0" formatColumns="0" formatRows="0" insertColumns="0" insertHyperlinks="0" deleteColumns="0"/>
  <protectedRanges>
    <protectedRange sqref="K1:K1048576" name="Rentang2"/>
    <protectedRange sqref="Q1:Q13 Q15:Q30 Q32:Q34 Q36:Q1048576" name="RentangPemDok"/>
    <protectedRange sqref="Q14" name="RentangPemDok_1"/>
  </protectedRanges>
  <mergeCells count="39">
    <mergeCell ref="D42:F42"/>
    <mergeCell ref="E43:F43"/>
    <mergeCell ref="D33:F33"/>
    <mergeCell ref="E34:F34"/>
    <mergeCell ref="E35:F35"/>
    <mergeCell ref="E36:F36"/>
    <mergeCell ref="D40:F40"/>
    <mergeCell ref="E41:F41"/>
    <mergeCell ref="E32:F32"/>
    <mergeCell ref="C17:F17"/>
    <mergeCell ref="D18:F18"/>
    <mergeCell ref="E19:F19"/>
    <mergeCell ref="E20:F20"/>
    <mergeCell ref="E21:F21"/>
    <mergeCell ref="C22:F22"/>
    <mergeCell ref="D23:F23"/>
    <mergeCell ref="E24:F24"/>
    <mergeCell ref="E25:F25"/>
    <mergeCell ref="D30:F30"/>
    <mergeCell ref="E31:F31"/>
    <mergeCell ref="E16:F16"/>
    <mergeCell ref="C5:F5"/>
    <mergeCell ref="D6:F6"/>
    <mergeCell ref="E7:F7"/>
    <mergeCell ref="E8:F8"/>
    <mergeCell ref="E9:F9"/>
    <mergeCell ref="E10:F10"/>
    <mergeCell ref="D11:F11"/>
    <mergeCell ref="E12:F12"/>
    <mergeCell ref="E13:F13"/>
    <mergeCell ref="E14:F14"/>
    <mergeCell ref="E15:F15"/>
    <mergeCell ref="P2:P3"/>
    <mergeCell ref="Q2:Q3"/>
    <mergeCell ref="B4:F4"/>
    <mergeCell ref="A2:F3"/>
    <mergeCell ref="G2:J2"/>
    <mergeCell ref="K2:K3"/>
    <mergeCell ref="L2:O2"/>
  </mergeCells>
  <conditionalFormatting sqref="Q4">
    <cfRule type="cellIs" dxfId="27" priority="11" operator="lessThanOrEqual">
      <formula>0.5</formula>
    </cfRule>
    <cfRule type="cellIs" dxfId="26" priority="12" operator="lessThanOrEqual">
      <formula>0.75</formula>
    </cfRule>
  </conditionalFormatting>
  <conditionalFormatting sqref="P6">
    <cfRule type="cellIs" dxfId="25" priority="27" operator="lessThanOrEqual">
      <formula>0.5</formula>
    </cfRule>
    <cfRule type="cellIs" dxfId="24" priority="28" operator="lessThanOrEqual">
      <formula>0.75</formula>
    </cfRule>
  </conditionalFormatting>
  <conditionalFormatting sqref="P7:P43">
    <cfRule type="cellIs" dxfId="23" priority="1" operator="lessThanOrEqual">
      <formula>0.5</formula>
    </cfRule>
    <cfRule type="cellIs" dxfId="22" priority="2" operator="lessThanOrEqual">
      <formula>0.75</formula>
    </cfRule>
  </conditionalFormatting>
  <dataValidations count="1">
    <dataValidation type="decimal" allowBlank="1" showInputMessage="1" showErrorMessage="1" errorTitle="Hanya Angka" error="Masukkan Nilai 0 - 1" promptTitle="Hanya Angka" prompt="Masukkan Nilai 0 - 1" sqref="K4:K24 K26:K35 K37:K43">
      <formula1>0</formula1>
      <formula2>1</formula2>
    </dataValidation>
  </dataValidations>
  <printOptions horizontalCentered="1"/>
  <pageMargins left="0.70866141732283472" right="0.70866141732283472" top="0.74803149606299213" bottom="0.74803149606299213" header="0.31496062992125984" footer="0.31496062992125984"/>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21</vt:i4>
      </vt:variant>
    </vt:vector>
  </HeadingPairs>
  <TitlesOfParts>
    <vt:vector size="35" baseType="lpstr">
      <vt:lpstr>©</vt:lpstr>
      <vt:lpstr>Aspek</vt:lpstr>
      <vt:lpstr>Ind</vt:lpstr>
      <vt:lpstr>Par</vt:lpstr>
      <vt:lpstr>Komitmen</vt:lpstr>
      <vt:lpstr>Kebijakan</vt:lpstr>
      <vt:lpstr>PS</vt:lpstr>
      <vt:lpstr>Dekom</vt:lpstr>
      <vt:lpstr>Komite</vt:lpstr>
      <vt:lpstr>Direksi</vt:lpstr>
      <vt:lpstr>SPI</vt:lpstr>
      <vt:lpstr>Sekper</vt:lpstr>
      <vt:lpstr>Pengungkapan</vt:lpstr>
      <vt:lpstr>Petunjuk Penggunaan</vt:lpstr>
      <vt:lpstr>Penilaian</vt:lpstr>
      <vt:lpstr>Dekom!Print_Area</vt:lpstr>
      <vt:lpstr>Direksi!Print_Area</vt:lpstr>
      <vt:lpstr>Kebijakan!Print_Area</vt:lpstr>
      <vt:lpstr>Komite!Print_Area</vt:lpstr>
      <vt:lpstr>Komitmen!Print_Area</vt:lpstr>
      <vt:lpstr>Pengungkapan!Print_Area</vt:lpstr>
      <vt:lpstr>PS!Print_Area</vt:lpstr>
      <vt:lpstr>Sekper!Print_Area</vt:lpstr>
      <vt:lpstr>SPI!Print_Area</vt:lpstr>
      <vt:lpstr>Dekom!Print_Titles</vt:lpstr>
      <vt:lpstr>Direksi!Print_Titles</vt:lpstr>
      <vt:lpstr>Ind!Print_Titles</vt:lpstr>
      <vt:lpstr>Kebijakan!Print_Titles</vt:lpstr>
      <vt:lpstr>Komite!Print_Titles</vt:lpstr>
      <vt:lpstr>Komitmen!Print_Titles</vt:lpstr>
      <vt:lpstr>Par!Print_Titles</vt:lpstr>
      <vt:lpstr>Pengungkapan!Print_Titles</vt:lpstr>
      <vt:lpstr>PS!Print_Titles</vt:lpstr>
      <vt:lpstr>Sekper!Print_Titles</vt:lpstr>
      <vt:lpstr>SPI!Print_Titles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Fuad</dc:creator>
  <cp:lastModifiedBy>Pawana Sutha</cp:lastModifiedBy>
  <cp:lastPrinted>2020-02-19T23:45:58Z</cp:lastPrinted>
  <dcterms:created xsi:type="dcterms:W3CDTF">2017-05-10T02:50:35Z</dcterms:created>
  <dcterms:modified xsi:type="dcterms:W3CDTF">2021-06-08T16:34:31Z</dcterms:modified>
</cp:coreProperties>
</file>