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JT\Desktop\"/>
    </mc:Choice>
  </mc:AlternateContent>
  <bookViews>
    <workbookView xWindow="120" yWindow="120" windowWidth="15135" windowHeight="9300"/>
  </bookViews>
  <sheets>
    <sheet name="FOL Software " sheetId="15" r:id="rId1"/>
    <sheet name="Sheet3" sheetId="12" r:id="rId2"/>
  </sheets>
  <definedNames>
    <definedName name="_xlnm._FilterDatabase" localSheetId="0" hidden="1">'FOL Software '!$A$6:$C$97</definedName>
    <definedName name="_xlnm.Print_Area" localSheetId="0">'FOL Software '!$A$1:$M$97</definedName>
    <definedName name="_xlnm.Print_Titles" localSheetId="0">'FOL Software '!$4:$5</definedName>
  </definedNames>
  <calcPr calcId="162913"/>
</workbook>
</file>

<file path=xl/calcChain.xml><?xml version="1.0" encoding="utf-8"?>
<calcChain xmlns="http://schemas.openxmlformats.org/spreadsheetml/2006/main">
  <c r="J94" i="15" l="1"/>
  <c r="J93" i="15"/>
  <c r="M89" i="15"/>
  <c r="M88" i="15"/>
  <c r="M87" i="15"/>
  <c r="M86" i="15"/>
  <c r="J91" i="15"/>
  <c r="J90" i="15"/>
  <c r="J89" i="15"/>
  <c r="J88" i="15"/>
  <c r="J87" i="15"/>
  <c r="J86" i="15"/>
  <c r="M83" i="15"/>
  <c r="M82" i="15"/>
  <c r="M81" i="15"/>
  <c r="M80" i="15"/>
  <c r="M79" i="15"/>
  <c r="J84" i="15"/>
  <c r="J83" i="15"/>
  <c r="J82" i="15"/>
  <c r="J81" i="15"/>
  <c r="J80" i="15"/>
  <c r="J79" i="15"/>
  <c r="M77" i="15"/>
  <c r="M76" i="15"/>
  <c r="M75" i="15"/>
  <c r="M74" i="15"/>
  <c r="M73" i="15"/>
  <c r="J77" i="15"/>
  <c r="J76" i="15"/>
  <c r="J75" i="15"/>
  <c r="J74" i="15"/>
  <c r="J73" i="15"/>
  <c r="J71" i="15"/>
  <c r="J70" i="15"/>
  <c r="J69" i="15"/>
  <c r="M63" i="15"/>
  <c r="J67" i="15"/>
  <c r="J66" i="15"/>
  <c r="J65" i="15"/>
  <c r="J64" i="15"/>
  <c r="J63" i="15"/>
  <c r="M57" i="15"/>
  <c r="J61" i="15"/>
  <c r="J60" i="15"/>
  <c r="J59" i="15"/>
  <c r="J58" i="15"/>
  <c r="J57" i="15"/>
  <c r="M50" i="15"/>
  <c r="J54" i="15"/>
  <c r="J53" i="15"/>
  <c r="J52" i="15"/>
  <c r="J51" i="15"/>
  <c r="J50" i="15"/>
  <c r="J39" i="15"/>
  <c r="M34" i="15"/>
  <c r="M33" i="15"/>
  <c r="J37" i="15"/>
  <c r="J36" i="15"/>
  <c r="J35" i="15"/>
  <c r="J34" i="15"/>
  <c r="J33" i="15"/>
  <c r="M30" i="15"/>
  <c r="M29" i="15"/>
  <c r="M28" i="15"/>
  <c r="M27" i="15"/>
  <c r="J30" i="15"/>
  <c r="J29" i="15"/>
  <c r="J28" i="15"/>
  <c r="J27" i="15"/>
  <c r="M18" i="15" l="1"/>
  <c r="M17" i="15"/>
  <c r="M16" i="15"/>
  <c r="J24" i="15"/>
  <c r="J23" i="15"/>
  <c r="J22" i="15"/>
  <c r="J21" i="15"/>
  <c r="J19" i="15"/>
  <c r="J18" i="15"/>
  <c r="J17" i="15"/>
  <c r="J16" i="15"/>
  <c r="M12" i="15"/>
  <c r="F93" i="15" l="1"/>
  <c r="G93" i="15" s="1"/>
  <c r="E93" i="15"/>
  <c r="F86" i="15"/>
  <c r="G86" i="15" s="1"/>
  <c r="E86" i="15"/>
  <c r="F79" i="15"/>
  <c r="G79" i="15" s="1"/>
  <c r="E79" i="15"/>
  <c r="F73" i="15"/>
  <c r="G73" i="15" s="1"/>
  <c r="E73" i="15"/>
  <c r="F69" i="15"/>
  <c r="G69" i="15" s="1"/>
  <c r="E69" i="15"/>
  <c r="F62" i="15"/>
  <c r="G62" i="15" s="1"/>
  <c r="E62" i="15"/>
  <c r="F56" i="15"/>
  <c r="G56" i="15" s="1"/>
  <c r="E56" i="15"/>
  <c r="F50" i="15"/>
  <c r="G50" i="15" s="1"/>
  <c r="E50" i="15"/>
  <c r="F41" i="15"/>
  <c r="G41" i="15" s="1"/>
  <c r="E41" i="15"/>
  <c r="F39" i="15"/>
  <c r="G39" i="15" s="1"/>
  <c r="E39" i="15"/>
  <c r="F32" i="15"/>
  <c r="G32" i="15" s="1"/>
  <c r="E32" i="15"/>
  <c r="F26" i="15"/>
  <c r="G26" i="15" s="1"/>
  <c r="E26" i="15"/>
  <c r="F21" i="15"/>
  <c r="G21" i="15" s="1"/>
  <c r="E21" i="15"/>
  <c r="M7" i="15"/>
  <c r="J13" i="15"/>
  <c r="J9" i="15"/>
  <c r="J10" i="15"/>
  <c r="J8" i="15"/>
  <c r="J12" i="15"/>
  <c r="J7" i="15"/>
  <c r="F16" i="15"/>
  <c r="G16" i="15" s="1"/>
  <c r="E16" i="15"/>
  <c r="F12" i="15"/>
  <c r="G12" i="15" s="1"/>
  <c r="E12" i="15"/>
  <c r="F7" i="15"/>
  <c r="G7" i="15" s="1"/>
  <c r="E7" i="15"/>
</calcChain>
</file>

<file path=xl/sharedStrings.xml><?xml version="1.0" encoding="utf-8"?>
<sst xmlns="http://schemas.openxmlformats.org/spreadsheetml/2006/main" count="155" uniqueCount="86">
  <si>
    <t>(b)</t>
  </si>
  <si>
    <t xml:space="preserve">(c) </t>
  </si>
  <si>
    <t>(d)</t>
  </si>
  <si>
    <t>(f)</t>
  </si>
  <si>
    <t>(g)</t>
  </si>
  <si>
    <t>(h)</t>
  </si>
  <si>
    <t>(j)</t>
  </si>
  <si>
    <t>(k)</t>
  </si>
  <si>
    <t>CMT</t>
  </si>
  <si>
    <t>HRV AV-15</t>
  </si>
  <si>
    <t>ARV WZT-3</t>
  </si>
  <si>
    <t>Oil OM-16</t>
  </si>
  <si>
    <t>Oil OM-36</t>
  </si>
  <si>
    <t>MGEO 80W90</t>
  </si>
  <si>
    <t>Oil C-600</t>
  </si>
  <si>
    <t>Grease MP</t>
  </si>
  <si>
    <t>Grease GEM-3</t>
  </si>
  <si>
    <t>Gr CIATIM -201</t>
  </si>
  <si>
    <t>Grease LG-320</t>
  </si>
  <si>
    <t>Oil C-70</t>
  </si>
  <si>
    <t>Poly Ethylene Salo PES-3</t>
  </si>
  <si>
    <t>SAEJ-1703</t>
  </si>
  <si>
    <t>Maruti Gypsy</t>
  </si>
  <si>
    <t>OMHB</t>
  </si>
  <si>
    <t>SAE 75W 90 GL-4</t>
  </si>
  <si>
    <t>Coolant Golden Cruiser 1400 Premix</t>
  </si>
  <si>
    <t>SAE 15W 40 API CH 4</t>
  </si>
  <si>
    <t>AAT</t>
  </si>
  <si>
    <t>XG-279</t>
  </si>
  <si>
    <t>SG-240</t>
  </si>
  <si>
    <t>Qty Held</t>
  </si>
  <si>
    <t>Type of Veh</t>
  </si>
  <si>
    <t>Fuel</t>
  </si>
  <si>
    <t>Oil</t>
  </si>
  <si>
    <t>Lubricants</t>
  </si>
  <si>
    <t>10W30</t>
  </si>
  <si>
    <t>20W40</t>
  </si>
  <si>
    <t>Motor cycle RE</t>
  </si>
  <si>
    <t>20W50</t>
  </si>
  <si>
    <t>SG240</t>
  </si>
  <si>
    <t>15W50</t>
  </si>
  <si>
    <t>Motor cycle HH</t>
  </si>
  <si>
    <t>Transmision fluid A</t>
  </si>
  <si>
    <t>Coolent DAFC-30</t>
  </si>
  <si>
    <t>Break OF-24</t>
  </si>
  <si>
    <t>Servo G-3</t>
  </si>
  <si>
    <t>Tk 2.5 Ton</t>
  </si>
  <si>
    <t>MGEO5W30/15W40</t>
  </si>
  <si>
    <t>80W90</t>
  </si>
  <si>
    <t>LG-280</t>
  </si>
  <si>
    <t>Ly 5.7 Ton ALS</t>
  </si>
  <si>
    <t>MGEO5W30/10W40/20W40</t>
  </si>
  <si>
    <t xml:space="preserve">Gear Oil SAE-140 </t>
  </si>
  <si>
    <t>Coolent DAFC-30/50</t>
  </si>
  <si>
    <t>Oil Servo Gear</t>
  </si>
  <si>
    <t>TATRA 4x4</t>
  </si>
  <si>
    <t>Anti wear hyd oil</t>
  </si>
  <si>
    <t>TATRA 6x6</t>
  </si>
  <si>
    <t>TATRA 8x8</t>
  </si>
  <si>
    <t>10W30/20W50</t>
  </si>
  <si>
    <t>TATRA KOLOS</t>
  </si>
  <si>
    <t xml:space="preserve">Army Bus </t>
  </si>
  <si>
    <t>15W40</t>
  </si>
  <si>
    <t>BMP</t>
  </si>
  <si>
    <t>20W50/80W90</t>
  </si>
  <si>
    <t>Grease RR-3</t>
  </si>
  <si>
    <t>MT 16P</t>
  </si>
  <si>
    <t>Grease LT-43</t>
  </si>
  <si>
    <t>Anti Corrosion anti rust</t>
  </si>
  <si>
    <t>Qty auth per yr/veh after 10% topping up</t>
  </si>
  <si>
    <t>Anti wear Hydrolic oil VG-68</t>
  </si>
  <si>
    <t>Anti wear Hydrolic oil VG-32</t>
  </si>
  <si>
    <t>80W140</t>
  </si>
  <si>
    <t>HSD BS-VI</t>
  </si>
  <si>
    <t>Qty auth per day for held veh</t>
  </si>
  <si>
    <t>Gas 87MT</t>
  </si>
  <si>
    <t>Qty auth per year for held veh</t>
  </si>
  <si>
    <t xml:space="preserve">(e) </t>
  </si>
  <si>
    <t>(l)</t>
  </si>
  <si>
    <t>(m)</t>
  </si>
  <si>
    <t>(n)</t>
  </si>
  <si>
    <t>(o)</t>
  </si>
  <si>
    <t>Qty auth per day/per veh (as per contact rate)</t>
  </si>
  <si>
    <t xml:space="preserve">Qty auth per year/per veh </t>
  </si>
  <si>
    <t>Total qty auth per year for held veh</t>
  </si>
  <si>
    <t>Safari/Scorpio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</si>
</sst>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vertical="top" wrapText="1"/>
    </xf>
    <xf numFmtId="0" fontId="1" fillId="0" borderId="1" xfId="0" applyFont="1" applyBorder="1"/>
    <xf numFmtId="164" fontId="1" fillId="0" borderId="1" xfId="0" applyNumberFormat="1" applyFont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/>
    <xf numFmtId="0" fontId="6" fillId="0" borderId="6" xfId="0" applyFont="1" applyBorder="1" applyAlignment="1">
      <alignment horizontal="center" vertical="top"/>
    </xf>
    <xf numFmtId="0" fontId="5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view="pageBreakPreview" zoomScaleNormal="100" workbookViewId="0">
      <pane ySplit="5" topLeftCell="A45" activePane="bottomLeft" state="frozen"/>
      <selection pane="bottomLeft" activeCell="G49" sqref="G49"/>
    </sheetView>
  </sheetViews>
  <sheetFormatPr defaultColWidth="9.140625" defaultRowHeight="12.75" x14ac:dyDescent="0.2"/>
  <cols>
    <col min="1" max="1" width="15.5703125" style="1" customWidth="1"/>
    <col min="2" max="2" width="4.7109375" style="9" customWidth="1"/>
    <col min="3" max="3" width="13.7109375" style="2" customWidth="1"/>
    <col min="4" max="7" width="11.85546875" style="2" customWidth="1"/>
    <col min="8" max="8" width="19.5703125" style="2" bestFit="1" customWidth="1"/>
    <col min="9" max="10" width="9.140625" style="2"/>
    <col min="11" max="11" width="18.42578125" style="2" bestFit="1" customWidth="1"/>
    <col min="12" max="16384" width="9.140625" style="2"/>
  </cols>
  <sheetData>
    <row r="1" spans="1:13" ht="15" customHeight="1" x14ac:dyDescent="0.2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8.4499999999999993" customHeight="1" x14ac:dyDescent="0.2">
      <c r="A2" s="3"/>
      <c r="B2" s="10"/>
    </row>
    <row r="3" spans="1:13" s="4" customFormat="1" ht="8.25" customHeight="1" x14ac:dyDescent="0.2">
      <c r="A3" s="1"/>
      <c r="B3" s="9"/>
    </row>
    <row r="4" spans="1:13" s="11" customFormat="1" ht="63" customHeight="1" x14ac:dyDescent="0.2">
      <c r="A4" s="29" t="s">
        <v>31</v>
      </c>
      <c r="B4" s="30" t="s">
        <v>30</v>
      </c>
      <c r="C4" s="27" t="s">
        <v>32</v>
      </c>
      <c r="D4" s="27" t="s">
        <v>82</v>
      </c>
      <c r="E4" s="27" t="s">
        <v>83</v>
      </c>
      <c r="F4" s="27" t="s">
        <v>74</v>
      </c>
      <c r="G4" s="27" t="s">
        <v>76</v>
      </c>
      <c r="H4" s="27" t="s">
        <v>33</v>
      </c>
      <c r="I4" s="27" t="s">
        <v>69</v>
      </c>
      <c r="J4" s="27" t="s">
        <v>84</v>
      </c>
      <c r="K4" s="27" t="s">
        <v>34</v>
      </c>
      <c r="L4" s="27" t="s">
        <v>69</v>
      </c>
      <c r="M4" s="27" t="s">
        <v>84</v>
      </c>
    </row>
    <row r="5" spans="1:13" s="5" customFormat="1" ht="63" customHeight="1" x14ac:dyDescent="0.2">
      <c r="A5" s="29"/>
      <c r="B5" s="30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s="8" customFormat="1" ht="12.75" customHeight="1" x14ac:dyDescent="0.25">
      <c r="A6" s="17" t="s">
        <v>0</v>
      </c>
      <c r="B6" s="17" t="s">
        <v>1</v>
      </c>
      <c r="C6" s="13" t="s">
        <v>2</v>
      </c>
      <c r="D6" s="13" t="s">
        <v>77</v>
      </c>
      <c r="E6" s="13" t="s">
        <v>3</v>
      </c>
      <c r="F6" s="13" t="s">
        <v>4</v>
      </c>
      <c r="G6" s="13" t="s">
        <v>5</v>
      </c>
      <c r="H6" s="13" t="s">
        <v>6</v>
      </c>
      <c r="I6" s="13" t="s">
        <v>7</v>
      </c>
      <c r="J6" s="13" t="s">
        <v>78</v>
      </c>
      <c r="K6" s="13" t="s">
        <v>79</v>
      </c>
      <c r="L6" s="13" t="s">
        <v>80</v>
      </c>
      <c r="M6" s="13" t="s">
        <v>81</v>
      </c>
    </row>
    <row r="7" spans="1:13" s="4" customFormat="1" ht="12.6" customHeight="1" x14ac:dyDescent="0.2">
      <c r="A7" s="23" t="s">
        <v>37</v>
      </c>
      <c r="B7" s="16">
        <v>5</v>
      </c>
      <c r="C7" s="6" t="s">
        <v>75</v>
      </c>
      <c r="D7" s="6">
        <v>2.2730000000000001</v>
      </c>
      <c r="E7" s="6">
        <f>D7*365</f>
        <v>829.6450000000001</v>
      </c>
      <c r="F7" s="6">
        <f>D7*B7</f>
        <v>11.365</v>
      </c>
      <c r="G7" s="6">
        <f>F7*365</f>
        <v>4148.2250000000004</v>
      </c>
      <c r="H7" s="6" t="s">
        <v>35</v>
      </c>
      <c r="I7" s="7">
        <v>2.31</v>
      </c>
      <c r="J7" s="7">
        <f>I7*B7</f>
        <v>11.55</v>
      </c>
      <c r="K7" s="6" t="s">
        <v>39</v>
      </c>
      <c r="L7" s="6">
        <v>0.44</v>
      </c>
      <c r="M7" s="6">
        <f>L7*B7</f>
        <v>2.2000000000000002</v>
      </c>
    </row>
    <row r="8" spans="1:13" s="4" customFormat="1" ht="12.6" customHeight="1" x14ac:dyDescent="0.2">
      <c r="A8" s="24"/>
      <c r="B8" s="16"/>
      <c r="C8" s="6"/>
      <c r="D8" s="6"/>
      <c r="E8" s="6"/>
      <c r="F8" s="6"/>
      <c r="G8" s="6"/>
      <c r="H8" s="6" t="s">
        <v>36</v>
      </c>
      <c r="I8" s="6">
        <v>12.375</v>
      </c>
      <c r="J8" s="7">
        <f>I8*5</f>
        <v>61.875</v>
      </c>
      <c r="K8" s="6"/>
      <c r="L8" s="6"/>
      <c r="M8" s="6"/>
    </row>
    <row r="9" spans="1:13" s="4" customFormat="1" ht="12.6" customHeight="1" x14ac:dyDescent="0.2">
      <c r="A9" s="24"/>
      <c r="B9" s="16"/>
      <c r="C9" s="6"/>
      <c r="D9" s="6"/>
      <c r="E9" s="6"/>
      <c r="F9" s="6"/>
      <c r="G9" s="6"/>
      <c r="H9" s="6" t="s">
        <v>38</v>
      </c>
      <c r="I9" s="6">
        <v>0.77</v>
      </c>
      <c r="J9" s="7">
        <f t="shared" ref="J9:J10" si="0">I9*5</f>
        <v>3.85</v>
      </c>
      <c r="K9" s="6"/>
      <c r="L9" s="6"/>
      <c r="M9" s="6"/>
    </row>
    <row r="10" spans="1:13" s="4" customFormat="1" ht="12.6" customHeight="1" x14ac:dyDescent="0.2">
      <c r="A10" s="25"/>
      <c r="B10" s="16"/>
      <c r="C10" s="6"/>
      <c r="D10" s="6"/>
      <c r="E10" s="6"/>
      <c r="F10" s="6"/>
      <c r="G10" s="6"/>
      <c r="H10" s="6" t="s">
        <v>40</v>
      </c>
      <c r="I10" s="6">
        <v>18.149999999999999</v>
      </c>
      <c r="J10" s="7">
        <f t="shared" si="0"/>
        <v>90.75</v>
      </c>
      <c r="K10" s="6"/>
      <c r="L10" s="6"/>
      <c r="M10" s="6"/>
    </row>
    <row r="11" spans="1:13" s="4" customFormat="1" ht="12.6" customHeight="1" x14ac:dyDescent="0.2">
      <c r="A11" s="20"/>
      <c r="B11" s="16"/>
      <c r="C11" s="6"/>
      <c r="D11" s="6"/>
      <c r="E11" s="6"/>
      <c r="F11" s="6"/>
      <c r="G11" s="6"/>
      <c r="H11" s="6"/>
      <c r="I11" s="6"/>
      <c r="J11" s="7"/>
      <c r="K11" s="6"/>
      <c r="L11" s="6"/>
      <c r="M11" s="6"/>
    </row>
    <row r="12" spans="1:13" s="4" customFormat="1" ht="12.6" customHeight="1" x14ac:dyDescent="0.2">
      <c r="A12" s="14" t="s">
        <v>41</v>
      </c>
      <c r="B12" s="16">
        <v>2</v>
      </c>
      <c r="C12" s="6" t="s">
        <v>75</v>
      </c>
      <c r="D12" s="6">
        <v>2.2730000000000001</v>
      </c>
      <c r="E12" s="6">
        <f>D12*365</f>
        <v>829.6450000000001</v>
      </c>
      <c r="F12" s="6">
        <f>D12*B12</f>
        <v>4.5460000000000003</v>
      </c>
      <c r="G12" s="6">
        <f>F12*365</f>
        <v>1659.2900000000002</v>
      </c>
      <c r="H12" s="6" t="s">
        <v>36</v>
      </c>
      <c r="I12" s="6">
        <v>2.97</v>
      </c>
      <c r="J12" s="6">
        <f t="shared" ref="J12" si="1">I12*B12</f>
        <v>5.94</v>
      </c>
      <c r="K12" s="6" t="s">
        <v>39</v>
      </c>
      <c r="L12" s="6">
        <v>0.44</v>
      </c>
      <c r="M12" s="6">
        <f>L12*B12</f>
        <v>0.88</v>
      </c>
    </row>
    <row r="13" spans="1:13" s="4" customFormat="1" ht="12.6" customHeight="1" x14ac:dyDescent="0.2">
      <c r="A13" s="14"/>
      <c r="B13" s="16"/>
      <c r="C13" s="6"/>
      <c r="D13" s="6"/>
      <c r="E13" s="6"/>
      <c r="F13" s="6"/>
      <c r="G13" s="6"/>
      <c r="H13" s="6" t="s">
        <v>42</v>
      </c>
      <c r="I13" s="6">
        <v>0.16499999999999998</v>
      </c>
      <c r="J13" s="6">
        <f>I13*2</f>
        <v>0.32999999999999996</v>
      </c>
      <c r="K13" s="2"/>
      <c r="L13" s="2"/>
      <c r="M13" s="6"/>
    </row>
    <row r="14" spans="1:13" s="4" customFormat="1" ht="12.6" customHeight="1" x14ac:dyDescent="0.2">
      <c r="A14" s="14"/>
      <c r="B14" s="16"/>
      <c r="C14" s="6"/>
      <c r="D14" s="6"/>
      <c r="E14" s="6"/>
      <c r="F14" s="6"/>
      <c r="G14" s="6"/>
      <c r="H14" s="2"/>
      <c r="I14" s="2"/>
      <c r="J14" s="6"/>
      <c r="K14" s="6"/>
      <c r="L14" s="6"/>
      <c r="M14" s="6"/>
    </row>
    <row r="15" spans="1:13" s="4" customFormat="1" ht="12.6" customHeight="1" x14ac:dyDescent="0.2">
      <c r="A15" s="14"/>
      <c r="B15" s="1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4" customFormat="1" ht="12.6" customHeight="1" x14ac:dyDescent="0.2">
      <c r="A16" s="14" t="s">
        <v>22</v>
      </c>
      <c r="B16" s="16">
        <v>13</v>
      </c>
      <c r="C16" s="6" t="s">
        <v>75</v>
      </c>
      <c r="D16" s="6">
        <v>11.429</v>
      </c>
      <c r="E16" s="6">
        <f>D16*365</f>
        <v>4171.585</v>
      </c>
      <c r="F16" s="6">
        <f>D16*B16</f>
        <v>148.577</v>
      </c>
      <c r="G16" s="6">
        <f>F16*365</f>
        <v>54230.604999999996</v>
      </c>
      <c r="H16" s="6" t="s">
        <v>36</v>
      </c>
      <c r="I16" s="7">
        <v>3.7949999999999999</v>
      </c>
      <c r="J16" s="7">
        <f>I16*B16</f>
        <v>49.335000000000001</v>
      </c>
      <c r="K16" s="6" t="s">
        <v>16</v>
      </c>
      <c r="L16" s="6">
        <v>2.2000000000000002</v>
      </c>
      <c r="M16" s="6">
        <f>L16*13</f>
        <v>28.6</v>
      </c>
    </row>
    <row r="17" spans="1:13" s="4" customFormat="1" ht="12.6" customHeight="1" x14ac:dyDescent="0.2">
      <c r="A17" s="14"/>
      <c r="B17" s="16"/>
      <c r="C17" s="6"/>
      <c r="D17" s="6"/>
      <c r="E17" s="6"/>
      <c r="F17" s="6"/>
      <c r="G17" s="6"/>
      <c r="H17" s="6" t="s">
        <v>38</v>
      </c>
      <c r="I17" s="6">
        <v>9.24</v>
      </c>
      <c r="J17" s="6">
        <f>I17*13</f>
        <v>120.12</v>
      </c>
      <c r="K17" s="6" t="s">
        <v>43</v>
      </c>
      <c r="L17" s="6">
        <v>5.2799999999999994</v>
      </c>
      <c r="M17" s="6">
        <f t="shared" ref="M17:M18" si="2">L17*13</f>
        <v>68.639999999999986</v>
      </c>
    </row>
    <row r="18" spans="1:13" s="4" customFormat="1" ht="12.6" customHeight="1" x14ac:dyDescent="0.2">
      <c r="A18" s="14"/>
      <c r="B18" s="16"/>
      <c r="C18" s="6"/>
      <c r="D18" s="6"/>
      <c r="E18" s="6"/>
      <c r="F18" s="6"/>
      <c r="G18" s="6"/>
      <c r="H18" s="6" t="s">
        <v>13</v>
      </c>
      <c r="I18" s="6">
        <v>6.16</v>
      </c>
      <c r="J18" s="6">
        <f t="shared" ref="J18:J19" si="3">I18*13</f>
        <v>80.08</v>
      </c>
      <c r="K18" s="6" t="s">
        <v>45</v>
      </c>
      <c r="L18" s="6">
        <v>2.2000000000000002</v>
      </c>
      <c r="M18" s="6">
        <f t="shared" si="2"/>
        <v>28.6</v>
      </c>
    </row>
    <row r="19" spans="1:13" s="4" customFormat="1" ht="12.6" customHeight="1" x14ac:dyDescent="0.25">
      <c r="A19" s="14"/>
      <c r="B19" s="21"/>
      <c r="C19" s="22"/>
      <c r="D19" s="18"/>
      <c r="E19" s="18"/>
      <c r="F19" s="18"/>
      <c r="G19" s="18"/>
      <c r="H19" s="6" t="s">
        <v>44</v>
      </c>
      <c r="I19" s="6">
        <v>0.88</v>
      </c>
      <c r="J19" s="6">
        <f t="shared" si="3"/>
        <v>11.44</v>
      </c>
      <c r="K19" s="6"/>
      <c r="L19" s="6"/>
      <c r="M19" s="6"/>
    </row>
    <row r="20" spans="1:13" s="4" customFormat="1" ht="12.6" customHeight="1" x14ac:dyDescent="0.2">
      <c r="A20" s="14"/>
      <c r="B20" s="15"/>
      <c r="C20" s="19"/>
      <c r="D20" s="19"/>
      <c r="E20" s="19"/>
      <c r="F20" s="19"/>
      <c r="G20" s="19"/>
      <c r="H20" s="6"/>
      <c r="I20" s="6"/>
      <c r="J20" s="6"/>
      <c r="K20" s="6"/>
      <c r="L20" s="6"/>
      <c r="M20" s="6"/>
    </row>
    <row r="21" spans="1:13" s="4" customFormat="1" ht="12.6" customHeight="1" x14ac:dyDescent="0.2">
      <c r="A21" s="14" t="s">
        <v>85</v>
      </c>
      <c r="B21" s="15">
        <v>3</v>
      </c>
      <c r="C21" s="19" t="s">
        <v>73</v>
      </c>
      <c r="D21" s="19">
        <v>13.333</v>
      </c>
      <c r="E21" s="19">
        <f>D21*365</f>
        <v>4866.5450000000001</v>
      </c>
      <c r="F21" s="19">
        <f>D21*B21</f>
        <v>39.999000000000002</v>
      </c>
      <c r="G21" s="19">
        <f>F21*365</f>
        <v>14599.635</v>
      </c>
      <c r="H21" s="6" t="s">
        <v>72</v>
      </c>
      <c r="I21" s="6">
        <v>2.09</v>
      </c>
      <c r="J21" s="6">
        <f>I21*3</f>
        <v>6.27</v>
      </c>
      <c r="K21" s="6"/>
      <c r="L21" s="6"/>
      <c r="M21" s="6"/>
    </row>
    <row r="22" spans="1:13" s="4" customFormat="1" ht="12.6" customHeight="1" x14ac:dyDescent="0.2">
      <c r="A22" s="14"/>
      <c r="B22" s="15"/>
      <c r="C22" s="19"/>
      <c r="D22" s="19"/>
      <c r="E22" s="19"/>
      <c r="F22" s="19"/>
      <c r="G22" s="19"/>
      <c r="H22" s="6" t="s">
        <v>24</v>
      </c>
      <c r="I22" s="6">
        <v>1.76</v>
      </c>
      <c r="J22" s="6">
        <f t="shared" ref="J22:J24" si="4">I22*3</f>
        <v>5.28</v>
      </c>
      <c r="K22" s="6"/>
      <c r="L22" s="6"/>
      <c r="M22" s="6"/>
    </row>
    <row r="23" spans="1:13" s="4" customFormat="1" ht="12.6" customHeight="1" x14ac:dyDescent="0.2">
      <c r="A23" s="14"/>
      <c r="B23" s="15"/>
      <c r="C23" s="19"/>
      <c r="D23" s="19"/>
      <c r="E23" s="19"/>
      <c r="F23" s="19"/>
      <c r="G23" s="19"/>
      <c r="H23" s="12" t="s">
        <v>25</v>
      </c>
      <c r="I23" s="6">
        <v>8.8000000000000007</v>
      </c>
      <c r="J23" s="6">
        <f t="shared" si="4"/>
        <v>26.400000000000002</v>
      </c>
      <c r="K23" s="6"/>
      <c r="L23" s="6"/>
      <c r="M23" s="6"/>
    </row>
    <row r="24" spans="1:13" s="4" customFormat="1" ht="12.6" customHeight="1" x14ac:dyDescent="0.2">
      <c r="A24" s="14"/>
      <c r="B24" s="15"/>
      <c r="C24" s="19"/>
      <c r="D24" s="19"/>
      <c r="E24" s="19"/>
      <c r="F24" s="19"/>
      <c r="G24" s="19"/>
      <c r="H24" s="12" t="s">
        <v>26</v>
      </c>
      <c r="I24" s="6">
        <v>16.5</v>
      </c>
      <c r="J24" s="6">
        <f t="shared" si="4"/>
        <v>49.5</v>
      </c>
      <c r="K24" s="6"/>
      <c r="L24" s="6"/>
      <c r="M24" s="6"/>
    </row>
    <row r="25" spans="1:13" s="4" customFormat="1" ht="12.6" customHeight="1" x14ac:dyDescent="0.2">
      <c r="A25" s="14"/>
      <c r="B25" s="15"/>
      <c r="C25" s="19"/>
      <c r="D25" s="19"/>
      <c r="E25" s="19"/>
      <c r="F25" s="19"/>
      <c r="G25" s="19"/>
      <c r="H25" s="6"/>
      <c r="I25" s="6"/>
      <c r="J25" s="6"/>
      <c r="K25" s="6"/>
      <c r="L25" s="6"/>
      <c r="M25" s="6"/>
    </row>
    <row r="26" spans="1:13" s="4" customFormat="1" ht="12.6" customHeight="1" x14ac:dyDescent="0.2">
      <c r="A26" s="14" t="s">
        <v>46</v>
      </c>
      <c r="B26" s="15">
        <v>16</v>
      </c>
      <c r="C26" s="19" t="s">
        <v>73</v>
      </c>
      <c r="D26" s="19">
        <v>15</v>
      </c>
      <c r="E26" s="19">
        <f>D26*365</f>
        <v>5475</v>
      </c>
      <c r="F26" s="19">
        <f>D26*B26</f>
        <v>240</v>
      </c>
      <c r="G26" s="19">
        <f>F26*365</f>
        <v>87600</v>
      </c>
      <c r="H26" s="6"/>
      <c r="I26" s="6"/>
      <c r="J26" s="6"/>
      <c r="K26" s="6"/>
      <c r="L26" s="6"/>
      <c r="M26" s="6"/>
    </row>
    <row r="27" spans="1:13" s="4" customFormat="1" ht="12.6" customHeight="1" x14ac:dyDescent="0.2">
      <c r="A27" s="14"/>
      <c r="B27" s="15"/>
      <c r="C27" s="19"/>
      <c r="D27" s="19"/>
      <c r="E27" s="19"/>
      <c r="F27" s="19"/>
      <c r="G27" s="19"/>
      <c r="H27" s="6" t="s">
        <v>47</v>
      </c>
      <c r="I27" s="6">
        <v>34.955799999999996</v>
      </c>
      <c r="J27" s="6">
        <f>I27*16</f>
        <v>559.29279999999994</v>
      </c>
      <c r="K27" s="6" t="s">
        <v>39</v>
      </c>
      <c r="L27" s="7">
        <v>0.73370000000000002</v>
      </c>
      <c r="M27" s="6">
        <f>L27*16</f>
        <v>11.7392</v>
      </c>
    </row>
    <row r="28" spans="1:13" s="4" customFormat="1" ht="12.6" customHeight="1" x14ac:dyDescent="0.2">
      <c r="A28" s="14"/>
      <c r="B28" s="15"/>
      <c r="C28" s="19"/>
      <c r="D28" s="19"/>
      <c r="E28" s="19"/>
      <c r="F28" s="19"/>
      <c r="G28" s="19"/>
      <c r="H28" s="6" t="s">
        <v>48</v>
      </c>
      <c r="I28" s="7">
        <v>49.377900000000004</v>
      </c>
      <c r="J28" s="7">
        <f t="shared" ref="J28:J30" si="5">I28*16</f>
        <v>790.04640000000006</v>
      </c>
      <c r="K28" s="6" t="s">
        <v>28</v>
      </c>
      <c r="L28" s="6">
        <v>1.65</v>
      </c>
      <c r="M28" s="6">
        <f t="shared" ref="M28:M30" si="6">L28*16</f>
        <v>26.4</v>
      </c>
    </row>
    <row r="29" spans="1:13" s="4" customFormat="1" ht="12.6" customHeight="1" x14ac:dyDescent="0.2">
      <c r="A29" s="14"/>
      <c r="B29" s="15"/>
      <c r="C29" s="19"/>
      <c r="D29" s="19"/>
      <c r="E29" s="19"/>
      <c r="F29" s="19"/>
      <c r="G29" s="19"/>
      <c r="H29" s="6" t="s">
        <v>44</v>
      </c>
      <c r="I29" s="6">
        <v>1.65</v>
      </c>
      <c r="J29" s="6">
        <f t="shared" si="5"/>
        <v>26.4</v>
      </c>
      <c r="K29" s="6" t="s">
        <v>49</v>
      </c>
      <c r="L29" s="6">
        <v>5.6000000000000008E-3</v>
      </c>
      <c r="M29" s="6">
        <f t="shared" si="6"/>
        <v>8.9600000000000013E-2</v>
      </c>
    </row>
    <row r="30" spans="1:13" s="4" customFormat="1" ht="12.6" customHeight="1" x14ac:dyDescent="0.2">
      <c r="A30" s="14"/>
      <c r="B30" s="15"/>
      <c r="C30" s="19"/>
      <c r="D30" s="19"/>
      <c r="E30" s="19"/>
      <c r="F30" s="19"/>
      <c r="G30" s="19"/>
      <c r="H30" s="6" t="s">
        <v>42</v>
      </c>
      <c r="I30" s="6">
        <v>0.9163</v>
      </c>
      <c r="J30" s="6">
        <f t="shared" si="5"/>
        <v>14.6608</v>
      </c>
      <c r="K30" s="6" t="s">
        <v>43</v>
      </c>
      <c r="L30" s="6">
        <v>7.3337000000000003</v>
      </c>
      <c r="M30" s="6">
        <f t="shared" si="6"/>
        <v>117.33920000000001</v>
      </c>
    </row>
    <row r="31" spans="1:13" s="4" customFormat="1" ht="12.6" customHeight="1" x14ac:dyDescent="0.2">
      <c r="A31" s="14"/>
      <c r="B31" s="15"/>
      <c r="C31" s="19"/>
      <c r="D31" s="19"/>
      <c r="E31" s="19"/>
      <c r="F31" s="19"/>
      <c r="G31" s="19"/>
      <c r="H31" s="6"/>
      <c r="I31" s="6"/>
      <c r="J31" s="6"/>
      <c r="K31" s="6"/>
      <c r="L31" s="7"/>
      <c r="M31" s="6"/>
    </row>
    <row r="32" spans="1:13" s="4" customFormat="1" ht="12.6" customHeight="1" x14ac:dyDescent="0.2">
      <c r="A32" s="14" t="s">
        <v>50</v>
      </c>
      <c r="B32" s="15">
        <v>13</v>
      </c>
      <c r="C32" s="19" t="s">
        <v>73</v>
      </c>
      <c r="D32" s="19">
        <v>20</v>
      </c>
      <c r="E32" s="19">
        <f>D32*365</f>
        <v>7300</v>
      </c>
      <c r="F32" s="19">
        <f>D32*B32</f>
        <v>260</v>
      </c>
      <c r="G32" s="19">
        <f>F32*365</f>
        <v>94900</v>
      </c>
      <c r="H32" s="6"/>
      <c r="I32" s="6"/>
      <c r="J32" s="6"/>
      <c r="K32" s="6"/>
      <c r="L32" s="7"/>
      <c r="M32" s="6"/>
    </row>
    <row r="33" spans="1:13" s="4" customFormat="1" ht="12.6" customHeight="1" x14ac:dyDescent="0.2">
      <c r="A33" s="14"/>
      <c r="B33" s="15"/>
      <c r="C33" s="19"/>
      <c r="D33" s="19"/>
      <c r="E33" s="19"/>
      <c r="F33" s="19"/>
      <c r="G33" s="19"/>
      <c r="H33" s="6" t="s">
        <v>51</v>
      </c>
      <c r="I33" s="6">
        <v>23.1</v>
      </c>
      <c r="J33" s="6">
        <f>I33*13</f>
        <v>300.3</v>
      </c>
      <c r="K33" s="6" t="s">
        <v>15</v>
      </c>
      <c r="L33" s="7">
        <v>5.0599999999999996</v>
      </c>
      <c r="M33" s="6">
        <f>L33*13</f>
        <v>65.78</v>
      </c>
    </row>
    <row r="34" spans="1:13" s="4" customFormat="1" ht="12.6" customHeight="1" x14ac:dyDescent="0.2">
      <c r="A34" s="14"/>
      <c r="B34" s="15"/>
      <c r="C34" s="19"/>
      <c r="D34" s="19"/>
      <c r="E34" s="19"/>
      <c r="F34" s="19"/>
      <c r="G34" s="19"/>
      <c r="H34" s="6" t="s">
        <v>48</v>
      </c>
      <c r="I34" s="6">
        <v>11.55</v>
      </c>
      <c r="J34" s="6">
        <f t="shared" ref="J34:J37" si="7">I34*13</f>
        <v>150.15</v>
      </c>
      <c r="K34" s="6" t="s">
        <v>53</v>
      </c>
      <c r="L34" s="7">
        <v>19.689999999999998</v>
      </c>
      <c r="M34" s="6">
        <f>L34*13</f>
        <v>255.96999999999997</v>
      </c>
    </row>
    <row r="35" spans="1:13" s="4" customFormat="1" ht="12.6" customHeight="1" x14ac:dyDescent="0.2">
      <c r="A35" s="14"/>
      <c r="B35" s="15"/>
      <c r="C35" s="19"/>
      <c r="D35" s="19"/>
      <c r="E35" s="19"/>
      <c r="F35" s="19"/>
      <c r="G35" s="19"/>
      <c r="H35" s="6" t="s">
        <v>52</v>
      </c>
      <c r="I35" s="6">
        <v>14.3</v>
      </c>
      <c r="J35" s="6">
        <f t="shared" si="7"/>
        <v>185.9</v>
      </c>
      <c r="K35" s="6"/>
      <c r="L35" s="7"/>
      <c r="M35" s="6"/>
    </row>
    <row r="36" spans="1:13" s="4" customFormat="1" ht="12.6" customHeight="1" x14ac:dyDescent="0.2">
      <c r="A36" s="14"/>
      <c r="B36" s="14"/>
      <c r="C36" s="19"/>
      <c r="D36" s="19"/>
      <c r="E36" s="19"/>
      <c r="F36" s="19"/>
      <c r="G36" s="19"/>
      <c r="H36" s="6" t="s">
        <v>44</v>
      </c>
      <c r="I36" s="6">
        <v>0.55000000000000004</v>
      </c>
      <c r="J36" s="6">
        <f t="shared" si="7"/>
        <v>7.15</v>
      </c>
      <c r="K36" s="6"/>
      <c r="L36" s="7"/>
      <c r="M36" s="6"/>
    </row>
    <row r="37" spans="1:13" s="4" customFormat="1" ht="12.6" customHeight="1" x14ac:dyDescent="0.2">
      <c r="A37" s="14"/>
      <c r="B37" s="14"/>
      <c r="C37" s="19"/>
      <c r="D37" s="19"/>
      <c r="E37" s="19"/>
      <c r="F37" s="19"/>
      <c r="G37" s="19"/>
      <c r="H37" s="6" t="s">
        <v>54</v>
      </c>
      <c r="I37" s="6">
        <v>14.3</v>
      </c>
      <c r="J37" s="6">
        <f t="shared" si="7"/>
        <v>185.9</v>
      </c>
      <c r="K37" s="6"/>
      <c r="L37" s="7"/>
      <c r="M37" s="6"/>
    </row>
    <row r="38" spans="1:13" s="4" customFormat="1" ht="12.6" customHeight="1" x14ac:dyDescent="0.2">
      <c r="A38" s="14"/>
      <c r="B38" s="14"/>
      <c r="C38" s="19"/>
      <c r="D38" s="19"/>
      <c r="E38" s="19"/>
      <c r="F38" s="19"/>
      <c r="G38" s="19"/>
      <c r="H38" s="6"/>
      <c r="I38" s="6"/>
      <c r="J38" s="6"/>
      <c r="K38" s="6"/>
      <c r="L38" s="7"/>
      <c r="M38" s="6"/>
    </row>
    <row r="39" spans="1:13" s="4" customFormat="1" ht="12.6" customHeight="1" x14ac:dyDescent="0.2">
      <c r="A39" s="14" t="s">
        <v>61</v>
      </c>
      <c r="B39" s="16">
        <v>1</v>
      </c>
      <c r="C39" s="19" t="s">
        <v>73</v>
      </c>
      <c r="D39" s="19">
        <v>20</v>
      </c>
      <c r="E39" s="19">
        <f>D39*365</f>
        <v>7300</v>
      </c>
      <c r="F39" s="19">
        <f>D39*B39</f>
        <v>20</v>
      </c>
      <c r="G39" s="19">
        <f>F39*365</f>
        <v>7300</v>
      </c>
      <c r="H39" s="6" t="s">
        <v>62</v>
      </c>
      <c r="I39" s="6">
        <v>20.0442</v>
      </c>
      <c r="J39" s="6">
        <f>I39*B39</f>
        <v>20.0442</v>
      </c>
      <c r="K39" s="6"/>
      <c r="L39" s="7"/>
      <c r="M39" s="6"/>
    </row>
    <row r="40" spans="1:13" s="4" customFormat="1" ht="12.6" customHeight="1" x14ac:dyDescent="0.2">
      <c r="A40" s="14"/>
      <c r="B40" s="14"/>
      <c r="C40" s="19"/>
      <c r="D40" s="19"/>
      <c r="E40" s="19"/>
      <c r="F40" s="19"/>
      <c r="G40" s="19"/>
      <c r="H40" s="6"/>
      <c r="I40" s="6"/>
      <c r="J40" s="6"/>
      <c r="K40" s="6"/>
      <c r="L40" s="7"/>
      <c r="M40" s="6"/>
    </row>
    <row r="41" spans="1:13" s="4" customFormat="1" ht="12.6" customHeight="1" x14ac:dyDescent="0.2">
      <c r="A41" s="14" t="s">
        <v>9</v>
      </c>
      <c r="B41" s="16">
        <v>0</v>
      </c>
      <c r="C41" s="19" t="s">
        <v>73</v>
      </c>
      <c r="D41" s="19">
        <v>60</v>
      </c>
      <c r="E41" s="19">
        <f>D41*365</f>
        <v>21900</v>
      </c>
      <c r="F41" s="19">
        <f>D41*B41</f>
        <v>0</v>
      </c>
      <c r="G41" s="19">
        <f>F41*365</f>
        <v>0</v>
      </c>
      <c r="H41" s="6" t="s">
        <v>35</v>
      </c>
      <c r="I41" s="6">
        <v>36.299999999999997</v>
      </c>
      <c r="J41" s="6"/>
      <c r="K41" s="6" t="s">
        <v>28</v>
      </c>
      <c r="L41" s="7">
        <v>1.1000000000000001</v>
      </c>
      <c r="M41" s="6"/>
    </row>
    <row r="42" spans="1:13" s="4" customFormat="1" ht="12.6" customHeight="1" x14ac:dyDescent="0.2">
      <c r="A42" s="14"/>
      <c r="B42" s="16"/>
      <c r="C42" s="19"/>
      <c r="D42" s="19"/>
      <c r="E42" s="19"/>
      <c r="F42" s="19"/>
      <c r="G42" s="19"/>
      <c r="H42" s="6" t="s">
        <v>38</v>
      </c>
      <c r="I42" s="6">
        <v>18.149999999999999</v>
      </c>
      <c r="J42" s="6"/>
      <c r="K42" s="6"/>
      <c r="L42" s="7"/>
      <c r="M42" s="6"/>
    </row>
    <row r="43" spans="1:13" s="4" customFormat="1" ht="12.6" customHeight="1" x14ac:dyDescent="0.2">
      <c r="A43" s="14"/>
      <c r="B43" s="16"/>
      <c r="C43" s="19"/>
      <c r="D43" s="19"/>
      <c r="E43" s="19"/>
      <c r="F43" s="19"/>
      <c r="G43" s="19"/>
      <c r="H43" s="6" t="s">
        <v>48</v>
      </c>
      <c r="I43" s="6">
        <v>38.147999999999996</v>
      </c>
      <c r="J43" s="6"/>
      <c r="K43" s="6"/>
      <c r="L43" s="7"/>
      <c r="M43" s="6"/>
    </row>
    <row r="44" spans="1:13" s="4" customFormat="1" ht="12.6" customHeight="1" x14ac:dyDescent="0.2">
      <c r="A44" s="14"/>
      <c r="B44" s="16"/>
      <c r="C44" s="19"/>
      <c r="D44" s="19"/>
      <c r="E44" s="19"/>
      <c r="F44" s="19"/>
      <c r="G44" s="19"/>
      <c r="H44" s="6" t="s">
        <v>14</v>
      </c>
      <c r="I44" s="6">
        <v>13.126300000000001</v>
      </c>
      <c r="J44" s="6"/>
      <c r="K44" s="6"/>
      <c r="L44" s="7"/>
      <c r="M44" s="6"/>
    </row>
    <row r="45" spans="1:13" s="4" customFormat="1" ht="12.6" customHeight="1" x14ac:dyDescent="0.2">
      <c r="A45" s="14"/>
      <c r="B45" s="16"/>
      <c r="C45" s="19"/>
      <c r="D45" s="19"/>
      <c r="E45" s="19"/>
      <c r="F45" s="19"/>
      <c r="G45" s="19"/>
      <c r="H45" s="6" t="s">
        <v>71</v>
      </c>
      <c r="I45" s="6">
        <v>4.0336999999999996</v>
      </c>
      <c r="J45" s="6"/>
      <c r="K45" s="6"/>
      <c r="L45" s="7"/>
      <c r="M45" s="6"/>
    </row>
    <row r="46" spans="1:13" s="4" customFormat="1" ht="12.6" customHeight="1" x14ac:dyDescent="0.2">
      <c r="A46" s="14"/>
      <c r="B46" s="16"/>
      <c r="C46" s="19"/>
      <c r="D46" s="19"/>
      <c r="E46" s="19"/>
      <c r="F46" s="19"/>
      <c r="G46" s="19"/>
      <c r="H46" s="6" t="s">
        <v>70</v>
      </c>
      <c r="I46" s="6">
        <v>150.33369999999999</v>
      </c>
      <c r="J46" s="6"/>
      <c r="K46" s="6"/>
      <c r="L46" s="7"/>
      <c r="M46" s="6"/>
    </row>
    <row r="47" spans="1:13" s="4" customFormat="1" ht="12.6" customHeight="1" x14ac:dyDescent="0.2">
      <c r="A47" s="14"/>
      <c r="B47" s="16"/>
      <c r="C47" s="19"/>
      <c r="D47" s="19"/>
      <c r="E47" s="19"/>
      <c r="F47" s="19"/>
      <c r="G47" s="19"/>
      <c r="H47" s="6"/>
      <c r="I47" s="6"/>
      <c r="J47" s="6"/>
      <c r="K47" s="6"/>
      <c r="L47" s="7"/>
      <c r="M47" s="6"/>
    </row>
    <row r="48" spans="1:13" s="4" customFormat="1" ht="12.6" customHeight="1" x14ac:dyDescent="0.2">
      <c r="A48" s="14"/>
      <c r="B48" s="16"/>
      <c r="C48" s="19"/>
      <c r="D48" s="19"/>
      <c r="E48" s="19"/>
      <c r="F48" s="19"/>
      <c r="G48" s="19"/>
      <c r="H48" s="6"/>
      <c r="I48" s="6"/>
      <c r="J48" s="6"/>
      <c r="K48" s="6"/>
      <c r="L48" s="7"/>
      <c r="M48" s="6"/>
    </row>
    <row r="49" spans="1:13" s="4" customFormat="1" ht="12.6" customHeight="1" x14ac:dyDescent="0.2">
      <c r="A49" s="14"/>
      <c r="B49" s="16"/>
      <c r="C49" s="19"/>
      <c r="D49" s="19"/>
      <c r="E49" s="19"/>
      <c r="F49" s="19"/>
      <c r="G49" s="19"/>
      <c r="H49" s="6"/>
      <c r="I49" s="6"/>
      <c r="J49" s="6"/>
      <c r="K49" s="6"/>
      <c r="L49" s="7"/>
      <c r="M49" s="6"/>
    </row>
    <row r="50" spans="1:13" s="4" customFormat="1" ht="12.6" customHeight="1" x14ac:dyDescent="0.2">
      <c r="A50" s="14" t="s">
        <v>55</v>
      </c>
      <c r="B50" s="16">
        <v>9</v>
      </c>
      <c r="C50" s="19" t="s">
        <v>73</v>
      </c>
      <c r="D50" s="19">
        <v>46.667000000000002</v>
      </c>
      <c r="E50" s="19">
        <f>D50*365</f>
        <v>17033.455000000002</v>
      </c>
      <c r="F50" s="19">
        <f>D50*B50</f>
        <v>420.00300000000004</v>
      </c>
      <c r="G50" s="19">
        <f>F50*365</f>
        <v>153301.095</v>
      </c>
      <c r="H50" s="6" t="s">
        <v>35</v>
      </c>
      <c r="I50" s="6">
        <v>23.65</v>
      </c>
      <c r="J50" s="6">
        <f>I50*9</f>
        <v>212.85</v>
      </c>
      <c r="K50" s="6" t="s">
        <v>28</v>
      </c>
      <c r="L50" s="7">
        <v>4.51</v>
      </c>
      <c r="M50" s="6">
        <f>L50*B50</f>
        <v>40.589999999999996</v>
      </c>
    </row>
    <row r="51" spans="1:13" s="4" customFormat="1" ht="12.6" customHeight="1" x14ac:dyDescent="0.2">
      <c r="A51" s="14"/>
      <c r="B51" s="16"/>
      <c r="C51" s="19"/>
      <c r="D51" s="19"/>
      <c r="E51" s="19"/>
      <c r="F51" s="19"/>
      <c r="G51" s="19"/>
      <c r="H51" s="6" t="s">
        <v>48</v>
      </c>
      <c r="I51" s="6">
        <v>65.56</v>
      </c>
      <c r="J51" s="6">
        <f t="shared" ref="J51:J54" si="8">I51*9</f>
        <v>590.04</v>
      </c>
      <c r="K51" s="6"/>
      <c r="L51" s="7"/>
      <c r="M51" s="6"/>
    </row>
    <row r="52" spans="1:13" s="4" customFormat="1" ht="12.6" customHeight="1" x14ac:dyDescent="0.2">
      <c r="A52" s="14"/>
      <c r="B52" s="16"/>
      <c r="C52" s="19"/>
      <c r="D52" s="19"/>
      <c r="E52" s="19"/>
      <c r="F52" s="19"/>
      <c r="G52" s="19"/>
      <c r="H52" s="6" t="s">
        <v>44</v>
      </c>
      <c r="I52" s="6">
        <v>22</v>
      </c>
      <c r="J52" s="6">
        <f t="shared" si="8"/>
        <v>198</v>
      </c>
      <c r="K52" s="6"/>
      <c r="L52" s="7"/>
      <c r="M52" s="6"/>
    </row>
    <row r="53" spans="1:13" s="4" customFormat="1" ht="12.6" customHeight="1" x14ac:dyDescent="0.2">
      <c r="A53" s="14"/>
      <c r="B53" s="16"/>
      <c r="C53" s="19"/>
      <c r="D53" s="19"/>
      <c r="E53" s="19"/>
      <c r="F53" s="19"/>
      <c r="G53" s="19"/>
      <c r="H53" s="6" t="s">
        <v>21</v>
      </c>
      <c r="I53" s="7">
        <v>132</v>
      </c>
      <c r="J53" s="7">
        <f t="shared" si="8"/>
        <v>1188</v>
      </c>
      <c r="K53" s="6"/>
      <c r="L53" s="7"/>
      <c r="M53" s="6"/>
    </row>
    <row r="54" spans="1:13" s="4" customFormat="1" ht="12.6" customHeight="1" x14ac:dyDescent="0.2">
      <c r="A54" s="14"/>
      <c r="B54" s="16"/>
      <c r="C54" s="19"/>
      <c r="D54" s="19"/>
      <c r="E54" s="19"/>
      <c r="F54" s="19"/>
      <c r="G54" s="19"/>
      <c r="H54" s="6" t="s">
        <v>56</v>
      </c>
      <c r="I54" s="6">
        <v>4.95</v>
      </c>
      <c r="J54" s="6">
        <f t="shared" si="8"/>
        <v>44.550000000000004</v>
      </c>
      <c r="K54" s="6"/>
      <c r="L54" s="7"/>
      <c r="M54" s="6"/>
    </row>
    <row r="55" spans="1:13" s="4" customFormat="1" ht="12.6" customHeight="1" x14ac:dyDescent="0.2">
      <c r="A55" s="14"/>
      <c r="B55" s="16"/>
      <c r="C55" s="19"/>
      <c r="D55" s="19"/>
      <c r="E55" s="19"/>
      <c r="F55" s="19"/>
      <c r="G55" s="19"/>
      <c r="H55" s="6"/>
      <c r="I55" s="6"/>
      <c r="J55" s="6"/>
      <c r="K55" s="6"/>
      <c r="L55" s="7"/>
      <c r="M55" s="6"/>
    </row>
    <row r="56" spans="1:13" s="4" customFormat="1" ht="12.6" customHeight="1" x14ac:dyDescent="0.2">
      <c r="A56" s="14" t="s">
        <v>57</v>
      </c>
      <c r="B56" s="16">
        <v>6</v>
      </c>
      <c r="C56" s="19" t="s">
        <v>73</v>
      </c>
      <c r="D56" s="19">
        <v>46.667000000000002</v>
      </c>
      <c r="E56" s="19">
        <f>D56*365</f>
        <v>17033.455000000002</v>
      </c>
      <c r="F56" s="19">
        <f>D56*B56</f>
        <v>280.00200000000001</v>
      </c>
      <c r="G56" s="19">
        <f>F56*365</f>
        <v>102200.73000000001</v>
      </c>
      <c r="H56" s="6"/>
      <c r="I56" s="6"/>
      <c r="J56" s="6"/>
      <c r="K56" s="6"/>
      <c r="L56" s="7"/>
      <c r="M56" s="6"/>
    </row>
    <row r="57" spans="1:13" s="4" customFormat="1" ht="12.6" customHeight="1" x14ac:dyDescent="0.2">
      <c r="A57" s="14"/>
      <c r="B57" s="16"/>
      <c r="C57" s="19"/>
      <c r="D57" s="19"/>
      <c r="E57" s="19"/>
      <c r="F57" s="19"/>
      <c r="G57" s="19"/>
      <c r="H57" s="6" t="s">
        <v>38</v>
      </c>
      <c r="I57" s="6">
        <v>47.3</v>
      </c>
      <c r="J57" s="6">
        <f>I57*6</f>
        <v>283.79999999999995</v>
      </c>
      <c r="K57" s="6" t="s">
        <v>28</v>
      </c>
      <c r="L57" s="7">
        <v>4.51</v>
      </c>
      <c r="M57" s="6">
        <f>L57*6</f>
        <v>27.06</v>
      </c>
    </row>
    <row r="58" spans="1:13" s="4" customFormat="1" ht="12.6" customHeight="1" x14ac:dyDescent="0.2">
      <c r="A58" s="14"/>
      <c r="B58" s="16"/>
      <c r="C58" s="19"/>
      <c r="D58" s="19"/>
      <c r="E58" s="19"/>
      <c r="F58" s="19"/>
      <c r="G58" s="19"/>
      <c r="H58" s="6" t="s">
        <v>48</v>
      </c>
      <c r="I58" s="6">
        <v>65.56</v>
      </c>
      <c r="J58" s="6">
        <f t="shared" ref="J58:J61" si="9">I58*6</f>
        <v>393.36</v>
      </c>
      <c r="K58" s="6"/>
      <c r="L58" s="7"/>
      <c r="M58" s="6"/>
    </row>
    <row r="59" spans="1:13" s="4" customFormat="1" ht="12.6" customHeight="1" x14ac:dyDescent="0.2">
      <c r="A59" s="14"/>
      <c r="B59" s="16"/>
      <c r="C59" s="19"/>
      <c r="D59" s="19"/>
      <c r="E59" s="19"/>
      <c r="F59" s="19"/>
      <c r="G59" s="19"/>
      <c r="H59" s="6" t="s">
        <v>44</v>
      </c>
      <c r="I59" s="6">
        <v>22</v>
      </c>
      <c r="J59" s="6">
        <f t="shared" si="9"/>
        <v>132</v>
      </c>
      <c r="K59" s="6"/>
      <c r="L59" s="7"/>
      <c r="M59" s="6"/>
    </row>
    <row r="60" spans="1:13" s="4" customFormat="1" ht="12.6" customHeight="1" x14ac:dyDescent="0.2">
      <c r="A60" s="14"/>
      <c r="B60" s="16"/>
      <c r="C60" s="19"/>
      <c r="D60" s="19"/>
      <c r="E60" s="19"/>
      <c r="F60" s="19"/>
      <c r="G60" s="19"/>
      <c r="H60" s="6" t="s">
        <v>56</v>
      </c>
      <c r="I60" s="6">
        <v>12.1</v>
      </c>
      <c r="J60" s="6">
        <f t="shared" si="9"/>
        <v>72.599999999999994</v>
      </c>
      <c r="K60" s="6"/>
      <c r="L60" s="7"/>
      <c r="M60" s="6"/>
    </row>
    <row r="61" spans="1:13" s="4" customFormat="1" ht="12.6" customHeight="1" x14ac:dyDescent="0.2">
      <c r="A61" s="14"/>
      <c r="B61" s="16"/>
      <c r="C61" s="19"/>
      <c r="D61" s="19"/>
      <c r="E61" s="19"/>
      <c r="F61" s="19"/>
      <c r="G61" s="19"/>
      <c r="H61" s="6" t="s">
        <v>21</v>
      </c>
      <c r="I61" s="7">
        <v>132</v>
      </c>
      <c r="J61" s="7">
        <f t="shared" si="9"/>
        <v>792</v>
      </c>
      <c r="K61" s="6"/>
      <c r="L61" s="7"/>
      <c r="M61" s="6"/>
    </row>
    <row r="62" spans="1:13" s="4" customFormat="1" ht="12.6" customHeight="1" x14ac:dyDescent="0.2">
      <c r="A62" s="14" t="s">
        <v>58</v>
      </c>
      <c r="B62" s="16">
        <v>2</v>
      </c>
      <c r="C62" s="19" t="s">
        <v>73</v>
      </c>
      <c r="D62" s="19">
        <v>70</v>
      </c>
      <c r="E62" s="19">
        <f>D62*365</f>
        <v>25550</v>
      </c>
      <c r="F62" s="19">
        <f>D62*B62</f>
        <v>140</v>
      </c>
      <c r="G62" s="19">
        <f>F62*365</f>
        <v>51100</v>
      </c>
      <c r="H62" s="6"/>
      <c r="I62" s="6"/>
      <c r="J62" s="6"/>
      <c r="K62" s="6"/>
      <c r="L62" s="7"/>
      <c r="M62" s="6"/>
    </row>
    <row r="63" spans="1:13" s="4" customFormat="1" ht="12.6" customHeight="1" x14ac:dyDescent="0.2">
      <c r="A63" s="14"/>
      <c r="B63" s="16"/>
      <c r="C63" s="19"/>
      <c r="D63" s="19"/>
      <c r="E63" s="19"/>
      <c r="F63" s="19"/>
      <c r="G63" s="19"/>
      <c r="H63" s="6" t="s">
        <v>59</v>
      </c>
      <c r="I63" s="6">
        <v>47.3</v>
      </c>
      <c r="J63" s="6">
        <f>I63*2</f>
        <v>94.6</v>
      </c>
      <c r="K63" s="6" t="s">
        <v>28</v>
      </c>
      <c r="L63" s="7">
        <v>4.51</v>
      </c>
      <c r="M63" s="6">
        <f>L63*2</f>
        <v>9.02</v>
      </c>
    </row>
    <row r="64" spans="1:13" s="4" customFormat="1" ht="12.6" customHeight="1" x14ac:dyDescent="0.2">
      <c r="A64" s="14"/>
      <c r="B64" s="16"/>
      <c r="C64" s="19"/>
      <c r="D64" s="19"/>
      <c r="E64" s="19"/>
      <c r="F64" s="19"/>
      <c r="G64" s="19"/>
      <c r="H64" s="6" t="s">
        <v>48</v>
      </c>
      <c r="I64" s="6">
        <v>65.56</v>
      </c>
      <c r="J64" s="6">
        <f t="shared" ref="J64:J67" si="10">I64*2</f>
        <v>131.12</v>
      </c>
      <c r="K64" s="6"/>
      <c r="L64" s="7"/>
      <c r="M64" s="6"/>
    </row>
    <row r="65" spans="1:13" s="4" customFormat="1" ht="12.6" customHeight="1" x14ac:dyDescent="0.2">
      <c r="A65" s="14"/>
      <c r="B65" s="16"/>
      <c r="C65" s="19"/>
      <c r="D65" s="19"/>
      <c r="E65" s="19"/>
      <c r="F65" s="19"/>
      <c r="G65" s="19"/>
      <c r="H65" s="6" t="s">
        <v>44</v>
      </c>
      <c r="I65" s="6">
        <v>22</v>
      </c>
      <c r="J65" s="6">
        <f t="shared" si="10"/>
        <v>44</v>
      </c>
      <c r="K65" s="6"/>
      <c r="L65" s="7"/>
      <c r="M65" s="6"/>
    </row>
    <row r="66" spans="1:13" s="4" customFormat="1" ht="12.6" customHeight="1" x14ac:dyDescent="0.2">
      <c r="A66" s="14"/>
      <c r="B66" s="16"/>
      <c r="C66" s="19"/>
      <c r="D66" s="19"/>
      <c r="E66" s="19"/>
      <c r="F66" s="19"/>
      <c r="G66" s="19"/>
      <c r="H66" s="6" t="s">
        <v>56</v>
      </c>
      <c r="I66" s="6">
        <v>4.0336999999999996</v>
      </c>
      <c r="J66" s="6">
        <f t="shared" si="10"/>
        <v>8.0673999999999992</v>
      </c>
      <c r="K66" s="6"/>
      <c r="L66" s="7"/>
      <c r="M66" s="6"/>
    </row>
    <row r="67" spans="1:13" s="4" customFormat="1" ht="12.6" customHeight="1" x14ac:dyDescent="0.2">
      <c r="A67" s="14"/>
      <c r="B67" s="16"/>
      <c r="C67" s="19"/>
      <c r="D67" s="19"/>
      <c r="E67" s="19"/>
      <c r="F67" s="19"/>
      <c r="G67" s="19"/>
      <c r="H67" s="6" t="s">
        <v>21</v>
      </c>
      <c r="I67" s="7">
        <v>132</v>
      </c>
      <c r="J67" s="7">
        <f t="shared" si="10"/>
        <v>264</v>
      </c>
      <c r="K67" s="6"/>
      <c r="L67" s="7"/>
      <c r="M67" s="6"/>
    </row>
    <row r="68" spans="1:13" s="4" customFormat="1" ht="12.6" customHeight="1" x14ac:dyDescent="0.2">
      <c r="A68" s="19"/>
      <c r="B68" s="16"/>
      <c r="C68" s="19"/>
      <c r="D68" s="19"/>
      <c r="E68" s="19"/>
      <c r="F68" s="19"/>
      <c r="G68" s="19"/>
      <c r="H68" s="6"/>
      <c r="I68" s="6"/>
      <c r="J68" s="6"/>
      <c r="K68" s="6"/>
      <c r="L68" s="7"/>
      <c r="M68" s="6"/>
    </row>
    <row r="69" spans="1:13" s="4" customFormat="1" ht="12.6" customHeight="1" x14ac:dyDescent="0.2">
      <c r="A69" s="14" t="s">
        <v>60</v>
      </c>
      <c r="B69" s="16">
        <v>1</v>
      </c>
      <c r="C69" s="19" t="s">
        <v>73</v>
      </c>
      <c r="D69" s="19">
        <v>70</v>
      </c>
      <c r="E69" s="19">
        <f>D69*365</f>
        <v>25550</v>
      </c>
      <c r="F69" s="19">
        <f>D69*B69</f>
        <v>70</v>
      </c>
      <c r="G69" s="19">
        <f>F69*365</f>
        <v>25550</v>
      </c>
      <c r="H69" s="6" t="s">
        <v>36</v>
      </c>
      <c r="I69" s="7">
        <v>37.4</v>
      </c>
      <c r="J69" s="7">
        <f>I69*1</f>
        <v>37.4</v>
      </c>
      <c r="K69" s="6" t="s">
        <v>28</v>
      </c>
      <c r="L69" s="7">
        <v>4.4550000000000001</v>
      </c>
      <c r="M69" s="7">
        <v>4.4550000000000001</v>
      </c>
    </row>
    <row r="70" spans="1:13" s="4" customFormat="1" ht="12.6" customHeight="1" x14ac:dyDescent="0.2">
      <c r="A70" s="14"/>
      <c r="B70" s="16"/>
      <c r="C70" s="19"/>
      <c r="D70" s="19"/>
      <c r="E70" s="19"/>
      <c r="F70" s="19"/>
      <c r="G70" s="19"/>
      <c r="H70" s="6" t="s">
        <v>48</v>
      </c>
      <c r="I70" s="6">
        <v>49.114999999999995</v>
      </c>
      <c r="J70" s="6">
        <f t="shared" ref="J70:J71" si="11">I70*1</f>
        <v>49.114999999999995</v>
      </c>
      <c r="K70" s="6"/>
      <c r="L70" s="7"/>
      <c r="M70" s="6"/>
    </row>
    <row r="71" spans="1:13" s="4" customFormat="1" ht="12.6" customHeight="1" x14ac:dyDescent="0.2">
      <c r="A71" s="14"/>
      <c r="B71" s="16"/>
      <c r="C71" s="19"/>
      <c r="D71" s="19"/>
      <c r="E71" s="19"/>
      <c r="F71" s="19"/>
      <c r="G71" s="19"/>
      <c r="H71" s="6" t="s">
        <v>44</v>
      </c>
      <c r="I71" s="6">
        <v>22</v>
      </c>
      <c r="J71" s="6">
        <f t="shared" si="11"/>
        <v>22</v>
      </c>
      <c r="K71" s="6"/>
      <c r="L71" s="7"/>
      <c r="M71" s="6"/>
    </row>
    <row r="72" spans="1:13" s="4" customFormat="1" ht="12.6" customHeight="1" x14ac:dyDescent="0.2">
      <c r="A72" s="14"/>
      <c r="B72" s="16"/>
      <c r="C72" s="19"/>
      <c r="D72" s="19"/>
      <c r="E72" s="19"/>
      <c r="F72" s="19"/>
      <c r="G72" s="19"/>
      <c r="H72" s="6"/>
      <c r="I72" s="6"/>
      <c r="J72" s="6"/>
      <c r="K72" s="6"/>
      <c r="L72" s="7"/>
      <c r="M72" s="6"/>
    </row>
    <row r="73" spans="1:13" s="4" customFormat="1" ht="12.6" customHeight="1" x14ac:dyDescent="0.2">
      <c r="A73" s="14" t="s">
        <v>63</v>
      </c>
      <c r="B73" s="16">
        <v>47</v>
      </c>
      <c r="C73" s="19" t="s">
        <v>73</v>
      </c>
      <c r="D73" s="19">
        <v>108.09</v>
      </c>
      <c r="E73" s="19">
        <f>D73*365</f>
        <v>39452.85</v>
      </c>
      <c r="F73" s="19">
        <f>D73*B73</f>
        <v>5080.2300000000005</v>
      </c>
      <c r="G73" s="19">
        <f>F73*365</f>
        <v>1854283.9500000002</v>
      </c>
      <c r="H73" s="6" t="s">
        <v>38</v>
      </c>
      <c r="I73" s="6">
        <v>149.655</v>
      </c>
      <c r="J73" s="6">
        <f>I73*47</f>
        <v>7033.7849999999999</v>
      </c>
      <c r="K73" s="6" t="s">
        <v>29</v>
      </c>
      <c r="L73" s="7">
        <v>0.13200000000000001</v>
      </c>
      <c r="M73" s="6">
        <f>L73*47</f>
        <v>6.2040000000000006</v>
      </c>
    </row>
    <row r="74" spans="1:13" s="4" customFormat="1" ht="12.6" customHeight="1" x14ac:dyDescent="0.2">
      <c r="A74" s="14"/>
      <c r="B74" s="16"/>
      <c r="C74" s="19"/>
      <c r="D74" s="19"/>
      <c r="E74" s="19"/>
      <c r="F74" s="19"/>
      <c r="G74" s="19"/>
      <c r="H74" s="6" t="s">
        <v>17</v>
      </c>
      <c r="I74" s="6">
        <v>0.22</v>
      </c>
      <c r="J74" s="6">
        <f t="shared" ref="J74:J77" si="12">I74*47</f>
        <v>10.34</v>
      </c>
      <c r="K74" s="6" t="s">
        <v>28</v>
      </c>
      <c r="L74" s="7">
        <v>6.6</v>
      </c>
      <c r="M74" s="6">
        <f t="shared" ref="M74:M77" si="13">L74*47</f>
        <v>310.2</v>
      </c>
    </row>
    <row r="75" spans="1:13" s="4" customFormat="1" ht="12.6" customHeight="1" x14ac:dyDescent="0.2">
      <c r="A75" s="14"/>
      <c r="B75" s="16"/>
      <c r="C75" s="19"/>
      <c r="D75" s="19"/>
      <c r="E75" s="19"/>
      <c r="F75" s="19"/>
      <c r="G75" s="19"/>
      <c r="H75" s="6" t="s">
        <v>19</v>
      </c>
      <c r="I75" s="6">
        <v>19.8</v>
      </c>
      <c r="J75" s="6">
        <f t="shared" si="12"/>
        <v>930.6</v>
      </c>
      <c r="K75" s="6" t="s">
        <v>49</v>
      </c>
      <c r="L75" s="7">
        <v>2.101</v>
      </c>
      <c r="M75" s="6">
        <f t="shared" si="13"/>
        <v>98.747</v>
      </c>
    </row>
    <row r="76" spans="1:13" s="4" customFormat="1" ht="12.6" customHeight="1" x14ac:dyDescent="0.2">
      <c r="A76" s="14"/>
      <c r="B76" s="16"/>
      <c r="C76" s="19"/>
      <c r="D76" s="19"/>
      <c r="E76" s="19"/>
      <c r="F76" s="19"/>
      <c r="G76" s="19"/>
      <c r="H76" s="6" t="s">
        <v>11</v>
      </c>
      <c r="I76" s="6">
        <v>5.984</v>
      </c>
      <c r="J76" s="6">
        <f t="shared" si="12"/>
        <v>281.24799999999999</v>
      </c>
      <c r="K76" s="6" t="s">
        <v>16</v>
      </c>
      <c r="L76" s="7">
        <v>10.870200000000001</v>
      </c>
      <c r="M76" s="6">
        <f t="shared" si="13"/>
        <v>510.89940000000001</v>
      </c>
    </row>
    <row r="77" spans="1:13" s="4" customFormat="1" ht="12.6" customHeight="1" x14ac:dyDescent="0.2">
      <c r="A77" s="14"/>
      <c r="B77" s="16"/>
      <c r="C77" s="19"/>
      <c r="D77" s="19"/>
      <c r="E77" s="19"/>
      <c r="F77" s="19"/>
      <c r="G77" s="19"/>
      <c r="H77" s="6" t="s">
        <v>68</v>
      </c>
      <c r="I77" s="6">
        <v>2.8600000000000003</v>
      </c>
      <c r="J77" s="6">
        <f t="shared" si="12"/>
        <v>134.42000000000002</v>
      </c>
      <c r="K77" s="6" t="s">
        <v>18</v>
      </c>
      <c r="L77" s="7">
        <v>0.82499999999999996</v>
      </c>
      <c r="M77" s="6">
        <f t="shared" si="13"/>
        <v>38.774999999999999</v>
      </c>
    </row>
    <row r="78" spans="1:13" s="4" customFormat="1" ht="12.6" customHeight="1" x14ac:dyDescent="0.2">
      <c r="A78" s="14"/>
      <c r="B78" s="16"/>
      <c r="C78" s="19"/>
      <c r="D78" s="19"/>
      <c r="E78" s="19"/>
      <c r="F78" s="19"/>
      <c r="G78" s="19"/>
      <c r="H78" s="6"/>
      <c r="I78" s="6"/>
      <c r="J78" s="6"/>
      <c r="K78" s="6"/>
      <c r="L78" s="7"/>
      <c r="M78" s="6"/>
    </row>
    <row r="79" spans="1:13" s="4" customFormat="1" ht="12.6" customHeight="1" x14ac:dyDescent="0.2">
      <c r="A79" s="14" t="s">
        <v>10</v>
      </c>
      <c r="B79" s="16">
        <v>2</v>
      </c>
      <c r="C79" s="19" t="s">
        <v>73</v>
      </c>
      <c r="D79" s="19">
        <v>207.27</v>
      </c>
      <c r="E79" s="19">
        <f>D79*365</f>
        <v>75653.55</v>
      </c>
      <c r="F79" s="19">
        <f>D79*B79</f>
        <v>414.54</v>
      </c>
      <c r="G79" s="19">
        <f>F79*365</f>
        <v>151307.1</v>
      </c>
      <c r="H79" s="6" t="s">
        <v>64</v>
      </c>
      <c r="I79" s="6">
        <v>85.051999999999992</v>
      </c>
      <c r="J79" s="6">
        <f>I79*2</f>
        <v>170.10399999999998</v>
      </c>
      <c r="K79" s="6" t="s">
        <v>49</v>
      </c>
      <c r="L79" s="7">
        <v>0.82499999999999996</v>
      </c>
      <c r="M79" s="6">
        <f>L79*2</f>
        <v>1.65</v>
      </c>
    </row>
    <row r="80" spans="1:13" s="4" customFormat="1" ht="12.6" customHeight="1" x14ac:dyDescent="0.2">
      <c r="A80" s="14"/>
      <c r="B80" s="16"/>
      <c r="C80" s="19"/>
      <c r="D80" s="19"/>
      <c r="E80" s="19"/>
      <c r="F80" s="19"/>
      <c r="G80" s="19"/>
      <c r="H80" s="6" t="s">
        <v>17</v>
      </c>
      <c r="I80" s="6">
        <v>0.22</v>
      </c>
      <c r="J80" s="6">
        <f t="shared" ref="J80:J84" si="14">I80*2</f>
        <v>0.44</v>
      </c>
      <c r="K80" s="6" t="s">
        <v>16</v>
      </c>
      <c r="L80" s="7">
        <v>7.26</v>
      </c>
      <c r="M80" s="6">
        <f t="shared" ref="M80:M83" si="15">L80*2</f>
        <v>14.52</v>
      </c>
    </row>
    <row r="81" spans="1:13" s="4" customFormat="1" ht="12.6" customHeight="1" x14ac:dyDescent="0.2">
      <c r="A81" s="14"/>
      <c r="B81" s="16"/>
      <c r="C81" s="19"/>
      <c r="D81" s="19"/>
      <c r="E81" s="19"/>
      <c r="F81" s="19"/>
      <c r="G81" s="19"/>
      <c r="H81" s="6" t="s">
        <v>23</v>
      </c>
      <c r="I81" s="6">
        <v>56.1</v>
      </c>
      <c r="J81" s="6">
        <f t="shared" si="14"/>
        <v>112.2</v>
      </c>
      <c r="K81" s="6" t="s">
        <v>65</v>
      </c>
      <c r="L81" s="7">
        <v>6.0060000000000002</v>
      </c>
      <c r="M81" s="6">
        <f t="shared" si="15"/>
        <v>12.012</v>
      </c>
    </row>
    <row r="82" spans="1:13" s="4" customFormat="1" ht="12.6" customHeight="1" x14ac:dyDescent="0.2">
      <c r="A82" s="14"/>
      <c r="B82" s="16"/>
      <c r="C82" s="19"/>
      <c r="D82" s="19"/>
      <c r="E82" s="19"/>
      <c r="F82" s="19"/>
      <c r="G82" s="19"/>
      <c r="H82" s="6" t="s">
        <v>42</v>
      </c>
      <c r="I82" s="6">
        <v>520.66629999999998</v>
      </c>
      <c r="J82" s="6">
        <f t="shared" si="14"/>
        <v>1041.3326</v>
      </c>
      <c r="K82" s="6" t="s">
        <v>18</v>
      </c>
      <c r="L82" s="7">
        <v>2.75</v>
      </c>
      <c r="M82" s="6">
        <f t="shared" si="15"/>
        <v>5.5</v>
      </c>
    </row>
    <row r="83" spans="1:13" s="4" customFormat="1" ht="12.6" customHeight="1" x14ac:dyDescent="0.2">
      <c r="A83" s="14"/>
      <c r="B83" s="16"/>
      <c r="C83" s="19"/>
      <c r="D83" s="19"/>
      <c r="E83" s="19"/>
      <c r="F83" s="19"/>
      <c r="G83" s="19"/>
      <c r="H83" s="6" t="s">
        <v>66</v>
      </c>
      <c r="I83" s="6">
        <v>5.258</v>
      </c>
      <c r="J83" s="6">
        <f t="shared" si="14"/>
        <v>10.516</v>
      </c>
      <c r="K83" s="6" t="s">
        <v>67</v>
      </c>
      <c r="L83" s="7">
        <v>0.44</v>
      </c>
      <c r="M83" s="6">
        <f t="shared" si="15"/>
        <v>0.88</v>
      </c>
    </row>
    <row r="84" spans="1:13" s="4" customFormat="1" ht="12.6" customHeight="1" x14ac:dyDescent="0.2">
      <c r="A84" s="14"/>
      <c r="B84" s="16"/>
      <c r="C84" s="19"/>
      <c r="D84" s="19"/>
      <c r="E84" s="19"/>
      <c r="F84" s="19"/>
      <c r="G84" s="19"/>
      <c r="H84" s="6" t="s">
        <v>68</v>
      </c>
      <c r="I84" s="6">
        <v>4.95</v>
      </c>
      <c r="J84" s="6">
        <f t="shared" si="14"/>
        <v>9.9</v>
      </c>
      <c r="K84" s="6"/>
      <c r="L84" s="7"/>
      <c r="M84" s="6"/>
    </row>
    <row r="85" spans="1:13" s="4" customFormat="1" ht="12.6" customHeight="1" x14ac:dyDescent="0.2">
      <c r="A85" s="14"/>
      <c r="B85" s="16"/>
      <c r="C85" s="19"/>
      <c r="D85" s="19"/>
      <c r="E85" s="19"/>
      <c r="F85" s="19"/>
      <c r="G85" s="19"/>
      <c r="H85" s="6"/>
      <c r="I85" s="6"/>
      <c r="J85" s="6"/>
      <c r="K85" s="6"/>
      <c r="L85" s="7"/>
      <c r="M85" s="6"/>
    </row>
    <row r="86" spans="1:13" s="4" customFormat="1" ht="12.6" customHeight="1" x14ac:dyDescent="0.2">
      <c r="A86" s="14" t="s">
        <v>8</v>
      </c>
      <c r="B86" s="16">
        <v>7</v>
      </c>
      <c r="C86" s="19" t="s">
        <v>73</v>
      </c>
      <c r="D86" s="19">
        <v>108.09</v>
      </c>
      <c r="E86" s="19">
        <f>D86*365</f>
        <v>39452.85</v>
      </c>
      <c r="F86" s="19">
        <f>D86*B86</f>
        <v>756.63</v>
      </c>
      <c r="G86" s="19">
        <f>F86*365</f>
        <v>276169.95</v>
      </c>
      <c r="H86" s="6" t="s">
        <v>38</v>
      </c>
      <c r="I86" s="6">
        <v>166.1</v>
      </c>
      <c r="J86" s="6">
        <f>I86*7</f>
        <v>1162.7</v>
      </c>
      <c r="K86" s="6" t="s">
        <v>29</v>
      </c>
      <c r="L86" s="7">
        <v>0.495</v>
      </c>
      <c r="M86" s="6">
        <f>L86*7</f>
        <v>3.4649999999999999</v>
      </c>
    </row>
    <row r="87" spans="1:13" s="4" customFormat="1" ht="12.6" customHeight="1" x14ac:dyDescent="0.2">
      <c r="A87" s="14"/>
      <c r="B87" s="16"/>
      <c r="C87" s="19"/>
      <c r="D87" s="19"/>
      <c r="E87" s="19"/>
      <c r="F87" s="19"/>
      <c r="G87" s="19"/>
      <c r="H87" s="6" t="s">
        <v>17</v>
      </c>
      <c r="I87" s="6">
        <v>0.22</v>
      </c>
      <c r="J87" s="6">
        <f t="shared" ref="J87:J91" si="16">I87*7</f>
        <v>1.54</v>
      </c>
      <c r="K87" s="6" t="s">
        <v>28</v>
      </c>
      <c r="L87" s="7">
        <v>10.870200000000001</v>
      </c>
      <c r="M87" s="6">
        <f t="shared" ref="M87:M89" si="17">L87*7</f>
        <v>76.091400000000007</v>
      </c>
    </row>
    <row r="88" spans="1:13" s="4" customFormat="1" ht="12.6" customHeight="1" x14ac:dyDescent="0.2">
      <c r="A88" s="14"/>
      <c r="B88" s="16"/>
      <c r="C88" s="19"/>
      <c r="D88" s="19"/>
      <c r="E88" s="19"/>
      <c r="F88" s="19"/>
      <c r="G88" s="19"/>
      <c r="H88" s="6" t="s">
        <v>19</v>
      </c>
      <c r="I88" s="6">
        <v>19.8</v>
      </c>
      <c r="J88" s="6">
        <f t="shared" si="16"/>
        <v>138.6</v>
      </c>
      <c r="K88" s="6" t="s">
        <v>16</v>
      </c>
      <c r="L88" s="7">
        <v>7.26</v>
      </c>
      <c r="M88" s="6">
        <f t="shared" si="17"/>
        <v>50.82</v>
      </c>
    </row>
    <row r="89" spans="1:13" s="4" customFormat="1" ht="12.6" customHeight="1" x14ac:dyDescent="0.2">
      <c r="A89" s="14"/>
      <c r="B89" s="16"/>
      <c r="C89" s="19"/>
      <c r="D89" s="19"/>
      <c r="E89" s="19"/>
      <c r="F89" s="19"/>
      <c r="G89" s="19"/>
      <c r="H89" s="6" t="s">
        <v>11</v>
      </c>
      <c r="I89" s="7">
        <v>5.984</v>
      </c>
      <c r="J89" s="7">
        <f t="shared" si="16"/>
        <v>41.887999999999998</v>
      </c>
      <c r="K89" s="6" t="s">
        <v>18</v>
      </c>
      <c r="L89" s="7">
        <v>1.5</v>
      </c>
      <c r="M89" s="6">
        <f t="shared" si="17"/>
        <v>10.5</v>
      </c>
    </row>
    <row r="90" spans="1:13" s="4" customFormat="1" ht="12.6" customHeight="1" x14ac:dyDescent="0.2">
      <c r="A90" s="14"/>
      <c r="B90" s="16"/>
      <c r="C90" s="19"/>
      <c r="D90" s="19"/>
      <c r="E90" s="19"/>
      <c r="F90" s="19"/>
      <c r="G90" s="19"/>
      <c r="H90" s="6" t="s">
        <v>20</v>
      </c>
      <c r="I90" s="7">
        <v>0.82499999999999996</v>
      </c>
      <c r="J90" s="7">
        <f t="shared" si="16"/>
        <v>5.7749999999999995</v>
      </c>
      <c r="K90" s="6"/>
      <c r="L90" s="7"/>
      <c r="M90" s="6"/>
    </row>
    <row r="91" spans="1:13" s="4" customFormat="1" ht="12.6" customHeight="1" x14ac:dyDescent="0.2">
      <c r="A91" s="14"/>
      <c r="B91" s="16"/>
      <c r="C91" s="19"/>
      <c r="D91" s="19"/>
      <c r="E91" s="19"/>
      <c r="F91" s="19"/>
      <c r="G91" s="19"/>
      <c r="H91" s="6" t="s">
        <v>68</v>
      </c>
      <c r="I91" s="6">
        <v>4.95</v>
      </c>
      <c r="J91" s="6">
        <f t="shared" si="16"/>
        <v>34.65</v>
      </c>
      <c r="K91" s="6"/>
      <c r="L91" s="7"/>
      <c r="M91" s="6"/>
    </row>
    <row r="92" spans="1:13" s="4" customFormat="1" ht="12.6" customHeight="1" x14ac:dyDescent="0.2">
      <c r="A92" s="14"/>
      <c r="B92" s="16"/>
      <c r="C92" s="19"/>
      <c r="D92" s="19"/>
      <c r="E92" s="19"/>
      <c r="F92" s="19"/>
      <c r="G92" s="19"/>
      <c r="H92" s="6"/>
      <c r="I92" s="6"/>
      <c r="J92" s="6"/>
      <c r="K92" s="6"/>
      <c r="L92" s="7"/>
      <c r="M92" s="19"/>
    </row>
    <row r="93" spans="1:13" s="4" customFormat="1" ht="12.6" customHeight="1" x14ac:dyDescent="0.2">
      <c r="A93" s="14" t="s">
        <v>27</v>
      </c>
      <c r="B93" s="16">
        <v>3</v>
      </c>
      <c r="C93" s="19" t="s">
        <v>73</v>
      </c>
      <c r="D93" s="19">
        <v>108.09</v>
      </c>
      <c r="E93" s="19">
        <f>D93*365</f>
        <v>39452.85</v>
      </c>
      <c r="F93" s="19">
        <f>D93*B93</f>
        <v>324.27</v>
      </c>
      <c r="G93" s="19">
        <f>F93*365</f>
        <v>118358.54999999999</v>
      </c>
      <c r="H93" s="6" t="s">
        <v>11</v>
      </c>
      <c r="I93" s="6">
        <v>5.984</v>
      </c>
      <c r="J93" s="6">
        <f>I93*3</f>
        <v>17.951999999999998</v>
      </c>
      <c r="K93" s="6"/>
      <c r="L93" s="7"/>
      <c r="M93" s="19"/>
    </row>
    <row r="94" spans="1:13" s="4" customFormat="1" ht="12.6" customHeight="1" x14ac:dyDescent="0.2">
      <c r="A94" s="14"/>
      <c r="B94" s="14"/>
      <c r="C94" s="19"/>
      <c r="D94" s="19"/>
      <c r="E94" s="19"/>
      <c r="F94" s="19"/>
      <c r="G94" s="19"/>
      <c r="H94" s="6" t="s">
        <v>12</v>
      </c>
      <c r="I94" s="6">
        <v>5.94</v>
      </c>
      <c r="J94" s="6">
        <f>I94*3</f>
        <v>17.82</v>
      </c>
      <c r="K94" s="6"/>
      <c r="L94" s="7"/>
      <c r="M94" s="19"/>
    </row>
    <row r="95" spans="1:13" s="4" customFormat="1" ht="12.6" customHeight="1" x14ac:dyDescent="0.25">
      <c r="A95" s="14"/>
      <c r="B95" s="14"/>
      <c r="C95" s="19"/>
      <c r="D95" s="19"/>
      <c r="E95" s="19"/>
      <c r="F95" s="18"/>
      <c r="G95" s="19"/>
      <c r="H95" s="6"/>
      <c r="I95" s="6"/>
      <c r="J95" s="6"/>
      <c r="K95" s="6"/>
      <c r="L95" s="7"/>
      <c r="M95" s="19"/>
    </row>
    <row r="96" spans="1:13" s="4" customFormat="1" ht="12.6" customHeight="1" x14ac:dyDescent="0.2">
      <c r="A96" s="14"/>
      <c r="B96" s="14"/>
      <c r="C96" s="19"/>
      <c r="D96" s="19"/>
      <c r="E96" s="19"/>
      <c r="F96" s="19"/>
      <c r="G96" s="19"/>
      <c r="H96" s="6"/>
      <c r="I96" s="6"/>
      <c r="J96" s="6"/>
      <c r="K96" s="6"/>
      <c r="L96" s="7"/>
      <c r="M96" s="19"/>
    </row>
    <row r="97" spans="1:13" s="4" customFormat="1" ht="12.6" customHeight="1" x14ac:dyDescent="0.2">
      <c r="A97" s="14"/>
      <c r="B97" s="14"/>
      <c r="C97" s="19"/>
      <c r="D97" s="19"/>
      <c r="E97" s="19"/>
      <c r="F97" s="19"/>
      <c r="G97" s="19"/>
      <c r="H97" s="6"/>
      <c r="I97" s="7"/>
      <c r="J97" s="7"/>
      <c r="K97" s="6"/>
      <c r="L97" s="7"/>
      <c r="M97" s="19"/>
    </row>
  </sheetData>
  <mergeCells count="16">
    <mergeCell ref="B19:C19"/>
    <mergeCell ref="A7:A10"/>
    <mergeCell ref="A1:M1"/>
    <mergeCell ref="J4:J5"/>
    <mergeCell ref="M4:M5"/>
    <mergeCell ref="L4:L5"/>
    <mergeCell ref="A4:A5"/>
    <mergeCell ref="B4:B5"/>
    <mergeCell ref="C4:C5"/>
    <mergeCell ref="D4:D5"/>
    <mergeCell ref="H4:H5"/>
    <mergeCell ref="I4:I5"/>
    <mergeCell ref="K4:K5"/>
    <mergeCell ref="G4:G5"/>
    <mergeCell ref="F4:F5"/>
    <mergeCell ref="E4:E5"/>
  </mergeCells>
  <pageMargins left="0.47" right="0.19" top="0.25" bottom="0.25" header="0" footer="0"/>
  <pageSetup paperSize="9"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2.75" x14ac:dyDescent="0.2"/>
  <sheetData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FOL Software </vt:lpstr>
      <vt:lpstr>Sheet3</vt:lpstr>
      <vt:lpstr>'FOL Software '!Print_Area</vt:lpstr>
      <vt:lpstr>'FOL Software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 1</dc:creator>
  <cp:lastModifiedBy>Administrator</cp:lastModifiedBy>
  <cp:lastPrinted>2025-03-26T14:37:55Z</cp:lastPrinted>
  <dcterms:created xsi:type="dcterms:W3CDTF">1996-10-14T23:33:28Z</dcterms:created>
  <dcterms:modified xsi:type="dcterms:W3CDTF">2025-03-28T05:26:46Z</dcterms:modified>
</cp:coreProperties>
</file>