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iweid\Desktop\"/>
    </mc:Choice>
  </mc:AlternateContent>
  <bookViews>
    <workbookView xWindow="0" yWindow="0" windowWidth="22200" windowHeight="11175"/>
  </bookViews>
  <sheets>
    <sheet name="Report" sheetId="2" r:id="rId1"/>
    <sheet name="Open Rate" sheetId="26" r:id="rId2"/>
    <sheet name="Click-through Rate" sheetId="5" r:id="rId3"/>
    <sheet name="Delete Not Open Rate" sheetId="18" r:id="rId4"/>
    <sheet name="Delete Not Open Rate (Chart)" sheetId="24" r:id="rId5"/>
    <sheet name="Unsubscribed Total" sheetId="27" r:id="rId6"/>
  </sheets>
  <definedNames>
    <definedName name="_xlnm._FilterDatabase" localSheetId="2" hidden="1">'Click-through Rate'!$A$20:$C$29</definedName>
    <definedName name="_xlnm._FilterDatabase" localSheetId="4" hidden="1">'Delete Not Open Rate (Chart)'!$A$1:$N$19</definedName>
    <definedName name="_xlnm._FilterDatabase" localSheetId="1" hidden="1">'Open Rate'!$A$20:$E$29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7" l="1"/>
  <c r="I32" i="27"/>
  <c r="B32" i="27"/>
  <c r="J31" i="27"/>
  <c r="I31" i="27"/>
  <c r="B31" i="27"/>
  <c r="J30" i="27"/>
  <c r="I30" i="27"/>
  <c r="B30" i="27"/>
  <c r="J29" i="27"/>
  <c r="I29" i="27"/>
  <c r="B29" i="27"/>
  <c r="J28" i="27"/>
  <c r="I28" i="27"/>
  <c r="B28" i="27"/>
  <c r="J27" i="27"/>
  <c r="I27" i="27"/>
  <c r="B27" i="27"/>
  <c r="J26" i="27"/>
  <c r="I26" i="27"/>
  <c r="B26" i="27"/>
  <c r="J25" i="27"/>
  <c r="I25" i="27"/>
  <c r="B25" i="27"/>
  <c r="J24" i="27"/>
  <c r="I24" i="27"/>
  <c r="B24" i="27"/>
  <c r="J23" i="27"/>
  <c r="I23" i="27"/>
  <c r="B23" i="27"/>
  <c r="J22" i="27"/>
  <c r="I22" i="27"/>
  <c r="B22" i="27"/>
  <c r="J21" i="27"/>
  <c r="I21" i="27"/>
  <c r="B21" i="27"/>
  <c r="J20" i="27"/>
  <c r="I20" i="27"/>
  <c r="B20" i="27"/>
  <c r="J19" i="27"/>
  <c r="I19" i="27"/>
  <c r="B19" i="27"/>
  <c r="J18" i="27"/>
  <c r="I18" i="27"/>
  <c r="B18" i="27"/>
  <c r="J17" i="27"/>
  <c r="I17" i="27"/>
  <c r="B17" i="27"/>
  <c r="J16" i="27"/>
  <c r="I16" i="27"/>
  <c r="B16" i="27"/>
  <c r="Z15" i="27"/>
  <c r="Y15" i="27"/>
  <c r="J15" i="27"/>
  <c r="I15" i="27"/>
  <c r="B15" i="27"/>
  <c r="Y14" i="27"/>
  <c r="Z14" i="27" s="1"/>
  <c r="J14" i="27"/>
  <c r="I14" i="27"/>
  <c r="B14" i="27"/>
  <c r="Y13" i="27"/>
  <c r="Z13" i="27" s="1"/>
  <c r="J13" i="27"/>
  <c r="I13" i="27"/>
  <c r="B13" i="27"/>
  <c r="Y12" i="27"/>
  <c r="J12" i="27"/>
  <c r="I12" i="27"/>
  <c r="B12" i="27"/>
  <c r="Z11" i="27"/>
  <c r="Y11" i="27"/>
  <c r="Z12" i="27" s="1"/>
  <c r="J11" i="27"/>
  <c r="I11" i="27"/>
  <c r="B11" i="27"/>
  <c r="Y10" i="27"/>
  <c r="J10" i="27"/>
  <c r="I10" i="27"/>
  <c r="B10" i="27"/>
  <c r="J9" i="27"/>
  <c r="I9" i="27"/>
  <c r="B9" i="27"/>
  <c r="J8" i="27"/>
  <c r="I8" i="27"/>
  <c r="B8" i="27"/>
  <c r="J7" i="27"/>
  <c r="I7" i="27"/>
  <c r="B7" i="27"/>
  <c r="J6" i="27"/>
  <c r="I6" i="27"/>
  <c r="B6" i="27"/>
  <c r="J5" i="27"/>
  <c r="I5" i="27"/>
  <c r="B5" i="27"/>
  <c r="J4" i="27"/>
  <c r="I4" i="27"/>
  <c r="B4" i="27"/>
  <c r="J3" i="27"/>
  <c r="I3" i="27"/>
  <c r="B3" i="27"/>
  <c r="J2" i="27"/>
  <c r="J34" i="27" s="1"/>
  <c r="B2" i="27"/>
  <c r="J2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C29" i="26"/>
  <c r="C28" i="26"/>
  <c r="C27" i="26"/>
  <c r="C22" i="26"/>
  <c r="C26" i="26"/>
  <c r="C24" i="26"/>
  <c r="C21" i="26"/>
  <c r="C25" i="26"/>
  <c r="C23" i="26"/>
  <c r="J34" i="2" l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Q32" i="18" l="1"/>
  <c r="B32" i="18"/>
  <c r="Q31" i="18"/>
  <c r="B31" i="18"/>
  <c r="Q15" i="18"/>
  <c r="B15" i="18"/>
  <c r="Q29" i="18"/>
  <c r="B29" i="18"/>
  <c r="Q20" i="18"/>
  <c r="B20" i="18"/>
  <c r="Q27" i="18"/>
  <c r="B27" i="18"/>
  <c r="Q26" i="18"/>
  <c r="B26" i="18"/>
  <c r="Q25" i="18"/>
  <c r="B25" i="18"/>
  <c r="Q19" i="18"/>
  <c r="B19" i="18"/>
  <c r="Q23" i="18"/>
  <c r="B23" i="18"/>
  <c r="Q14" i="18"/>
  <c r="B14" i="18"/>
  <c r="Q21" i="18"/>
  <c r="B21" i="18"/>
  <c r="Q2" i="18"/>
  <c r="B2" i="18"/>
  <c r="Q10" i="18"/>
  <c r="B10" i="18"/>
  <c r="Q9" i="18"/>
  <c r="B9" i="18"/>
  <c r="Q6" i="18"/>
  <c r="B6" i="18"/>
  <c r="Q16" i="18"/>
  <c r="B16" i="18"/>
  <c r="Q18" i="18"/>
  <c r="B18" i="18"/>
  <c r="Q13" i="18"/>
  <c r="B13" i="18"/>
  <c r="Q11" i="18"/>
  <c r="B11" i="18"/>
  <c r="Q12" i="18"/>
  <c r="B12" i="18"/>
  <c r="Q24" i="18"/>
  <c r="B24" i="18"/>
  <c r="Q5" i="18"/>
  <c r="B5" i="18"/>
  <c r="Q4" i="18"/>
  <c r="B4" i="18"/>
  <c r="Q8" i="18"/>
  <c r="B8" i="18"/>
  <c r="Q7" i="18"/>
  <c r="B7" i="18"/>
  <c r="Q30" i="18"/>
  <c r="B30" i="18"/>
  <c r="Q28" i="18"/>
  <c r="B28" i="18"/>
  <c r="Q17" i="18"/>
  <c r="B17" i="18"/>
  <c r="Q3" i="18"/>
  <c r="B3" i="18"/>
  <c r="Q22" i="18"/>
  <c r="B22" i="18"/>
  <c r="T34" i="18" l="1"/>
  <c r="C29" i="5"/>
  <c r="C28" i="5"/>
  <c r="C27" i="5"/>
  <c r="C25" i="5"/>
  <c r="C22" i="5"/>
  <c r="C24" i="5"/>
  <c r="C21" i="5"/>
  <c r="C26" i="5"/>
  <c r="C23" i="5"/>
  <c r="B29" i="2"/>
  <c r="B9" i="2"/>
  <c r="B20" i="2"/>
  <c r="B18" i="2"/>
  <c r="B32" i="2"/>
  <c r="B13" i="2"/>
  <c r="B28" i="2"/>
  <c r="B14" i="2"/>
  <c r="B30" i="2"/>
  <c r="B10" i="2"/>
  <c r="B11" i="2"/>
  <c r="B2" i="2"/>
  <c r="B27" i="2"/>
  <c r="B21" i="2"/>
  <c r="B25" i="2"/>
  <c r="B26" i="2"/>
  <c r="B3" i="2"/>
  <c r="B6" i="2"/>
  <c r="B15" i="2"/>
  <c r="B23" i="2"/>
  <c r="B7" i="2"/>
  <c r="B31" i="2"/>
  <c r="B5" i="2"/>
  <c r="B17" i="2"/>
  <c r="B12" i="2"/>
  <c r="B24" i="2"/>
  <c r="B22" i="2"/>
  <c r="B8" i="2"/>
  <c r="B4" i="2"/>
  <c r="B19" i="2"/>
  <c r="B16" i="2"/>
</calcChain>
</file>

<file path=xl/sharedStrings.xml><?xml version="1.0" encoding="utf-8"?>
<sst xmlns="http://schemas.openxmlformats.org/spreadsheetml/2006/main" count="1258" uniqueCount="153">
  <si>
    <t>ZotMail ID</t>
  </si>
  <si>
    <t>From</t>
  </si>
  <si>
    <t>To</t>
  </si>
  <si>
    <t>Subject</t>
  </si>
  <si>
    <t>Status</t>
  </si>
  <si>
    <t>Begin Sending</t>
  </si>
  <si>
    <t>End Sending</t>
  </si>
  <si>
    <t>Email Count</t>
  </si>
  <si>
    <t>Analytics</t>
  </si>
  <si>
    <t>Open Rate</t>
  </si>
  <si>
    <t>Delete/Not Open Rate</t>
  </si>
  <si>
    <t>Staff Assembly</t>
  </si>
  <si>
    <t>SENT</t>
  </si>
  <si>
    <t>Yes</t>
  </si>
  <si>
    <t>Staff Assembly Upcoming News &amp; Events - January 2019</t>
  </si>
  <si>
    <t>Jan 2 2019 6:00PM</t>
  </si>
  <si>
    <t>Jan 2 2019 6:41PM</t>
  </si>
  <si>
    <t>Dine-out Day Fundraiser at The Habit Burger Grill - Tuesday, January 15, 2019</t>
  </si>
  <si>
    <t>Jan 11 2019 6:48PM</t>
  </si>
  <si>
    <t>Jan 11 2019 7:24PM</t>
  </si>
  <si>
    <t>BACK BY POPULAR DEMAND! My UC Career Series, Part 1: Discover Your Career Path - January 18, 2019</t>
  </si>
  <si>
    <t>Jan 15 2019 6:00PM</t>
  </si>
  <si>
    <t>Jan 15 2019 6:37PM</t>
  </si>
  <si>
    <t>Don't Miss Out! Discounted tickets to see the LA Clippers</t>
  </si>
  <si>
    <t>Jan 15 2019 8:54PM</t>
  </si>
  <si>
    <t>Jan 15 2019 9:31PM</t>
  </si>
  <si>
    <t>My UC Career Series, Part 2: Resume Writing Workshop - January 29, 2019</t>
  </si>
  <si>
    <t>Jan 23 2019 6:00PM</t>
  </si>
  <si>
    <t>Jan 23 2019 6:46PM</t>
  </si>
  <si>
    <t>Night at the Arts - Winter 2019</t>
  </si>
  <si>
    <t>Jan 28 2019 6:00PM</t>
  </si>
  <si>
    <t>Jan 28 2019 6:33PM</t>
  </si>
  <si>
    <t>You Spoke. We Listened. Lunch with Leadership - February 7, 2019</t>
  </si>
  <si>
    <t>Jan 28 2019 7:06PM</t>
  </si>
  <si>
    <t>Staff Assembly Upcoming News &amp; Events - February 2019</t>
  </si>
  <si>
    <t>Jan 31 2019 6:36PM</t>
  </si>
  <si>
    <t>Jan 31 2019 7:17PM</t>
  </si>
  <si>
    <t>Dine-out Day Fundraiser at Blaze Pizza - Tuesday, February 26, 2019</t>
  </si>
  <si>
    <t>Feb 25 2019 7:46PM</t>
  </si>
  <si>
    <t>Feb 25 2019 8:23PM</t>
  </si>
  <si>
    <t>Staff Assembly Upcoming News &amp; Events - March 2019</t>
  </si>
  <si>
    <t>Feb 28 2019 6:20PM</t>
  </si>
  <si>
    <t>Feb 28 2019 7:02PM</t>
  </si>
  <si>
    <t>2019 Excellence in Leadership Awards - Call for Nominations</t>
  </si>
  <si>
    <t>Mar 8 2019 6:36PM</t>
  </si>
  <si>
    <t>Mar 8 2019 7:12PM</t>
  </si>
  <si>
    <t>Don't Miss Out! LA Galaxy Game</t>
  </si>
  <si>
    <t>Mar 13 2019 7:06PM</t>
  </si>
  <si>
    <t>Mar 13 2019 7:41PM</t>
  </si>
  <si>
    <t>Don't Miss Out! LA Angels vs New York Yankees - April 25, 2019</t>
  </si>
  <si>
    <t>Mar 14 2019 6:00PM</t>
  </si>
  <si>
    <t>Mar 14 2019 6:36PM</t>
  </si>
  <si>
    <t>Dine-out Day Fundraiser at The Habit Burger Grill - Tuesday, March 26, 2019</t>
  </si>
  <si>
    <t>Mar 21 2019 7:32PM</t>
  </si>
  <si>
    <t>Mar 21 2019 8:08PM</t>
  </si>
  <si>
    <t>2019 Staff Appreciation Breakfast - Thursday, March 28, 2019</t>
  </si>
  <si>
    <t>Mar 25 2019 6:16PM</t>
  </si>
  <si>
    <t>Mar 25 2019 6:50PM</t>
  </si>
  <si>
    <t>Excellence in Leadership Awards - Call for Nominations!</t>
  </si>
  <si>
    <t>Mar 28 2019 6:00PM</t>
  </si>
  <si>
    <t>Mar 28 2019 6:35PM</t>
  </si>
  <si>
    <t>Staff Assembly Upcoming News &amp; Events - April 2019</t>
  </si>
  <si>
    <t>Apr 3 2019 10:40PM</t>
  </si>
  <si>
    <t>Apr 3 2019 11:23PM</t>
  </si>
  <si>
    <t>2019 UCI Staff Appreciation Picnic - Save the Date &amp; Help Select the Theme!</t>
  </si>
  <si>
    <t>Apr 4 2019 9:24PM</t>
  </si>
  <si>
    <t>Apr 4 2019 9:59PM</t>
  </si>
  <si>
    <t>Staff Assembly Beach Clean-Up - Saturday, May 4, 2019</t>
  </si>
  <si>
    <t>Apr 8 2019 7:50PM</t>
  </si>
  <si>
    <t>Apr 8 2019 8:26PM</t>
  </si>
  <si>
    <t>Dine-out Day Fundraiser at Blaze Pizza - Tuesday, April 16, 2019</t>
  </si>
  <si>
    <t>Apr 11 2019 6:20PM</t>
  </si>
  <si>
    <t>Apr 11 2019 6:57PM</t>
  </si>
  <si>
    <t>Up to $500 Scholarships for UCI Staff!</t>
  </si>
  <si>
    <t>Apr 15 2019 10:46PM</t>
  </si>
  <si>
    <t>Apr 15 2019 11:24PM</t>
  </si>
  <si>
    <t>Meet &amp; Greet with the Staff Advisors to the Regents - Wednesday, April 24, 2019</t>
  </si>
  <si>
    <t>Apr 17 2019 9:46PM</t>
  </si>
  <si>
    <t>Apr 17 2019 10:26PM</t>
  </si>
  <si>
    <t>You Spoke. We Listened. Lunch with Leadership - Tuesday, May 7, 2019</t>
  </si>
  <si>
    <t>Apr 18 2019 6:14PM</t>
  </si>
  <si>
    <t>Apr 18 2019 6:47PM</t>
  </si>
  <si>
    <t>Giving Day is HERE!</t>
  </si>
  <si>
    <t>Apr 24 2019 1:16AM</t>
  </si>
  <si>
    <t>Apr 24 2019 1:51AM</t>
  </si>
  <si>
    <t>Staff Assembly Upcoming News &amp; Events - May 2019</t>
  </si>
  <si>
    <t>Apr 30 2019 7:15PM</t>
  </si>
  <si>
    <t>Apr 30 2019 7:58PM</t>
  </si>
  <si>
    <t>2019 Heritage Museum of OC Volunteer</t>
  </si>
  <si>
    <t>May 1 2019 7:05PM</t>
  </si>
  <si>
    <t>May 1 2019 7:39PM</t>
  </si>
  <si>
    <t>Nominations for Staff Assembly 2019 – 2020 Council Elections</t>
  </si>
  <si>
    <t>May 2 2019 6:00PM</t>
  </si>
  <si>
    <t>May 2 2019 7:05PM</t>
  </si>
  <si>
    <t>UCI Baseball vs. UC Davis - Saturday, May 18, 2019</t>
  </si>
  <si>
    <t>May 6 2019 7:53PM</t>
  </si>
  <si>
    <t>May 6 2019 8:34PM</t>
  </si>
  <si>
    <t>Coffee Talk with Salvador Rivas, Ed.D - Wednesday, May 15, 2019</t>
  </si>
  <si>
    <t>May 8 2019 8:51PM</t>
  </si>
  <si>
    <t>May 8 2019 9:27PM</t>
  </si>
  <si>
    <t>Reminder - Up to $500 Scholarships for UCI Staff! Apply by May 15!</t>
  </si>
  <si>
    <t>May 9 2019 6:35PM</t>
  </si>
  <si>
    <t>May 9 2019 7:10PM</t>
  </si>
  <si>
    <t>Reminder! Nominations for Staff Assembly 2019 – 2020 Council Elections</t>
  </si>
  <si>
    <t>May 13 2019 7:11PM</t>
  </si>
  <si>
    <t>May 13 2019 7:48PM</t>
  </si>
  <si>
    <t>free tickets</t>
  </si>
  <si>
    <t>Column1</t>
  </si>
  <si>
    <t>breakfast, big pictures</t>
  </si>
  <si>
    <t>Category</t>
  </si>
  <si>
    <t>Date</t>
  </si>
  <si>
    <t>Row Labels</t>
  </si>
  <si>
    <t>Grand Total</t>
  </si>
  <si>
    <t>Sum of Open Rate</t>
  </si>
  <si>
    <t>SA Leadership Awards</t>
  </si>
  <si>
    <t>SA Elections</t>
  </si>
  <si>
    <t>Monthly</t>
  </si>
  <si>
    <t>Professional Develop</t>
  </si>
  <si>
    <t>Scholarship</t>
  </si>
  <si>
    <t>Sports</t>
  </si>
  <si>
    <t>Volunteer</t>
  </si>
  <si>
    <t>Dine Out/Giving/Scholarship</t>
  </si>
  <si>
    <t>Committee</t>
  </si>
  <si>
    <t>x - all</t>
  </si>
  <si>
    <t>Education &amp; Enrichment</t>
  </si>
  <si>
    <t>Community Relations</t>
  </si>
  <si>
    <t>Council Communications and Special Programs Chair</t>
  </si>
  <si>
    <t>Staff Appreciation</t>
  </si>
  <si>
    <t>Chair</t>
  </si>
  <si>
    <t>Vice Chair</t>
  </si>
  <si>
    <t>Sum of Click-through Rate</t>
  </si>
  <si>
    <t>Open rate %</t>
  </si>
  <si>
    <t>Click-thru Rate</t>
  </si>
  <si>
    <t># Unsubscribed</t>
  </si>
  <si>
    <t>Day of the week</t>
  </si>
  <si>
    <t>% Interest</t>
  </si>
  <si>
    <t>Arts &amp; Entertainment</t>
  </si>
  <si>
    <t>Dine Out/Scholarship</t>
  </si>
  <si>
    <t>Professional Development</t>
  </si>
  <si>
    <t>General Monthly</t>
  </si>
  <si>
    <t>% Interest (Open Rates)</t>
  </si>
  <si>
    <t>Sum of Delete/Not Open Rate</t>
  </si>
  <si>
    <t>% Change</t>
  </si>
  <si>
    <t>Jan</t>
  </si>
  <si>
    <t>Feb</t>
  </si>
  <si>
    <t>Mar</t>
  </si>
  <si>
    <t>Apr</t>
  </si>
  <si>
    <t>May</t>
  </si>
  <si>
    <t>Dec</t>
  </si>
  <si>
    <t>Month</t>
  </si>
  <si>
    <t>End of Month Unsubscribe</t>
  </si>
  <si>
    <t>Notes</t>
  </si>
  <si>
    <t>% Chg of Unsubscribed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</si>
</sst>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,\ m/d/yy"/>
    <numFmt numFmtId="165" formatCode="dddd"/>
    <numFmt numFmtId="166" formatCode="0.0%"/>
    <numFmt numFmtId="167" formatCode="m/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9" fontId="0" fillId="0" borderId="0" xfId="1" applyFont="1" applyAlignment="1">
      <alignment vertical="center" wrapText="1"/>
    </xf>
    <xf numFmtId="9" fontId="0" fillId="0" borderId="0" xfId="1" applyFont="1" applyAlignment="1">
      <alignment vertical="center"/>
    </xf>
    <xf numFmtId="165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/>
    </xf>
    <xf numFmtId="9" fontId="0" fillId="0" borderId="0" xfId="1" applyFont="1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64" fontId="0" fillId="3" borderId="2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9" fontId="0" fillId="3" borderId="2" xfId="1" applyNumberFormat="1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9" fontId="0" fillId="0" borderId="2" xfId="1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164" fontId="0" fillId="3" borderId="1" xfId="0" applyNumberFormat="1" applyFont="1" applyFill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6" fontId="0" fillId="0" borderId="0" xfId="1" applyNumberFormat="1" applyFont="1" applyAlignment="1">
      <alignment vertical="center" wrapText="1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/>
    <xf numFmtId="167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</cellXfs>
  <cellStyles count="2">
    <cellStyle name="Normal" xfId="0" builtinId="0"/>
    <cellStyle name="Percent" xfId="1" builtinId="5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</dxf>
    <dxf>
      <numFmt numFmtId="167" formatCode="m/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65" formatCode="ddd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65" formatCode="ddd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ddd\,\ m/d/yy"/>
      <alignment horizontal="general" vertical="center" textRotation="0" wrapText="0" indent="0" justifyLastLine="0" shrinkToFit="0" readingOrder="0"/>
    </dxf>
    <dxf>
      <numFmt numFmtId="165" formatCode="ddd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FF"/>
      <color rgb="FFFB8989"/>
      <color rgb="FF4C04AC"/>
      <color rgb="FF7100B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FB-450F-94A2-61F3F01E47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B-450F-94A2-61F3F01E47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FB-450F-94A2-61F3F01E47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FB-450F-94A2-61F3F01E47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FB-450F-94A2-61F3F01E47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FB-450F-94A2-61F3F01E47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FB-450F-94A2-61F3F01E47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FB-450F-94A2-61F3F01E47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FB-450F-94A2-61F3F01E4719}"/>
              </c:ext>
            </c:extLst>
          </c:dPt>
          <c:dLbls>
            <c:dLbl>
              <c:idx val="0"/>
              <c:layout>
                <c:manualLayout>
                  <c:x val="3.2376749781277338E-2"/>
                  <c:y val="4.95034995625546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9FB-450F-94A2-61F3F01E4719}"/>
                </c:ext>
              </c:extLst>
            </c:dLbl>
            <c:dLbl>
              <c:idx val="2"/>
              <c:layout>
                <c:manualLayout>
                  <c:x val="2.8149825021872264E-2"/>
                  <c:y val="-5.37084426946631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9FB-450F-94A2-61F3F01E47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'Open Rate'!$A$21:$A$29</c:f>
              <c:strCache>
                <c:ptCount val="9"/>
                <c:pt idx="0">
                  <c:v>Professional Development</c:v>
                </c:pt>
                <c:pt idx="1">
                  <c:v>Dine Out/Scholarship</c:v>
                </c:pt>
                <c:pt idx="2">
                  <c:v>General Monthly</c:v>
                </c:pt>
                <c:pt idx="3">
                  <c:v>Sports</c:v>
                </c:pt>
                <c:pt idx="4">
                  <c:v>Arts &amp; Entertainment</c:v>
                </c:pt>
                <c:pt idx="5">
                  <c:v>Scholarship</c:v>
                </c:pt>
                <c:pt idx="6">
                  <c:v>SA Leadership Awards</c:v>
                </c:pt>
                <c:pt idx="7">
                  <c:v>Volunteer</c:v>
                </c:pt>
                <c:pt idx="8">
                  <c:v>SA Elections</c:v>
                </c:pt>
              </c:strCache>
            </c:strRef>
          </c:cat>
          <c:val>
            <c:numRef>
              <c:f>'Open Rate'!$B$21:$B$29</c:f>
              <c:numCache>
                <c:formatCode>General</c:formatCode>
                <c:ptCount val="9"/>
                <c:pt idx="0">
                  <c:v>25553</c:v>
                </c:pt>
                <c:pt idx="1">
                  <c:v>19581</c:v>
                </c:pt>
                <c:pt idx="2">
                  <c:v>18778</c:v>
                </c:pt>
                <c:pt idx="3">
                  <c:v>15043</c:v>
                </c:pt>
                <c:pt idx="4">
                  <c:v>14725</c:v>
                </c:pt>
                <c:pt idx="5">
                  <c:v>8748</c:v>
                </c:pt>
                <c:pt idx="6">
                  <c:v>8746</c:v>
                </c:pt>
                <c:pt idx="7">
                  <c:v>7506</c:v>
                </c:pt>
                <c:pt idx="8">
                  <c:v>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FB-450F-94A2-61F3F01E471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Click-through</a:t>
            </a:r>
            <a:r>
              <a:rPr lang="en-US" baseline="0"/>
              <a:t> rates</a:t>
            </a:r>
            <a:endParaRPr lang="en-US"/>
          </a:p>
        </c:rich>
      </c:tx>
      <c:layout>
        <c:manualLayout>
          <c:xMode val="edge"/>
          <c:yMode val="edge"/>
          <c:x val="0.349184971400641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7767795111218"/>
          <c:y val="0.23802821522309717"/>
          <c:w val="0.81816576685871112"/>
          <c:h val="0.6654946777486147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8-4AB2-8D02-276BC3AA70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8-4AB2-8D02-276BC3AA70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08-4AB2-8D02-276BC3AA70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08-4AB2-8D02-276BC3AA70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08-4AB2-8D02-276BC3AA70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08-4AB2-8D02-276BC3AA70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808-4AB2-8D02-276BC3AA70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08-4AB2-8D02-276BC3AA70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808-4AB2-8D02-276BC3AA70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808-4AB2-8D02-276BC3AA703B}"/>
              </c:ext>
            </c:extLst>
          </c:dPt>
          <c:dLbls>
            <c:dLbl>
              <c:idx val="0"/>
              <c:layout>
                <c:manualLayout>
                  <c:x val="2.881343649125687E-2"/>
                  <c:y val="-3.39388305628463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08-4AB2-8D02-276BC3AA703B}"/>
                </c:ext>
              </c:extLst>
            </c:dLbl>
            <c:dLbl>
              <c:idx val="1"/>
              <c:layout>
                <c:manualLayout>
                  <c:x val="2.020917827723805E-3"/>
                  <c:y val="-2.41105278506853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808-4AB2-8D02-276BC3AA703B}"/>
                </c:ext>
              </c:extLst>
            </c:dLbl>
            <c:dLbl>
              <c:idx val="3"/>
              <c:layout>
                <c:manualLayout>
                  <c:x val="-4.0488626421697288E-2"/>
                  <c:y val="-2.6486949547973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808-4AB2-8D02-276BC3AA703B}"/>
                </c:ext>
              </c:extLst>
            </c:dLbl>
            <c:dLbl>
              <c:idx val="4"/>
              <c:layout>
                <c:manualLayout>
                  <c:x val="-7.5684384601749774E-3"/>
                  <c:y val="-0.1150750947798191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808-4AB2-8D02-276BC3AA703B}"/>
                </c:ext>
              </c:extLst>
            </c:dLbl>
            <c:dLbl>
              <c:idx val="5"/>
              <c:layout>
                <c:manualLayout>
                  <c:x val="9.0848328689713348E-2"/>
                  <c:y val="-0.163635899679206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808-4AB2-8D02-276BC3AA70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808-4AB2-8D02-276BC3AA70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808-4AB2-8D02-276BC3AA70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1808-4AB2-8D02-276BC3AA7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'Click-through Rate'!$A$21:$A$29</c:f>
              <c:strCache>
                <c:ptCount val="9"/>
                <c:pt idx="0">
                  <c:v>General Monthly</c:v>
                </c:pt>
                <c:pt idx="1">
                  <c:v>Arts &amp; Entertainment</c:v>
                </c:pt>
                <c:pt idx="2">
                  <c:v>Professional Development</c:v>
                </c:pt>
                <c:pt idx="3">
                  <c:v>Sports</c:v>
                </c:pt>
                <c:pt idx="4">
                  <c:v>Scholarship</c:v>
                </c:pt>
                <c:pt idx="5">
                  <c:v>Dine Out/Scholarship</c:v>
                </c:pt>
                <c:pt idx="6">
                  <c:v>SA Leadership Awards</c:v>
                </c:pt>
                <c:pt idx="7">
                  <c:v>Volunteer</c:v>
                </c:pt>
                <c:pt idx="8">
                  <c:v>SA Elections</c:v>
                </c:pt>
              </c:strCache>
            </c:strRef>
          </c:cat>
          <c:val>
            <c:numRef>
              <c:f>'Click-through Rate'!$B$21:$B$29</c:f>
              <c:numCache>
                <c:formatCode>General</c:formatCode>
                <c:ptCount val="9"/>
                <c:pt idx="0">
                  <c:v>5291</c:v>
                </c:pt>
                <c:pt idx="1">
                  <c:v>2589</c:v>
                </c:pt>
                <c:pt idx="2">
                  <c:v>2240</c:v>
                </c:pt>
                <c:pt idx="3">
                  <c:v>2103</c:v>
                </c:pt>
                <c:pt idx="4">
                  <c:v>1086</c:v>
                </c:pt>
                <c:pt idx="5">
                  <c:v>597</c:v>
                </c:pt>
                <c:pt idx="6">
                  <c:v>457</c:v>
                </c:pt>
                <c:pt idx="7">
                  <c:v>345</c:v>
                </c:pt>
                <c:pt idx="8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8-4AB2-8D02-276BC3AA703B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Delete/Not Open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'Delete Not Open Rate (Chart)'!$B$41</c:f>
              <c:strCache>
                <c:ptCount val="1"/>
                <c:pt idx="0">
                  <c:v>Sum of Delete/Not Open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'Delete Not Open Rate (Chart)'!$A$42:$A$48</c:f>
              <c:strCache>
                <c:ptCount val="7"/>
                <c:pt idx="0">
                  <c:v>Dine Out/Scholarship</c:v>
                </c:pt>
                <c:pt idx="1">
                  <c:v>Professional Develop</c:v>
                </c:pt>
                <c:pt idx="2">
                  <c:v>Sports</c:v>
                </c:pt>
                <c:pt idx="3">
                  <c:v>Volunteer</c:v>
                </c:pt>
                <c:pt idx="4">
                  <c:v>SA Elections</c:v>
                </c:pt>
                <c:pt idx="5">
                  <c:v>SA Leadership Awards</c:v>
                </c:pt>
                <c:pt idx="6">
                  <c:v>Arts &amp; Entertainment</c:v>
                </c:pt>
              </c:strCache>
            </c:strRef>
          </c:cat>
          <c:val>
            <c:numRef>
              <c:f>'Delete Not Open Rate (Chart)'!$B$42:$B$48</c:f>
              <c:numCache>
                <c:formatCode>General</c:formatCode>
                <c:ptCount val="7"/>
                <c:pt idx="0">
                  <c:v>89087</c:v>
                </c:pt>
                <c:pt idx="1">
                  <c:v>70165</c:v>
                </c:pt>
                <c:pt idx="2">
                  <c:v>36631</c:v>
                </c:pt>
                <c:pt idx="3">
                  <c:v>36395</c:v>
                </c:pt>
                <c:pt idx="4">
                  <c:v>36048</c:v>
                </c:pt>
                <c:pt idx="5">
                  <c:v>34661</c:v>
                </c:pt>
                <c:pt idx="6">
                  <c:v>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1-453F-A584-6D400E5C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146456"/>
        <c:axId val="454151048"/>
      </c:barChart>
      <c:catAx>
        <c:axId val="45414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1048"/>
        <c:crosses val="autoZero"/>
        <c:auto val="1"/>
        <c:lblAlgn val="ctr"/>
        <c:lblOffset val="100"/>
        <c:noMultiLvlLbl val="0"/>
      </c:catAx>
      <c:valAx>
        <c:axId val="45415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604470</xdr:colOff>
      <xdr:row>2</xdr:row>
      <xdr:rowOff>5861</xdr:rowOff>
    </xdr:from>
    <xdr:to>
      <xdr:col>12</xdr:col>
      <xdr:colOff>311393</xdr:colOff>
      <xdr:row>16</xdr:row>
      <xdr:rowOff>82061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490904</xdr:colOff>
      <xdr:row>2</xdr:row>
      <xdr:rowOff>76402</xdr:rowOff>
    </xdr:from>
    <xdr:to>
      <xdr:col>14</xdr:col>
      <xdr:colOff>44656</xdr:colOff>
      <xdr:row>16</xdr:row>
      <xdr:rowOff>152602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33</xdr:row>
      <xdr:rowOff>19050</xdr:rowOff>
    </xdr:from>
    <xdr:to>
      <xdr:col>14</xdr:col>
      <xdr:colOff>352425</xdr:colOff>
      <xdr:row>47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g, Mei" refreshedDate="43670.601109606483" createdVersion="6" refreshedVersion="6" minRefreshableVersion="3" recordCount="31">
  <cacheSource type="worksheet">
    <worksheetSource name="Table1"/>
  </cacheSource>
  <cacheFields count="18">
    <cacheField name="ZotMail ID" numFmtId="0">
      <sharedItems containsSemiMixedTypes="0" containsString="0" containsNumber="1" containsInteger="1" minValue="82078" maxValue="83318"/>
    </cacheField>
    <cacheField name="Date" numFmtId="14">
      <sharedItems containsSemiMixedTypes="0" containsNonDate="0" containsDate="1" containsString="0" minDate="2019-01-02T00:00:00" maxDate="2019-05-14T00:00:00" count="29">
        <d v="2019-01-28T00:00:00"/>
        <d v="2019-03-25T00:00:00"/>
        <d v="2019-04-04T00:00:00"/>
        <d v="2019-01-11T00:00:00"/>
        <d v="2019-02-25T00:00:00"/>
        <d v="2019-03-21T00:00:00"/>
        <d v="2019-04-11T00:00:00"/>
        <d v="2019-04-23T00:00:00"/>
        <d v="2019-01-02T00:00:00"/>
        <d v="2019-01-31T00:00:00"/>
        <d v="2019-02-28T00:00:00"/>
        <d v="2019-04-03T00:00:00"/>
        <d v="2019-04-30T00:00:00"/>
        <d v="2019-04-17T00:00:00"/>
        <d v="2019-04-18T00:00:00"/>
        <d v="2019-01-15T00:00:00"/>
        <d v="2019-01-23T00:00:00"/>
        <d v="2019-05-08T00:00:00"/>
        <d v="2019-05-02T00:00:00"/>
        <d v="2019-05-13T00:00:00"/>
        <d v="2019-03-08T00:00:00"/>
        <d v="2019-03-28T00:00:00"/>
        <d v="2019-04-15T00:00:00"/>
        <d v="2019-05-09T00:00:00"/>
        <d v="2019-03-13T00:00:00"/>
        <d v="2019-03-14T00:00:00"/>
        <d v="2019-05-06T00:00:00"/>
        <d v="2019-04-08T00:00:00"/>
        <d v="2019-05-01T00:00:00"/>
      </sharedItems>
      <fieldGroup par="17" base="1">
        <rangePr groupBy="days" startDate="2019-01-02T00:00:00" endDate="2019-05-14T00:00:00"/>
        <groupItems count="368">
          <s v="&lt;1/2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4/2019"/>
        </groupItems>
      </fieldGroup>
    </cacheField>
    <cacheField name="From" numFmtId="0">
      <sharedItems/>
    </cacheField>
    <cacheField name="To" numFmtId="0">
      <sharedItems/>
    </cacheField>
    <cacheField name="Subject" numFmtId="0">
      <sharedItems count="31">
        <s v="Night at the Arts - Winter 2019"/>
        <s v="2019 Staff Appreciation Breakfast - Thursday, March 28, 2019"/>
        <s v="2019 UCI Staff Appreciation Picnic - Save the Date &amp; Help Select the Theme!"/>
        <s v="Dine-out Day Fundraiser at The Habit Burger Grill - Tuesday, January 15, 2019"/>
        <s v="Dine-out Day Fundraiser at Blaze Pizza - Tuesday, February 26, 2019"/>
        <s v="Dine-out Day Fundraiser at The Habit Burger Grill - Tuesday, March 26, 2019"/>
        <s v="Dine-out Day Fundraiser at Blaze Pizza - Tuesday, April 16, 2019"/>
        <s v="Giving Day is HERE!"/>
        <s v="Staff Assembly Upcoming News &amp; Events - January 2019"/>
        <s v="Staff Assembly Upcoming News &amp; Events - February 2019"/>
        <s v="Staff Assembly Upcoming News &amp; Events - March 2019"/>
        <s v="Staff Assembly Upcoming News &amp; Events - April 2019"/>
        <s v="Staff Assembly Upcoming News &amp; Events - May 2019"/>
        <s v="Meet &amp; Greet with the Staff Advisors to the Regents - Wednesday, April 24, 2019"/>
        <s v="You Spoke. We Listened. Lunch with Leadership - February 7, 2019"/>
        <s v="You Spoke. We Listened. Lunch with Leadership - Tuesday, May 7, 2019"/>
        <s v="BACK BY POPULAR DEMAND! My UC Career Series, Part 1: Discover Your Career Path - January 18, 2019"/>
        <s v="My UC Career Series, Part 2: Resume Writing Workshop - January 29, 2019"/>
        <s v="Coffee Talk with Salvador Rivas, Ed.D - Wednesday, May 15, 2019"/>
        <s v="Nominations for Staff Assembly 2019 – 2020 Council Elections"/>
        <s v="Reminder! Nominations for Staff Assembly 2019 – 2020 Council Elections"/>
        <s v="2019 Excellence in Leadership Awards - Call for Nominations"/>
        <s v="Excellence in Leadership Awards - Call for Nominations!"/>
        <s v="Up to $500 Scholarships for UCI Staff!"/>
        <s v="Reminder - Up to $500 Scholarships for UCI Staff! Apply by May 15!"/>
        <s v="Don't Miss Out! Discounted tickets to see the LA Clippers"/>
        <s v="Don't Miss Out! LA Galaxy Game"/>
        <s v="Don't Miss Out! LA Angels vs New York Yankees - April 25, 2019"/>
        <s v="UCI Baseball vs. UC Davis - Saturday, May 18, 2019"/>
        <s v="Staff Assembly Beach Clean-Up - Saturday, May 4, 2019"/>
        <s v="2019 Heritage Museum of OC Volunteer"/>
      </sharedItems>
    </cacheField>
    <cacheField name="Committee" numFmtId="0">
      <sharedItems/>
    </cacheField>
    <cacheField name="Category" numFmtId="0">
      <sharedItems count="9">
        <s v="Arts and Entertainment"/>
        <s v="Dine Out/Giving/Scholarship"/>
        <s v="Monthly"/>
        <s v="Professional Develop"/>
        <s v="SA Elections"/>
        <s v="SA Leadership Awards"/>
        <s v="Scholarship"/>
        <s v="Sports"/>
        <s v="Volunteer"/>
      </sharedItems>
    </cacheField>
    <cacheField name="Status" numFmtId="0">
      <sharedItems/>
    </cacheField>
    <cacheField name="Begin Sending" numFmtId="0">
      <sharedItems/>
    </cacheField>
    <cacheField name="End Sending" numFmtId="0">
      <sharedItems/>
    </cacheField>
    <cacheField name="Email Count" numFmtId="0">
      <sharedItems containsSemiMixedTypes="0" containsString="0" containsNumber="1" containsInteger="1" minValue="21333" maxValue="22053"/>
    </cacheField>
    <cacheField name="Analytics" numFmtId="0">
      <sharedItems/>
    </cacheField>
    <cacheField name="Open Rate" numFmtId="0">
      <sharedItems containsSemiMixedTypes="0" containsString="0" containsNumber="1" containsInteger="1" minValue="3340" maxValue="5399"/>
    </cacheField>
    <cacheField name="Click-through Rate" numFmtId="0">
      <sharedItems containsSemiMixedTypes="0" containsString="0" containsNumber="1" containsInteger="1" minValue="69" maxValue="1477"/>
    </cacheField>
    <cacheField name="Delete/Not Open Rate" numFmtId="0">
      <sharedItems containsSemiMixedTypes="0" containsString="0" containsNumber="1" containsInteger="1" minValue="16366" maxValue="18695"/>
    </cacheField>
    <cacheField name="# Unsubscribed when msg was created" numFmtId="0">
      <sharedItems containsSemiMixedTypes="0" containsString="0" containsNumber="1" containsInteger="1" minValue="1190" maxValue="1305"/>
    </cacheField>
    <cacheField name="Column1" numFmtId="0">
      <sharedItems containsBlank="1" count="3">
        <m/>
        <s v="breakfast, big pictures"/>
        <s v="free tickets"/>
      </sharedItems>
    </cacheField>
    <cacheField name="Months" numFmtId="0" databaseField="0">
      <fieldGroup base="1">
        <rangePr groupBy="months" startDate="2019-01-02T00:00:00" endDate="2019-05-14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g, Mei" refreshedDate="43676.449693518516" createdVersion="6" refreshedVersion="6" minRefreshableVersion="3" recordCount="18">
  <cacheSource type="worksheet">
    <worksheetSource ref="A1:N19" sheet="Delete Not Open Rate (Chart)"/>
  </cacheSource>
  <cacheFields count="14">
    <cacheField name="Date" numFmtId="164">
      <sharedItems containsSemiMixedTypes="0" containsNonDate="0" containsDate="1" containsString="0" minDate="2019-01-11T00:00:00" maxDate="2019-05-14T00:00:00"/>
    </cacheField>
    <cacheField name="Subject" numFmtId="0">
      <sharedItems/>
    </cacheField>
    <cacheField name="Delete/Not Open Rate" numFmtId="0">
      <sharedItems containsSemiMixedTypes="0" containsString="0" containsNumber="1" containsInteger="1" minValue="16984" maxValue="18695"/>
    </cacheField>
    <cacheField name="Click-thru Rate" numFmtId="0">
      <sharedItems containsSemiMixedTypes="0" containsString="0" containsNumber="1" containsInteger="1" minValue="69" maxValue="385"/>
    </cacheField>
    <cacheField name="# Unsubscribed" numFmtId="0">
      <sharedItems containsSemiMixedTypes="0" containsString="0" containsNumber="1" containsInteger="1" minValue="1204" maxValue="1305"/>
    </cacheField>
    <cacheField name="Column1" numFmtId="0">
      <sharedItems containsNonDate="0" containsString="0" containsBlank="1"/>
    </cacheField>
    <cacheField name="Status" numFmtId="0">
      <sharedItems/>
    </cacheField>
    <cacheField name="Begin Sending" numFmtId="0">
      <sharedItems/>
    </cacheField>
    <cacheField name="End Sending" numFmtId="0">
      <sharedItems/>
    </cacheField>
    <cacheField name="Email Count" numFmtId="0">
      <sharedItems containsSemiMixedTypes="0" containsString="0" containsNumber="1" containsInteger="1" minValue="21333" maxValue="22053"/>
    </cacheField>
    <cacheField name="Analytics" numFmtId="0">
      <sharedItems/>
    </cacheField>
    <cacheField name="Open rate %" numFmtId="9">
      <sharedItems containsSemiMixedTypes="0" containsString="0" containsNumber="1" minValue="0.17865739502540787" maxValue="0.27578897786151674"/>
    </cacheField>
    <cacheField name="Committee" numFmtId="0">
      <sharedItems/>
    </cacheField>
    <cacheField name="Category" numFmtId="0">
      <sharedItems count="7">
        <s v="Sports"/>
        <s v="SA Elections"/>
        <s v="Volunteer"/>
        <s v="Dine Out/Giving/Scholarship"/>
        <s v="Professional Develop"/>
        <s v="Arts and Entertainment"/>
        <s v="SA Leadership Awar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82289"/>
    <x v="0"/>
    <s v="Staff Assembly"/>
    <s v="Staff Assembly"/>
    <x v="0"/>
    <s v="Staff Appreciation"/>
    <x v="0"/>
    <s v="SENT"/>
    <s v="Jan 28 2019 6:00PM"/>
    <s v="Jan 28 2019 6:33PM"/>
    <n v="21847"/>
    <s v="Yes"/>
    <n v="4195"/>
    <n v="273"/>
    <n v="17652"/>
    <n v="1233"/>
    <x v="0"/>
  </r>
  <r>
    <n v="82762"/>
    <x v="1"/>
    <s v="Staff Assembly"/>
    <s v="Staff Assembly"/>
    <x v="1"/>
    <s v="Staff Appreciation"/>
    <x v="0"/>
    <s v="SENT"/>
    <s v="Mar 25 2019 6:16PM"/>
    <s v="Mar 25 2019 6:50PM"/>
    <n v="21765"/>
    <s v="Yes"/>
    <n v="5399"/>
    <n v="1186"/>
    <n v="16366"/>
    <n v="1266"/>
    <x v="1"/>
  </r>
  <r>
    <n v="82913"/>
    <x v="2"/>
    <s v="Staff Assembly"/>
    <s v="Staff Assembly"/>
    <x v="2"/>
    <s v="Staff Appreciation"/>
    <x v="0"/>
    <s v="SENT"/>
    <s v="Apr 4 2019 9:24PM"/>
    <s v="Apr 4 2019 9:59PM"/>
    <n v="21821"/>
    <s v="Yes"/>
    <n v="5131"/>
    <n v="1130"/>
    <n v="16690"/>
    <n v="1267"/>
    <x v="0"/>
  </r>
  <r>
    <n v="82162"/>
    <x v="3"/>
    <s v="Staff Assembly"/>
    <s v="Staff Assembly"/>
    <x v="3"/>
    <s v="Scholarship"/>
    <x v="1"/>
    <s v="SENT"/>
    <s v="Jan 11 2019 6:48PM"/>
    <s v="Jan 11 2019 7:24PM"/>
    <n v="21620"/>
    <s v="Yes"/>
    <n v="3936"/>
    <n v="126"/>
    <n v="17684"/>
    <n v="1204"/>
    <x v="0"/>
  </r>
  <r>
    <n v="82514"/>
    <x v="4"/>
    <s v="Staff Assembly"/>
    <s v="Staff Assembly"/>
    <x v="4"/>
    <s v="Scholarship"/>
    <x v="1"/>
    <s v="SENT"/>
    <s v="Feb 25 2019 7:46PM"/>
    <s v="Feb 25 2019 8:23PM"/>
    <n v="21485"/>
    <s v="Yes"/>
    <n v="3781"/>
    <n v="99"/>
    <n v="17704"/>
    <n v="1223"/>
    <x v="0"/>
  </r>
  <r>
    <n v="82741"/>
    <x v="5"/>
    <s v="Staff Assembly"/>
    <s v="Staff Assembly"/>
    <x v="5"/>
    <s v="Scholarship"/>
    <x v="1"/>
    <s v="SENT"/>
    <s v="Mar 21 2019 7:32PM"/>
    <s v="Mar 21 2019 8:08PM"/>
    <n v="21701"/>
    <s v="Yes"/>
    <n v="4023"/>
    <n v="144"/>
    <n v="17678"/>
    <n v="1268"/>
    <x v="0"/>
  </r>
  <r>
    <n v="82968"/>
    <x v="6"/>
    <s v="Staff Assembly"/>
    <s v="Staff Assembly"/>
    <x v="6"/>
    <s v="Scholarship"/>
    <x v="1"/>
    <s v="SENT"/>
    <s v="Apr 11 2019 6:20PM"/>
    <s v="Apr 11 2019 6:57PM"/>
    <n v="21885"/>
    <s v="Yes"/>
    <n v="3916"/>
    <n v="89"/>
    <n v="17969"/>
    <n v="1274"/>
    <x v="0"/>
  </r>
  <r>
    <n v="83125"/>
    <x v="7"/>
    <s v="Staff Assembly"/>
    <s v="Staff Assembly"/>
    <x v="7"/>
    <s v="Scholarship"/>
    <x v="1"/>
    <s v="SENT"/>
    <s v="Apr 24 2019 1:16AM"/>
    <s v="Apr 24 2019 1:51AM"/>
    <n v="21977"/>
    <s v="Yes"/>
    <n v="3925"/>
    <n v="139"/>
    <n v="18052"/>
    <n v="1291"/>
    <x v="0"/>
  </r>
  <r>
    <n v="82078"/>
    <x v="8"/>
    <s v="Staff Assembly"/>
    <s v="Staff Assembly"/>
    <x v="8"/>
    <s v="x - all"/>
    <x v="2"/>
    <s v="SENT"/>
    <s v="Jan 2 2019 6:00PM"/>
    <s v="Jan 2 2019 6:41PM"/>
    <n v="21500"/>
    <s v="Yes"/>
    <n v="3861"/>
    <n v="750"/>
    <n v="17639"/>
    <n v="1190"/>
    <x v="0"/>
  </r>
  <r>
    <n v="82320"/>
    <x v="9"/>
    <s v="Staff Assembly"/>
    <s v="Staff Assembly"/>
    <x v="9"/>
    <s v="x - all"/>
    <x v="2"/>
    <s v="SENT"/>
    <s v="Jan 31 2019 6:36PM"/>
    <s v="Jan 31 2019 7:17PM"/>
    <n v="21868"/>
    <s v="Yes"/>
    <n v="3531"/>
    <n v="971"/>
    <n v="18337"/>
    <n v="1233"/>
    <x v="0"/>
  </r>
  <r>
    <n v="82561"/>
    <x v="10"/>
    <s v="Staff Assembly"/>
    <s v="Staff Assembly"/>
    <x v="10"/>
    <s v="x - all"/>
    <x v="2"/>
    <s v="SENT"/>
    <s v="Feb 28 2019 6:20PM"/>
    <s v="Feb 28 2019 7:02PM"/>
    <n v="21511"/>
    <s v="Yes"/>
    <n v="3799"/>
    <n v="1013"/>
    <n v="17712"/>
    <n v="1235"/>
    <x v="0"/>
  </r>
  <r>
    <n v="82883"/>
    <x v="11"/>
    <s v="Staff Assembly"/>
    <s v="Staff Assembly"/>
    <x v="11"/>
    <s v="x - all"/>
    <x v="2"/>
    <s v="SENT"/>
    <s v="Apr 3 2019 10:40PM"/>
    <s v="Apr 3 2019 11:23PM"/>
    <n v="21813"/>
    <s v="Yes"/>
    <n v="3655"/>
    <n v="1080"/>
    <n v="18158"/>
    <n v="1264"/>
    <x v="0"/>
  </r>
  <r>
    <n v="83187"/>
    <x v="12"/>
    <s v="Staff Assembly"/>
    <s v="Staff Assembly"/>
    <x v="12"/>
    <s v="x - all"/>
    <x v="2"/>
    <s v="SENT"/>
    <s v="Apr 30 2019 7:15PM"/>
    <s v="Apr 30 2019 7:58PM"/>
    <n v="22034"/>
    <s v="Yes"/>
    <n v="3932"/>
    <n v="1477"/>
    <n v="18102"/>
    <n v="1303"/>
    <x v="2"/>
  </r>
  <r>
    <n v="83049"/>
    <x v="13"/>
    <s v="Staff Assembly"/>
    <s v="Staff Assembly"/>
    <x v="13"/>
    <s v="Chair"/>
    <x v="3"/>
    <s v="SENT"/>
    <s v="Apr 17 2019 9:46PM"/>
    <s v="Apr 17 2019 10:26PM"/>
    <n v="21943"/>
    <s v="Yes"/>
    <n v="4093"/>
    <n v="122"/>
    <n v="17850"/>
    <n v="1278"/>
    <x v="0"/>
  </r>
  <r>
    <n v="82291"/>
    <x v="0"/>
    <s v="Staff Assembly"/>
    <s v="Staff Assembly"/>
    <x v="14"/>
    <s v="Council Communications and Special Programs Chair"/>
    <x v="3"/>
    <s v="SENT"/>
    <s v="Jan 28 2019 6:33PM"/>
    <s v="Jan 28 2019 7:06PM"/>
    <n v="21847"/>
    <s v="Yes"/>
    <n v="4539"/>
    <n v="860"/>
    <n v="17308"/>
    <n v="1233"/>
    <x v="0"/>
  </r>
  <r>
    <n v="83057"/>
    <x v="14"/>
    <s v="Staff Assembly"/>
    <s v="Staff Assembly"/>
    <x v="15"/>
    <s v="Council Communications and Special Programs Chair"/>
    <x v="3"/>
    <s v="SENT"/>
    <s v="Apr 18 2019 6:14PM"/>
    <s v="Apr 18 2019 6:47PM"/>
    <n v="21958"/>
    <s v="Yes"/>
    <n v="4456"/>
    <n v="628"/>
    <n v="17502"/>
    <n v="1283"/>
    <x v="0"/>
  </r>
  <r>
    <n v="82181"/>
    <x v="15"/>
    <s v="Staff Assembly"/>
    <s v="Staff Assembly"/>
    <x v="16"/>
    <s v="Education &amp; Enrichment"/>
    <x v="3"/>
    <s v="SENT"/>
    <s v="Jan 15 2019 6:00PM"/>
    <s v="Jan 15 2019 6:37PM"/>
    <n v="21668"/>
    <s v="Yes"/>
    <n v="4684"/>
    <n v="306"/>
    <n v="16984"/>
    <n v="1211"/>
    <x v="0"/>
  </r>
  <r>
    <n v="82256"/>
    <x v="16"/>
    <s v="Staff Assembly"/>
    <s v="Staff Assembly"/>
    <x v="17"/>
    <s v="Education &amp; Enrichment"/>
    <x v="3"/>
    <s v="SENT"/>
    <s v="Jan 23 2019 6:00PM"/>
    <s v="Jan 23 2019 6:46PM"/>
    <n v="21779"/>
    <s v="Yes"/>
    <n v="4021"/>
    <n v="255"/>
    <n v="17758"/>
    <n v="1225"/>
    <x v="0"/>
  </r>
  <r>
    <n v="83284"/>
    <x v="17"/>
    <s v="Staff Assembly"/>
    <s v="Staff Assembly"/>
    <x v="18"/>
    <s v="Education &amp; Enrichment"/>
    <x v="3"/>
    <s v="SENT"/>
    <s v="May 8 2019 8:51PM"/>
    <s v="May 8 2019 9:27PM"/>
    <n v="21333"/>
    <s v="Yes"/>
    <n v="3760"/>
    <n v="69"/>
    <n v="17573"/>
    <n v="1294"/>
    <x v="0"/>
  </r>
  <r>
    <n v="83200"/>
    <x v="18"/>
    <s v="Staff Assembly"/>
    <s v="Staff Assembly"/>
    <x v="19"/>
    <s v="Chair"/>
    <x v="4"/>
    <s v="SENT"/>
    <s v="May 2 2019 6:00PM"/>
    <s v="May 2 2019 7:05PM"/>
    <n v="22053"/>
    <s v="Yes"/>
    <n v="3748"/>
    <n v="156"/>
    <n v="18305"/>
    <n v="1305"/>
    <x v="0"/>
  </r>
  <r>
    <n v="83318"/>
    <x v="19"/>
    <s v="Staff Assembly"/>
    <s v="Staff Assembly"/>
    <x v="20"/>
    <s v="Chair"/>
    <x v="4"/>
    <s v="SENT"/>
    <s v="May 13 2019 7:11PM"/>
    <s v="May 13 2019 7:48PM"/>
    <n v="21411"/>
    <s v="Yes"/>
    <n v="3668"/>
    <n v="92"/>
    <n v="17743"/>
    <n v="1298"/>
    <x v="0"/>
  </r>
  <r>
    <n v="82625"/>
    <x v="20"/>
    <s v="Staff Assembly"/>
    <s v="Staff Assembly"/>
    <x v="21"/>
    <s v="Vice Chair"/>
    <x v="5"/>
    <s v="SENT"/>
    <s v="Mar 8 2019 6:36PM"/>
    <s v="Mar 8 2019 7:12PM"/>
    <n v="21612"/>
    <s v="Yes"/>
    <n v="4452"/>
    <n v="274"/>
    <n v="17160"/>
    <n v="1246"/>
    <x v="0"/>
  </r>
  <r>
    <n v="82800"/>
    <x v="21"/>
    <s v="Staff Assembly"/>
    <s v="Staff Assembly"/>
    <x v="22"/>
    <s v="Vice Chair"/>
    <x v="5"/>
    <s v="SENT"/>
    <s v="Mar 28 2019 6:00PM"/>
    <s v="Mar 28 2019 6:35PM"/>
    <n v="21795"/>
    <s v="Yes"/>
    <n v="4294"/>
    <n v="183"/>
    <n v="17501"/>
    <n v="1266"/>
    <x v="0"/>
  </r>
  <r>
    <n v="83021"/>
    <x v="22"/>
    <s v="Staff Assembly"/>
    <s v="Staff Assembly"/>
    <x v="23"/>
    <s v="Scholarship"/>
    <x v="6"/>
    <s v="SENT"/>
    <s v="Apr 15 2019 10:46PM"/>
    <s v="Apr 15 2019 11:24PM"/>
    <n v="21917"/>
    <s v="Yes"/>
    <n v="4530"/>
    <n v="642"/>
    <n v="17387"/>
    <n v="1277"/>
    <x v="0"/>
  </r>
  <r>
    <n v="83293"/>
    <x v="23"/>
    <s v="Staff Assembly"/>
    <s v="Staff Assembly"/>
    <x v="24"/>
    <s v="Scholarship"/>
    <x v="6"/>
    <s v="SENT"/>
    <s v="May 9 2019 6:35PM"/>
    <s v="May 9 2019 7:10PM"/>
    <n v="21366"/>
    <s v="Yes"/>
    <n v="4218"/>
    <n v="444"/>
    <n v="17148"/>
    <n v="1296"/>
    <x v="0"/>
  </r>
  <r>
    <n v="82192"/>
    <x v="15"/>
    <s v="Staff Assembly"/>
    <s v="Staff Assembly"/>
    <x v="25"/>
    <s v="Staff Appreciation"/>
    <x v="7"/>
    <s v="SENT"/>
    <s v="Jan 15 2019 8:54PM"/>
    <s v="Jan 15 2019 9:31PM"/>
    <n v="21667"/>
    <s v="Yes"/>
    <n v="4253"/>
    <n v="816"/>
    <n v="17414"/>
    <n v="1212"/>
    <x v="0"/>
  </r>
  <r>
    <n v="82658"/>
    <x v="24"/>
    <s v="Staff Assembly"/>
    <s v="Staff Assembly"/>
    <x v="26"/>
    <s v="Staff Appreciation"/>
    <x v="7"/>
    <s v="SENT"/>
    <s v="Mar 13 2019 7:06PM"/>
    <s v="Mar 13 2019 7:41PM"/>
    <n v="21627"/>
    <s v="Yes"/>
    <n v="3691"/>
    <n v="385"/>
    <n v="17936"/>
    <n v="1251"/>
    <x v="0"/>
  </r>
  <r>
    <n v="82669"/>
    <x v="25"/>
    <s v="Staff Assembly"/>
    <s v="Staff Assembly"/>
    <x v="27"/>
    <s v="Staff Appreciation"/>
    <x v="7"/>
    <s v="SENT"/>
    <s v="Mar 14 2019 6:00PM"/>
    <s v="Mar 14 2019 6:36PM"/>
    <n v="21623"/>
    <s v="Yes"/>
    <n v="3759"/>
    <n v="765"/>
    <n v="17864"/>
    <n v="1253"/>
    <x v="0"/>
  </r>
  <r>
    <n v="83248"/>
    <x v="26"/>
    <s v="Staff Assembly"/>
    <s v="Staff Assembly"/>
    <x v="28"/>
    <s v="Staff Appreciation"/>
    <x v="7"/>
    <s v="SENT"/>
    <s v="May 6 2019 7:53PM"/>
    <s v="May 6 2019 8:34PM"/>
    <n v="22035"/>
    <s v="Yes"/>
    <n v="3340"/>
    <n v="137"/>
    <n v="18695"/>
    <n v="1301"/>
    <x v="0"/>
  </r>
  <r>
    <n v="82931"/>
    <x v="27"/>
    <s v="Staff Assembly"/>
    <s v="Staff Assembly"/>
    <x v="29"/>
    <s v="Community Relations"/>
    <x v="8"/>
    <s v="SENT"/>
    <s v="Apr 8 2019 7:50PM"/>
    <s v="Apr 8 2019 8:26PM"/>
    <n v="21872"/>
    <s v="Yes"/>
    <n v="3640"/>
    <n v="154"/>
    <n v="18232"/>
    <n v="1269"/>
    <x v="0"/>
  </r>
  <r>
    <n v="83192"/>
    <x v="28"/>
    <s v="Staff Assembly"/>
    <s v="Staff Assembly"/>
    <x v="30"/>
    <s v="Community Relations"/>
    <x v="8"/>
    <s v="SENT"/>
    <s v="May 1 2019 7:05PM"/>
    <s v="May 1 2019 7:39PM"/>
    <n v="22029"/>
    <s v="Yes"/>
    <n v="3866"/>
    <n v="191"/>
    <n v="18163"/>
    <n v="130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d v="2019-05-06T00:00:00"/>
    <s v="UCI Baseball vs. UC Davis - Saturday, May 18, 2019"/>
    <n v="18695"/>
    <n v="137"/>
    <n v="1301"/>
    <m/>
    <s v="SENT"/>
    <s v="May 6 2019 7:53PM"/>
    <s v="May 6 2019 8:34PM"/>
    <n v="22035"/>
    <s v="Yes"/>
    <n v="0.17865739502540787"/>
    <s v="Staff Appreciation"/>
    <x v="0"/>
  </r>
  <r>
    <d v="2019-05-02T00:00:00"/>
    <s v="Nominations for Staff Assembly 2019 – 2020 Council Elections"/>
    <n v="18305"/>
    <n v="156"/>
    <n v="1305"/>
    <m/>
    <s v="SENT"/>
    <s v="May 2 2019 6:00PM"/>
    <s v="May 2 2019 7:05PM"/>
    <n v="22053"/>
    <s v="Yes"/>
    <n v="0.20475279978148048"/>
    <s v="Chair"/>
    <x v="1"/>
  </r>
  <r>
    <d v="2019-04-08T00:00:00"/>
    <s v="Staff Assembly Beach Clean-Up - Saturday, May 4, 2019"/>
    <n v="18232"/>
    <n v="154"/>
    <n v="1269"/>
    <m/>
    <s v="SENT"/>
    <s v="Apr 8 2019 7:50PM"/>
    <s v="Apr 8 2019 8:26PM"/>
    <n v="21872"/>
    <s v="Yes"/>
    <n v="0.19964896884598507"/>
    <s v="Community Relations"/>
    <x v="2"/>
  </r>
  <r>
    <d v="2019-05-01T00:00:00"/>
    <s v="2019 Heritage Museum of OC Volunteer"/>
    <n v="18163"/>
    <n v="191"/>
    <n v="1305"/>
    <m/>
    <s v="SENT"/>
    <s v="May 1 2019 7:05PM"/>
    <s v="May 1 2019 7:39PM"/>
    <n v="22029"/>
    <s v="Yes"/>
    <n v="0.21285030006056269"/>
    <s v="Community Relations"/>
    <x v="2"/>
  </r>
  <r>
    <d v="2019-04-23T00:00:00"/>
    <s v="Giving Day is HERE!"/>
    <n v="18052"/>
    <n v="139"/>
    <n v="1291"/>
    <m/>
    <s v="SENT"/>
    <s v="Apr 24 2019 1:16AM"/>
    <s v="Apr 24 2019 1:51AM"/>
    <n v="21977"/>
    <s v="Yes"/>
    <n v="0.21742743186350544"/>
    <s v="Scholarship"/>
    <x v="3"/>
  </r>
  <r>
    <d v="2019-04-11T00:00:00"/>
    <s v="Dine-out Day Fundraiser at Blaze Pizza - Tuesday, April 16, 2019"/>
    <n v="17969"/>
    <n v="89"/>
    <n v="1274"/>
    <m/>
    <s v="SENT"/>
    <s v="Apr 11 2019 6:20PM"/>
    <s v="Apr 11 2019 6:57PM"/>
    <n v="21885"/>
    <s v="Yes"/>
    <n v="0.21793088096165619"/>
    <s v="Scholarship"/>
    <x v="3"/>
  </r>
  <r>
    <d v="2019-03-13T00:00:00"/>
    <s v="Don't Miss Out! LA Galaxy Game"/>
    <n v="17936"/>
    <n v="385"/>
    <n v="1251"/>
    <m/>
    <s v="SENT"/>
    <s v="Mar 13 2019 7:06PM"/>
    <s v="Mar 13 2019 7:41PM"/>
    <n v="21627"/>
    <s v="Yes"/>
    <n v="0.20578724353256023"/>
    <s v="Staff Appreciation"/>
    <x v="0"/>
  </r>
  <r>
    <d v="2019-04-17T00:00:00"/>
    <s v="Meet &amp; Greet with the Staff Advisors to the Regents - Wednesday, April 24, 2019"/>
    <n v="17850"/>
    <n v="122"/>
    <n v="1278"/>
    <m/>
    <s v="SENT"/>
    <s v="Apr 17 2019 9:46PM"/>
    <s v="Apr 17 2019 10:26PM"/>
    <n v="21943"/>
    <s v="Yes"/>
    <n v="0.22929971988795519"/>
    <s v="Chair"/>
    <x v="4"/>
  </r>
  <r>
    <d v="2019-01-23T00:00:00"/>
    <s v="My UC Career Series, Part 2: Resume Writing Workshop - January 29, 2019"/>
    <n v="17758"/>
    <n v="255"/>
    <n v="1225"/>
    <m/>
    <s v="SENT"/>
    <s v="Jan 23 2019 6:00PM"/>
    <s v="Jan 23 2019 6:46PM"/>
    <n v="21779"/>
    <s v="Yes"/>
    <n v="0.22643315688703683"/>
    <s v="Education &amp; Enrichment"/>
    <x v="4"/>
  </r>
  <r>
    <d v="2019-05-13T00:00:00"/>
    <s v="Reminder! Nominations for Staff Assembly 2019 – 2020 Council Elections"/>
    <n v="17743"/>
    <n v="92"/>
    <n v="1298"/>
    <m/>
    <s v="SENT"/>
    <s v="May 13 2019 7:11PM"/>
    <s v="May 13 2019 7:48PM"/>
    <n v="21411"/>
    <s v="Yes"/>
    <n v="0.20672941441695317"/>
    <s v="Chair"/>
    <x v="1"/>
  </r>
  <r>
    <d v="2019-02-25T00:00:00"/>
    <s v="Dine-out Day Fundraiser at Blaze Pizza - Tuesday, February 26, 2019"/>
    <n v="17704"/>
    <n v="99"/>
    <n v="1223"/>
    <m/>
    <s v="SENT"/>
    <s v="Feb 25 2019 7:46PM"/>
    <s v="Feb 25 2019 8:23PM"/>
    <n v="21485"/>
    <s v="Yes"/>
    <n v="0.21356755535472211"/>
    <s v="Scholarship"/>
    <x v="3"/>
  </r>
  <r>
    <d v="2019-01-11T00:00:00"/>
    <s v="Dine-out Day Fundraiser at The Habit Burger Grill - Tuesday, January 15, 2019"/>
    <n v="17684"/>
    <n v="126"/>
    <n v="1204"/>
    <m/>
    <s v="SENT"/>
    <s v="Jan 11 2019 6:48PM"/>
    <s v="Jan 11 2019 7:24PM"/>
    <n v="21620"/>
    <s v="Yes"/>
    <n v="0.22257407826283646"/>
    <s v="Scholarship"/>
    <x v="3"/>
  </r>
  <r>
    <d v="2019-03-21T00:00:00"/>
    <s v="Dine-out Day Fundraiser at The Habit Burger Grill - Tuesday, March 26, 2019"/>
    <n v="17678"/>
    <n v="144"/>
    <n v="1268"/>
    <m/>
    <s v="SENT"/>
    <s v="Mar 21 2019 7:32PM"/>
    <s v="Mar 21 2019 8:08PM"/>
    <n v="21701"/>
    <s v="Yes"/>
    <n v="0.22757099219368707"/>
    <s v="Scholarship"/>
    <x v="3"/>
  </r>
  <r>
    <d v="2019-01-28T00:00:00"/>
    <s v="Night at the Arts - Winter 2019"/>
    <n v="17652"/>
    <n v="273"/>
    <n v="1233"/>
    <m/>
    <s v="SENT"/>
    <s v="Jan 28 2019 6:00PM"/>
    <s v="Jan 28 2019 6:33PM"/>
    <n v="21847"/>
    <s v="Yes"/>
    <n v="0.23765012463176977"/>
    <s v="Staff Appreciation"/>
    <x v="5"/>
  </r>
  <r>
    <d v="2019-05-08T00:00:00"/>
    <s v="Coffee Talk with Salvador Rivas, Ed.D - Wednesday, May 15, 2019"/>
    <n v="17573"/>
    <n v="69"/>
    <n v="1294"/>
    <m/>
    <s v="SENT"/>
    <s v="May 8 2019 8:51PM"/>
    <s v="May 8 2019 9:27PM"/>
    <n v="21333"/>
    <s v="Yes"/>
    <n v="0.21396460479144142"/>
    <s v="Education &amp; Enrichment"/>
    <x v="4"/>
  </r>
  <r>
    <d v="2019-03-28T00:00:00"/>
    <s v="Excellence in Leadership Awards - Call for Nominations!"/>
    <n v="17501"/>
    <n v="183"/>
    <n v="1266"/>
    <m/>
    <s v="SENT"/>
    <s v="Mar 28 2019 6:00PM"/>
    <s v="Mar 28 2019 6:35PM"/>
    <n v="21795"/>
    <s v="Yes"/>
    <n v="0.24535740814810583"/>
    <s v="Vice Chair"/>
    <x v="6"/>
  </r>
  <r>
    <d v="2019-03-08T00:00:00"/>
    <s v="2019 Excellence in Leadership Awards - Call for Nominations"/>
    <n v="17160"/>
    <n v="274"/>
    <n v="1246"/>
    <m/>
    <s v="SENT"/>
    <s v="Mar 8 2019 6:36PM"/>
    <s v="Mar 8 2019 7:12PM"/>
    <n v="21612"/>
    <s v="Yes"/>
    <n v="0.25944055944055944"/>
    <s v="Vice Chair"/>
    <x v="6"/>
  </r>
  <r>
    <d v="2019-01-15T00:00:00"/>
    <s v="BACK BY POPULAR DEMAND! My UC Career Series, Part 1: Discover Your Career Path - January 18, 2019"/>
    <n v="16984"/>
    <n v="306"/>
    <n v="1211"/>
    <m/>
    <s v="SENT"/>
    <s v="Jan 15 2019 6:00PM"/>
    <s v="Jan 15 2019 6:37PM"/>
    <n v="21668"/>
    <s v="Yes"/>
    <n v="0.27578897786151674"/>
    <s v="Education &amp; Enrichment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Category">
  <location ref="A3:B13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10">
        <item n="Arts &amp; Entertainment"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Open Rat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Category">
  <location ref="A3:B13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10">
        <item n="Arts &amp; Entertainment"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lick-through Rat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32" firstHeaderRow="1" firstDataRow="1" firstDataCol="1"/>
  <pivotFields count="14"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8">
        <item n="Arts &amp; Entertainment" x="5"/>
        <item n="Dine Out/Scholarship" x="3"/>
        <item x="4"/>
        <item x="1"/>
        <item x="6"/>
        <item x="0"/>
        <item x="2"/>
        <item t="default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elete/Not Open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32" totalsRowShown="0" headerRowDxfId="45" dataDxfId="44">
  <autoFilter ref="A1:T32"/>
  <sortState ref="A2:T32">
    <sortCondition ref="C1:C32"/>
  </sortState>
  <tableColumns count="20">
    <tableColumn id="1" name="ZotMail ID" dataDxfId="43"/>
    <tableColumn id="20" name="Day of the week" dataDxfId="42">
      <calculatedColumnFormula>TEXT(C2,"dddd")</calculatedColumnFormula>
    </tableColumn>
    <tableColumn id="2" name="Date" dataDxfId="41"/>
    <tableColumn id="5" name="Subject" dataDxfId="40"/>
    <tableColumn id="12" name="Open Rate" dataDxfId="39"/>
    <tableColumn id="13" name="Delete/Not Open Rate" dataDxfId="38"/>
    <tableColumn id="14" name="Click-thru Rate" dataDxfId="37"/>
    <tableColumn id="15" name="# Unsubscribed" dataDxfId="36"/>
    <tableColumn id="21" name="% Chg of Unsubscribed Total" dataDxfId="35" dataCellStyle="Percent">
      <calculatedColumnFormula>-(Table1[[#This Row],['# Unsubscribed]]-H3)/H3</calculatedColumnFormula>
    </tableColumn>
    <tableColumn id="19" name="Open rate %" dataDxfId="26" dataCellStyle="Percent">
      <calculatedColumnFormula>Table1[[#This Row],[Open Rate]]/Table1[[#This Row],[Delete/Not Open Rate]]</calculatedColumnFormula>
    </tableColumn>
    <tableColumn id="16" name="Notes" dataDxfId="34"/>
    <tableColumn id="18" name="Committee" dataDxfId="25" dataCellStyle="Percent"/>
    <tableColumn id="6" name="Category" dataDxfId="24" dataCellStyle="Percent"/>
    <tableColumn id="7" name="Status" dataDxfId="33"/>
    <tableColumn id="3" name="From" dataDxfId="32"/>
    <tableColumn id="4" name="To" dataDxfId="31"/>
    <tableColumn id="8" name="Begin Sending" dataDxfId="30"/>
    <tableColumn id="9" name="End Sending" dataDxfId="29"/>
    <tableColumn id="10" name="Email Count" dataDxfId="28"/>
    <tableColumn id="11" name="Analytic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S32" totalsRowShown="0" headerRowDxfId="66" dataDxfId="65">
  <autoFilter ref="A1:S32">
    <filterColumn colId="8">
      <filters>
        <filter val="122"/>
        <filter val="126"/>
        <filter val="137"/>
        <filter val="139"/>
        <filter val="144"/>
        <filter val="154"/>
        <filter val="156"/>
        <filter val="183"/>
        <filter val="191"/>
        <filter val="255"/>
        <filter val="273"/>
        <filter val="274"/>
        <filter val="306"/>
        <filter val="385"/>
        <filter val="69"/>
        <filter val="89"/>
        <filter val="92"/>
        <filter val="99"/>
      </filters>
    </filterColumn>
  </autoFilter>
  <sortState ref="A2:S30">
    <sortCondition ref="S1:S32"/>
  </sortState>
  <tableColumns count="19">
    <tableColumn id="1" name="ZotMail ID" dataDxfId="64"/>
    <tableColumn id="20" name="Day of the week" dataDxfId="63">
      <calculatedColumnFormula>TEXT(C2,"dddd")</calculatedColumnFormula>
    </tableColumn>
    <tableColumn id="2" name="Date" dataDxfId="62"/>
    <tableColumn id="3" name="From" dataDxfId="61"/>
    <tableColumn id="4" name="To" dataDxfId="60"/>
    <tableColumn id="5" name="Subject" dataDxfId="59"/>
    <tableColumn id="12" name="Open Rate" dataDxfId="58"/>
    <tableColumn id="13" name="Delete/Not Open Rate" dataDxfId="57"/>
    <tableColumn id="14" name="Click-thru Rate" dataDxfId="56"/>
    <tableColumn id="15" name="# Unsubscribed" dataDxfId="55"/>
    <tableColumn id="16" name="Column1" dataDxfId="54"/>
    <tableColumn id="7" name="Status" dataDxfId="53"/>
    <tableColumn id="8" name="Begin Sending" dataDxfId="52"/>
    <tableColumn id="9" name="End Sending" dataDxfId="51"/>
    <tableColumn id="10" name="Email Count" dataDxfId="50"/>
    <tableColumn id="11" name="Analytics" dataDxfId="49"/>
    <tableColumn id="17" name="Open rate %" dataDxfId="48" dataCellStyle="Percent">
      <calculatedColumnFormula>Table13[[#This Row],[Open Rate]]/Table13[[#This Row],[Delete/Not Open Rate]]</calculatedColumnFormula>
    </tableColumn>
    <tableColumn id="18" name="Committee" dataDxfId="47" dataCellStyle="Percent"/>
    <tableColumn id="6" name="Category" dataDxfId="46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T32" totalsRowShown="0" headerRowDxfId="23" dataDxfId="22">
  <autoFilter ref="A1:T32"/>
  <sortState ref="A2:T32">
    <sortCondition ref="C1:C32"/>
  </sortState>
  <tableColumns count="20">
    <tableColumn id="1" name="ZotMail ID" dataDxfId="21"/>
    <tableColumn id="20" name="Day of the week" dataDxfId="20">
      <calculatedColumnFormula>TEXT(C2,"dddd")</calculatedColumnFormula>
    </tableColumn>
    <tableColumn id="2" name="Date" dataDxfId="19"/>
    <tableColumn id="5" name="Subject" dataDxfId="18"/>
    <tableColumn id="12" name="Open Rate" dataDxfId="17"/>
    <tableColumn id="13" name="Delete/Not Open Rate" dataDxfId="16"/>
    <tableColumn id="14" name="Click-thru Rate" dataDxfId="15"/>
    <tableColumn id="15" name="# Unsubscribed" dataDxfId="14"/>
    <tableColumn id="21" name="% Chg of Unsubscribed Total" dataDxfId="13" dataCellStyle="Percent">
      <calculatedColumnFormula>-(Table15[[#This Row],['# Unsubscribed]]-H3)/H3</calculatedColumnFormula>
    </tableColumn>
    <tableColumn id="19" name="Open rate %" dataDxfId="12" dataCellStyle="Percent">
      <calculatedColumnFormula>Table15[[#This Row],[Open Rate]]/Table15[[#This Row],[Delete/Not Open Rate]]</calculatedColumnFormula>
    </tableColumn>
    <tableColumn id="16" name="Notes" dataDxfId="11"/>
    <tableColumn id="18" name="Committee" dataDxfId="10" dataCellStyle="Percent"/>
    <tableColumn id="6" name="Category" dataDxfId="9" dataCellStyle="Percent"/>
    <tableColumn id="7" name="Status" dataDxfId="8"/>
    <tableColumn id="3" name="From" dataDxfId="7"/>
    <tableColumn id="4" name="To" dataDxfId="6"/>
    <tableColumn id="8" name="Begin Sending" dataDxfId="5"/>
    <tableColumn id="9" name="End Sending" dataDxfId="4"/>
    <tableColumn id="10" name="Email Count" dataDxfId="3"/>
    <tableColumn id="11" name="Analytics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36" displayName="Table36" ref="X9:Z15" totalsRowShown="0">
  <autoFilter ref="X9:Z15"/>
  <tableColumns count="3">
    <tableColumn id="1" name="Month" dataDxfId="1"/>
    <tableColumn id="2" name="End of Month Unsubscribe"/>
    <tableColumn id="3" name="% Change" dataDxfId="0" dataCellStyle="Percent">
      <calculatedColumnFormula>(Y10-Y9)/Y9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3"/>
  <sheetViews>
    <sheetView tabSelected="1" zoomScale="70" zoomScaleNormal="70" workbookViewId="0">
      <selection activeCell="Z12" sqref="Z12"/>
    </sheetView>
  </sheetViews>
  <sheetFormatPr defaultRowHeight="18.75" customHeight="1" x14ac:dyDescent="0.25"/>
  <cols>
    <col min="1" max="1" width="12.140625" style="1" customWidth="1"/>
    <col min="2" max="2" width="12.140625" style="12" customWidth="1"/>
    <col min="3" max="3" width="10.7109375" style="2" bestFit="1" customWidth="1"/>
    <col min="6" max="6" width="49.7109375" style="1" customWidth="1"/>
    <col min="7" max="7" width="16" customWidth="1"/>
    <col min="8" max="8" width="15.5703125" customWidth="1"/>
    <col min="9" max="9" width="9.140625" hidden="1" customWidth="1"/>
    <col min="10" max="10" width="9.140625" style="13" customWidth="1"/>
    <col min="12" max="12" width="19.28515625" bestFit="1" customWidth="1"/>
    <col min="13" max="13" width="19.28515625" style="1" bestFit="1" customWidth="1"/>
    <col min="14" max="14" width="9" style="31" bestFit="1" customWidth="1"/>
    <col min="15" max="15" width="14.7109375" bestFit="1" customWidth="1"/>
    <col min="16" max="16" width="13.7109375" customWidth="1"/>
    <col min="17" max="18" width="9.140625" style="1" customWidth="1"/>
    <col min="19" max="19" width="12.7109375" customWidth="1"/>
    <col min="20" max="20" width="11.42578125" bestFit="1" customWidth="1"/>
    <col min="23" max="23" width="13.85546875" style="1" bestFit="1" customWidth="1"/>
    <col min="24" max="24" width="11.42578125" style="1" bestFit="1" customWidth="1"/>
    <col min="25" max="25" width="9.140625" style="10" customWidth="1"/>
    <col min="26" max="26" width="12" style="1" customWidth="1"/>
    <col min="27" max="27" width="20.85546875" style="1" customWidth="1"/>
    <col min="28" max="28" width="15.7109375" style="1" customWidth="1"/>
    <col min="29" max="29" width="27.28515625" style="1" customWidth="1"/>
    <col min="30" max="30" width="12" style="1" customWidth="1"/>
    <col min="31" max="16384" width="9.140625" style="1"/>
  </cols>
  <sheetData>
    <row r="1" spans="1:25" s="3" customFormat="1" ht="28.5" customHeight="1" x14ac:dyDescent="0.25">
      <c r="A1" s="3" t="s">
        <v>0</v>
      </c>
      <c r="B1" s="11" t="s">
        <v>134</v>
      </c>
      <c r="C1" s="33" t="s">
        <v>110</v>
      </c>
      <c r="D1" s="1" t="s">
        <v>3</v>
      </c>
      <c r="E1" s="3" t="s">
        <v>9</v>
      </c>
      <c r="F1" s="3" t="s">
        <v>10</v>
      </c>
      <c r="G1" s="3" t="s">
        <v>132</v>
      </c>
      <c r="H1" s="3" t="s">
        <v>133</v>
      </c>
      <c r="I1" s="29" t="s">
        <v>152</v>
      </c>
      <c r="J1" s="9" t="s">
        <v>131</v>
      </c>
      <c r="K1" s="3" t="s">
        <v>151</v>
      </c>
      <c r="L1" s="1" t="s">
        <v>122</v>
      </c>
      <c r="M1" s="3" t="s">
        <v>109</v>
      </c>
      <c r="N1" s="3" t="s">
        <v>4</v>
      </c>
      <c r="O1" s="3" t="s">
        <v>1</v>
      </c>
      <c r="P1" s="3" t="s">
        <v>2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5" ht="18.75" customHeight="1" x14ac:dyDescent="0.25">
      <c r="A2" s="1">
        <v>82078</v>
      </c>
      <c r="B2" s="12" t="str">
        <f>TEXT(C2,"dddd")</f>
        <v>Wednesday</v>
      </c>
      <c r="C2" s="2">
        <v>43467</v>
      </c>
      <c r="D2" s="1" t="s">
        <v>14</v>
      </c>
      <c r="E2" s="1">
        <v>3861</v>
      </c>
      <c r="F2" s="1">
        <v>17639</v>
      </c>
      <c r="G2" s="1">
        <v>750</v>
      </c>
      <c r="H2" s="1">
        <v>1190</v>
      </c>
      <c r="I2" s="30">
        <v>0</v>
      </c>
      <c r="J2" s="10">
        <f>Table1[[#This Row],[Open Rate]]/Table1[[#This Row],[Delete/Not Open Rate]]</f>
        <v>0.21888995974828504</v>
      </c>
      <c r="K2" s="1"/>
      <c r="L2" s="1" t="s">
        <v>123</v>
      </c>
      <c r="M2" s="1" t="s">
        <v>116</v>
      </c>
      <c r="N2" s="1" t="s">
        <v>12</v>
      </c>
      <c r="O2" s="1" t="s">
        <v>11</v>
      </c>
      <c r="P2" s="1" t="s">
        <v>11</v>
      </c>
      <c r="Q2" s="1" t="s">
        <v>15</v>
      </c>
      <c r="R2" s="1" t="s">
        <v>16</v>
      </c>
      <c r="S2" s="1">
        <v>21500</v>
      </c>
      <c r="T2" s="1" t="s">
        <v>13</v>
      </c>
      <c r="U2" s="1"/>
      <c r="V2" s="1"/>
      <c r="Y2" s="1"/>
    </row>
    <row r="3" spans="1:25" ht="18.75" customHeight="1" x14ac:dyDescent="0.25">
      <c r="A3" s="1">
        <v>82162</v>
      </c>
      <c r="B3" s="12" t="str">
        <f>TEXT(C3,"dddd")</f>
        <v>Friday</v>
      </c>
      <c r="C3" s="2">
        <v>43476</v>
      </c>
      <c r="D3" s="1" t="s">
        <v>17</v>
      </c>
      <c r="E3" s="1">
        <v>3936</v>
      </c>
      <c r="F3" s="1">
        <v>17684</v>
      </c>
      <c r="G3" s="1">
        <v>126</v>
      </c>
      <c r="H3" s="1">
        <v>1204</v>
      </c>
      <c r="I3" s="30">
        <f>(Table1[[#This Row],['# Unsubscribed]]-H2)/H2</f>
        <v>1.1764705882352941E-2</v>
      </c>
      <c r="J3" s="10">
        <f>Table1[[#This Row],[Open Rate]]/Table1[[#This Row],[Delete/Not Open Rate]]</f>
        <v>0.22257407826283646</v>
      </c>
      <c r="K3" s="1"/>
      <c r="L3" s="1" t="s">
        <v>118</v>
      </c>
      <c r="M3" s="1" t="s">
        <v>137</v>
      </c>
      <c r="N3" s="1" t="s">
        <v>12</v>
      </c>
      <c r="O3" s="1" t="s">
        <v>11</v>
      </c>
      <c r="P3" s="1" t="s">
        <v>11</v>
      </c>
      <c r="Q3" s="1" t="s">
        <v>18</v>
      </c>
      <c r="R3" s="1" t="s">
        <v>19</v>
      </c>
      <c r="S3" s="1">
        <v>21620</v>
      </c>
      <c r="T3" s="1" t="s">
        <v>13</v>
      </c>
      <c r="U3" s="1"/>
      <c r="V3" s="1"/>
      <c r="Y3" s="1"/>
    </row>
    <row r="4" spans="1:25" ht="18.75" customHeight="1" x14ac:dyDescent="0.25">
      <c r="A4" s="1">
        <v>82181</v>
      </c>
      <c r="B4" s="12" t="str">
        <f>TEXT(C4,"dddd")</f>
        <v>Tuesday</v>
      </c>
      <c r="C4" s="2">
        <v>43480</v>
      </c>
      <c r="D4" s="1" t="s">
        <v>20</v>
      </c>
      <c r="E4" s="1">
        <v>4684</v>
      </c>
      <c r="F4" s="1">
        <v>16984</v>
      </c>
      <c r="G4" s="1">
        <v>306</v>
      </c>
      <c r="H4" s="1">
        <v>1211</v>
      </c>
      <c r="I4" s="30">
        <f>(Table1[[#This Row],['# Unsubscribed]]-H3)/H3</f>
        <v>5.8139534883720929E-3</v>
      </c>
      <c r="J4" s="10">
        <f>Table1[[#This Row],[Open Rate]]/Table1[[#This Row],[Delete/Not Open Rate]]</f>
        <v>0.27578897786151674</v>
      </c>
      <c r="K4" s="1"/>
      <c r="L4" s="1" t="s">
        <v>124</v>
      </c>
      <c r="M4" s="1" t="s">
        <v>117</v>
      </c>
      <c r="N4" s="1" t="s">
        <v>12</v>
      </c>
      <c r="O4" s="1" t="s">
        <v>11</v>
      </c>
      <c r="P4" s="1" t="s">
        <v>11</v>
      </c>
      <c r="Q4" s="1" t="s">
        <v>21</v>
      </c>
      <c r="R4" s="1" t="s">
        <v>22</v>
      </c>
      <c r="S4" s="1">
        <v>21668</v>
      </c>
      <c r="T4" s="1" t="s">
        <v>13</v>
      </c>
      <c r="U4" s="1"/>
      <c r="V4" s="1"/>
      <c r="Y4" s="1"/>
    </row>
    <row r="5" spans="1:25" ht="18.75" customHeight="1" x14ac:dyDescent="0.25">
      <c r="A5" s="1">
        <v>82192</v>
      </c>
      <c r="B5" s="12" t="str">
        <f>TEXT(C5,"dddd")</f>
        <v>Tuesday</v>
      </c>
      <c r="C5" s="2">
        <v>43480</v>
      </c>
      <c r="D5" s="1" t="s">
        <v>23</v>
      </c>
      <c r="E5" s="1">
        <v>4253</v>
      </c>
      <c r="F5" s="1">
        <v>17414</v>
      </c>
      <c r="G5" s="1">
        <v>816</v>
      </c>
      <c r="H5" s="1">
        <v>1212</v>
      </c>
      <c r="I5" s="30">
        <f>(Table1[[#This Row],['# Unsubscribed]]-H4)/H4</f>
        <v>8.2576383154417832E-4</v>
      </c>
      <c r="J5" s="10">
        <f>Table1[[#This Row],[Open Rate]]/Table1[[#This Row],[Delete/Not Open Rate]]</f>
        <v>0.2442287814402205</v>
      </c>
      <c r="K5" s="1"/>
      <c r="L5" s="1" t="s">
        <v>127</v>
      </c>
      <c r="M5" s="1" t="s">
        <v>119</v>
      </c>
      <c r="N5" s="1" t="s">
        <v>12</v>
      </c>
      <c r="O5" s="1" t="s">
        <v>11</v>
      </c>
      <c r="P5" s="1" t="s">
        <v>11</v>
      </c>
      <c r="Q5" s="1" t="s">
        <v>24</v>
      </c>
      <c r="R5" s="1" t="s">
        <v>25</v>
      </c>
      <c r="S5" s="1">
        <v>21667</v>
      </c>
      <c r="T5" s="1" t="s">
        <v>13</v>
      </c>
      <c r="U5" s="1"/>
      <c r="V5" s="1"/>
      <c r="Y5" s="1"/>
    </row>
    <row r="6" spans="1:25" ht="18.75" customHeight="1" x14ac:dyDescent="0.25">
      <c r="A6" s="1">
        <v>82256</v>
      </c>
      <c r="B6" s="12" t="str">
        <f>TEXT(C6,"dddd")</f>
        <v>Wednesday</v>
      </c>
      <c r="C6" s="2">
        <v>43488</v>
      </c>
      <c r="D6" s="1" t="s">
        <v>26</v>
      </c>
      <c r="E6" s="1">
        <v>4021</v>
      </c>
      <c r="F6" s="1">
        <v>17758</v>
      </c>
      <c r="G6" s="1">
        <v>255</v>
      </c>
      <c r="H6" s="1">
        <v>1225</v>
      </c>
      <c r="I6" s="30">
        <f>(Table1[[#This Row],['# Unsubscribed]]-H5)/H5</f>
        <v>1.0726072607260726E-2</v>
      </c>
      <c r="J6" s="10">
        <f>Table1[[#This Row],[Open Rate]]/Table1[[#This Row],[Delete/Not Open Rate]]</f>
        <v>0.22643315688703683</v>
      </c>
      <c r="K6" s="1"/>
      <c r="L6" s="1" t="s">
        <v>124</v>
      </c>
      <c r="M6" s="1" t="s">
        <v>117</v>
      </c>
      <c r="N6" s="1" t="s">
        <v>12</v>
      </c>
      <c r="O6" s="1" t="s">
        <v>11</v>
      </c>
      <c r="P6" s="1" t="s">
        <v>11</v>
      </c>
      <c r="Q6" s="1" t="s">
        <v>27</v>
      </c>
      <c r="R6" s="1" t="s">
        <v>28</v>
      </c>
      <c r="S6" s="1">
        <v>21779</v>
      </c>
      <c r="T6" s="1" t="s">
        <v>13</v>
      </c>
      <c r="U6" s="1"/>
      <c r="V6" s="1"/>
      <c r="Y6" s="1"/>
    </row>
    <row r="7" spans="1:25" ht="18.75" customHeight="1" x14ac:dyDescent="0.25">
      <c r="A7" s="1">
        <v>82289</v>
      </c>
      <c r="B7" s="12" t="str">
        <f>TEXT(C7,"dddd")</f>
        <v>Monday</v>
      </c>
      <c r="C7" s="2">
        <v>43493</v>
      </c>
      <c r="D7" s="1" t="s">
        <v>29</v>
      </c>
      <c r="E7" s="1">
        <v>4195</v>
      </c>
      <c r="F7" s="1">
        <v>17652</v>
      </c>
      <c r="G7" s="1">
        <v>273</v>
      </c>
      <c r="H7" s="1">
        <v>1233</v>
      </c>
      <c r="I7" s="30">
        <f>(Table1[[#This Row],['# Unsubscribed]]-H6)/H6</f>
        <v>6.5306122448979594E-3</v>
      </c>
      <c r="J7" s="10">
        <f>Table1[[#This Row],[Open Rate]]/Table1[[#This Row],[Delete/Not Open Rate]]</f>
        <v>0.23765012463176977</v>
      </c>
      <c r="K7" s="1"/>
      <c r="L7" s="1" t="s">
        <v>127</v>
      </c>
      <c r="M7" s="1" t="s">
        <v>136</v>
      </c>
      <c r="N7" s="1" t="s">
        <v>12</v>
      </c>
      <c r="O7" s="1" t="s">
        <v>11</v>
      </c>
      <c r="P7" s="1" t="s">
        <v>11</v>
      </c>
      <c r="Q7" s="1" t="s">
        <v>30</v>
      </c>
      <c r="R7" s="1" t="s">
        <v>31</v>
      </c>
      <c r="S7" s="1">
        <v>21847</v>
      </c>
      <c r="T7" s="1" t="s">
        <v>13</v>
      </c>
      <c r="U7" s="1"/>
      <c r="V7" s="1"/>
      <c r="Y7" s="1"/>
    </row>
    <row r="8" spans="1:25" ht="18.75" customHeight="1" x14ac:dyDescent="0.25">
      <c r="A8" s="1">
        <v>82291</v>
      </c>
      <c r="B8" s="12" t="str">
        <f>TEXT(C8,"dddd")</f>
        <v>Monday</v>
      </c>
      <c r="C8" s="2">
        <v>43493</v>
      </c>
      <c r="D8" s="1" t="s">
        <v>32</v>
      </c>
      <c r="E8" s="1">
        <v>4539</v>
      </c>
      <c r="F8" s="1">
        <v>17308</v>
      </c>
      <c r="G8" s="1">
        <v>860</v>
      </c>
      <c r="H8" s="1">
        <v>1233</v>
      </c>
      <c r="I8" s="30">
        <f>(Table1[[#This Row],['# Unsubscribed]]-H7)/H7</f>
        <v>0</v>
      </c>
      <c r="J8" s="10">
        <f>Table1[[#This Row],[Open Rate]]/Table1[[#This Row],[Delete/Not Open Rate]]</f>
        <v>0.26224867113473538</v>
      </c>
      <c r="K8" s="1"/>
      <c r="L8" s="1" t="s">
        <v>126</v>
      </c>
      <c r="M8" s="1" t="s">
        <v>117</v>
      </c>
      <c r="N8" s="1" t="s">
        <v>12</v>
      </c>
      <c r="O8" s="1" t="s">
        <v>11</v>
      </c>
      <c r="P8" s="1" t="s">
        <v>11</v>
      </c>
      <c r="Q8" s="1" t="s">
        <v>31</v>
      </c>
      <c r="R8" s="1" t="s">
        <v>33</v>
      </c>
      <c r="S8" s="1">
        <v>21847</v>
      </c>
      <c r="T8" s="1" t="s">
        <v>13</v>
      </c>
      <c r="U8" s="1"/>
      <c r="V8" s="1"/>
      <c r="Y8" s="1"/>
    </row>
    <row r="9" spans="1:25" ht="18.75" customHeight="1" x14ac:dyDescent="0.25">
      <c r="A9" s="1">
        <v>82320</v>
      </c>
      <c r="B9" s="12" t="str">
        <f>TEXT(C9,"dddd")</f>
        <v>Thursday</v>
      </c>
      <c r="C9" s="2">
        <v>43496</v>
      </c>
      <c r="D9" s="1" t="s">
        <v>34</v>
      </c>
      <c r="E9" s="1">
        <v>3531</v>
      </c>
      <c r="F9" s="1">
        <v>18337</v>
      </c>
      <c r="G9" s="1">
        <v>971</v>
      </c>
      <c r="H9" s="1">
        <v>1233</v>
      </c>
      <c r="I9" s="30">
        <f>(Table1[[#This Row],['# Unsubscribed]]-H8)/H8</f>
        <v>0</v>
      </c>
      <c r="J9" s="10">
        <f>Table1[[#This Row],[Open Rate]]/Table1[[#This Row],[Delete/Not Open Rate]]</f>
        <v>0.19256148770245951</v>
      </c>
      <c r="K9" s="1"/>
      <c r="L9" s="1" t="s">
        <v>123</v>
      </c>
      <c r="M9" s="1" t="s">
        <v>116</v>
      </c>
      <c r="N9" s="1" t="s">
        <v>12</v>
      </c>
      <c r="O9" s="1" t="s">
        <v>11</v>
      </c>
      <c r="P9" s="1" t="s">
        <v>11</v>
      </c>
      <c r="Q9" s="1" t="s">
        <v>35</v>
      </c>
      <c r="R9" s="1" t="s">
        <v>36</v>
      </c>
      <c r="S9" s="1">
        <v>21868</v>
      </c>
      <c r="T9" s="1" t="s">
        <v>13</v>
      </c>
      <c r="U9" s="1"/>
      <c r="V9" s="1"/>
      <c r="Y9" s="1"/>
    </row>
    <row r="10" spans="1:25" ht="18.75" customHeight="1" x14ac:dyDescent="0.25">
      <c r="A10" s="1">
        <v>82514</v>
      </c>
      <c r="B10" s="12" t="str">
        <f>TEXT(C10,"dddd")</f>
        <v>Monday</v>
      </c>
      <c r="C10" s="2">
        <v>43521</v>
      </c>
      <c r="D10" s="1" t="s">
        <v>37</v>
      </c>
      <c r="E10" s="1">
        <v>3781</v>
      </c>
      <c r="F10" s="1">
        <v>17704</v>
      </c>
      <c r="G10" s="1">
        <v>99</v>
      </c>
      <c r="H10" s="1">
        <v>1223</v>
      </c>
      <c r="I10" s="30">
        <f>(Table1[[#This Row],['# Unsubscribed]]-H9)/H9</f>
        <v>-8.1103000811030002E-3</v>
      </c>
      <c r="J10" s="10">
        <f>Table1[[#This Row],[Open Rate]]/Table1[[#This Row],[Delete/Not Open Rate]]</f>
        <v>0.21356755535472211</v>
      </c>
      <c r="K10" s="1"/>
      <c r="L10" s="1" t="s">
        <v>118</v>
      </c>
      <c r="M10" s="1" t="s">
        <v>137</v>
      </c>
      <c r="N10" s="1" t="s">
        <v>12</v>
      </c>
      <c r="O10" s="1" t="s">
        <v>11</v>
      </c>
      <c r="P10" s="1" t="s">
        <v>11</v>
      </c>
      <c r="Q10" s="1" t="s">
        <v>38</v>
      </c>
      <c r="R10" s="1" t="s">
        <v>39</v>
      </c>
      <c r="S10" s="1">
        <v>21485</v>
      </c>
      <c r="T10" s="1" t="s">
        <v>13</v>
      </c>
      <c r="U10" s="1"/>
      <c r="V10" s="1"/>
      <c r="Y10" s="1"/>
    </row>
    <row r="11" spans="1:25" ht="18.75" customHeight="1" x14ac:dyDescent="0.25">
      <c r="A11" s="1">
        <v>82561</v>
      </c>
      <c r="B11" s="12" t="str">
        <f>TEXT(C11,"dddd")</f>
        <v>Thursday</v>
      </c>
      <c r="C11" s="2">
        <v>43524</v>
      </c>
      <c r="D11" s="1" t="s">
        <v>40</v>
      </c>
      <c r="E11" s="1">
        <v>3799</v>
      </c>
      <c r="F11" s="1">
        <v>17712</v>
      </c>
      <c r="G11" s="1">
        <v>1013</v>
      </c>
      <c r="H11" s="1">
        <v>1235</v>
      </c>
      <c r="I11" s="30">
        <f>(Table1[[#This Row],['# Unsubscribed]]-H10)/H10</f>
        <v>9.8119378577269014E-3</v>
      </c>
      <c r="J11" s="10">
        <f>Table1[[#This Row],[Open Rate]]/Table1[[#This Row],[Delete/Not Open Rate]]</f>
        <v>0.21448735320686541</v>
      </c>
      <c r="K11" s="1"/>
      <c r="L11" s="1" t="s">
        <v>123</v>
      </c>
      <c r="M11" s="1" t="s">
        <v>116</v>
      </c>
      <c r="N11" s="1" t="s">
        <v>12</v>
      </c>
      <c r="O11" s="1" t="s">
        <v>11</v>
      </c>
      <c r="P11" s="1" t="s">
        <v>11</v>
      </c>
      <c r="Q11" s="1" t="s">
        <v>41</v>
      </c>
      <c r="R11" s="1" t="s">
        <v>42</v>
      </c>
      <c r="S11" s="1">
        <v>21511</v>
      </c>
      <c r="T11" s="1" t="s">
        <v>13</v>
      </c>
      <c r="U11" s="1"/>
      <c r="V11" s="1"/>
      <c r="Y11" s="1"/>
    </row>
    <row r="12" spans="1:25" ht="18.75" customHeight="1" x14ac:dyDescent="0.25">
      <c r="A12" s="1">
        <v>82625</v>
      </c>
      <c r="B12" s="12" t="str">
        <f>TEXT(C12,"dddd")</f>
        <v>Friday</v>
      </c>
      <c r="C12" s="2">
        <v>43532</v>
      </c>
      <c r="D12" s="1" t="s">
        <v>43</v>
      </c>
      <c r="E12" s="1">
        <v>4452</v>
      </c>
      <c r="F12" s="1">
        <v>17160</v>
      </c>
      <c r="G12" s="1">
        <v>274</v>
      </c>
      <c r="H12" s="1">
        <v>1246</v>
      </c>
      <c r="I12" s="30">
        <f>(Table1[[#This Row],['# Unsubscribed]]-H11)/H11</f>
        <v>8.9068825910931168E-3</v>
      </c>
      <c r="J12" s="10">
        <f>Table1[[#This Row],[Open Rate]]/Table1[[#This Row],[Delete/Not Open Rate]]</f>
        <v>0.25944055944055944</v>
      </c>
      <c r="K12" s="1"/>
      <c r="L12" s="1" t="s">
        <v>129</v>
      </c>
      <c r="M12" s="1" t="s">
        <v>114</v>
      </c>
      <c r="N12" s="1" t="s">
        <v>12</v>
      </c>
      <c r="O12" s="1" t="s">
        <v>11</v>
      </c>
      <c r="P12" s="1" t="s">
        <v>11</v>
      </c>
      <c r="Q12" s="1" t="s">
        <v>44</v>
      </c>
      <c r="R12" s="1" t="s">
        <v>45</v>
      </c>
      <c r="S12" s="1">
        <v>21612</v>
      </c>
      <c r="T12" s="1" t="s">
        <v>13</v>
      </c>
      <c r="U12" s="1"/>
      <c r="V12" s="1"/>
      <c r="Y12" s="1"/>
    </row>
    <row r="13" spans="1:25" ht="18.75" customHeight="1" x14ac:dyDescent="0.25">
      <c r="A13" s="1">
        <v>82658</v>
      </c>
      <c r="B13" s="12" t="str">
        <f>TEXT(C13,"dddd")</f>
        <v>Wednesday</v>
      </c>
      <c r="C13" s="2">
        <v>43537</v>
      </c>
      <c r="D13" s="1" t="s">
        <v>46</v>
      </c>
      <c r="E13" s="1">
        <v>3691</v>
      </c>
      <c r="F13" s="1">
        <v>17936</v>
      </c>
      <c r="G13" s="1">
        <v>385</v>
      </c>
      <c r="H13" s="1">
        <v>1251</v>
      </c>
      <c r="I13" s="30">
        <f>(Table1[[#This Row],['# Unsubscribed]]-H12)/H12</f>
        <v>4.0128410914927765E-3</v>
      </c>
      <c r="J13" s="10">
        <f>Table1[[#This Row],[Open Rate]]/Table1[[#This Row],[Delete/Not Open Rate]]</f>
        <v>0.20578724353256023</v>
      </c>
      <c r="K13" s="1"/>
      <c r="L13" s="1" t="s">
        <v>127</v>
      </c>
      <c r="M13" s="1" t="s">
        <v>119</v>
      </c>
      <c r="N13" s="1" t="s">
        <v>12</v>
      </c>
      <c r="O13" s="1" t="s">
        <v>11</v>
      </c>
      <c r="P13" s="1" t="s">
        <v>11</v>
      </c>
      <c r="Q13" s="1" t="s">
        <v>47</v>
      </c>
      <c r="R13" s="1" t="s">
        <v>48</v>
      </c>
      <c r="S13" s="1">
        <v>21627</v>
      </c>
      <c r="T13" s="1" t="s">
        <v>13</v>
      </c>
      <c r="U13" s="1"/>
      <c r="V13" s="1"/>
      <c r="Y13" s="1"/>
    </row>
    <row r="14" spans="1:25" ht="18.75" customHeight="1" x14ac:dyDescent="0.25">
      <c r="A14" s="1">
        <v>82669</v>
      </c>
      <c r="B14" s="12" t="str">
        <f>TEXT(C14,"dddd")</f>
        <v>Thursday</v>
      </c>
      <c r="C14" s="2">
        <v>43538</v>
      </c>
      <c r="D14" s="1" t="s">
        <v>49</v>
      </c>
      <c r="E14" s="1">
        <v>3759</v>
      </c>
      <c r="F14" s="1">
        <v>17864</v>
      </c>
      <c r="G14" s="1">
        <v>765</v>
      </c>
      <c r="H14" s="1">
        <v>1253</v>
      </c>
      <c r="I14" s="30">
        <f>(Table1[[#This Row],['# Unsubscribed]]-H13)/H13</f>
        <v>1.5987210231814548E-3</v>
      </c>
      <c r="J14" s="10">
        <f>Table1[[#This Row],[Open Rate]]/Table1[[#This Row],[Delete/Not Open Rate]]</f>
        <v>0.21042319749216301</v>
      </c>
      <c r="K14" s="1"/>
      <c r="L14" s="1" t="s">
        <v>127</v>
      </c>
      <c r="M14" s="1" t="s">
        <v>119</v>
      </c>
      <c r="N14" s="1" t="s">
        <v>12</v>
      </c>
      <c r="O14" s="1" t="s">
        <v>11</v>
      </c>
      <c r="P14" s="1" t="s">
        <v>11</v>
      </c>
      <c r="Q14" s="1" t="s">
        <v>50</v>
      </c>
      <c r="R14" s="1" t="s">
        <v>51</v>
      </c>
      <c r="S14" s="1">
        <v>21623</v>
      </c>
      <c r="T14" s="1" t="s">
        <v>13</v>
      </c>
      <c r="U14" s="1"/>
      <c r="V14" s="1"/>
      <c r="Y14" s="1"/>
    </row>
    <row r="15" spans="1:25" ht="18.75" customHeight="1" x14ac:dyDescent="0.25">
      <c r="A15" s="1">
        <v>82741</v>
      </c>
      <c r="B15" s="12" t="str">
        <f>TEXT(C15,"dddd")</f>
        <v>Thursday</v>
      </c>
      <c r="C15" s="2">
        <v>43545</v>
      </c>
      <c r="D15" s="1" t="s">
        <v>52</v>
      </c>
      <c r="E15" s="1">
        <v>4023</v>
      </c>
      <c r="F15" s="1">
        <v>17678</v>
      </c>
      <c r="G15" s="1">
        <v>144</v>
      </c>
      <c r="H15" s="1">
        <v>1268</v>
      </c>
      <c r="I15" s="30">
        <f>(Table1[[#This Row],['# Unsubscribed]]-H14)/H14</f>
        <v>1.1971268954509178E-2</v>
      </c>
      <c r="J15" s="10">
        <f>Table1[[#This Row],[Open Rate]]/Table1[[#This Row],[Delete/Not Open Rate]]</f>
        <v>0.22757099219368707</v>
      </c>
      <c r="K15" s="1"/>
      <c r="L15" s="1" t="s">
        <v>118</v>
      </c>
      <c r="M15" s="1" t="s">
        <v>137</v>
      </c>
      <c r="N15" s="1" t="s">
        <v>12</v>
      </c>
      <c r="O15" s="1" t="s">
        <v>11</v>
      </c>
      <c r="P15" s="1" t="s">
        <v>11</v>
      </c>
      <c r="Q15" s="1" t="s">
        <v>53</v>
      </c>
      <c r="R15" s="1" t="s">
        <v>54</v>
      </c>
      <c r="S15" s="1">
        <v>21701</v>
      </c>
      <c r="T15" s="1" t="s">
        <v>13</v>
      </c>
      <c r="U15" s="1"/>
      <c r="V15" s="1"/>
      <c r="Y15" s="1"/>
    </row>
    <row r="16" spans="1:25" ht="18.75" customHeight="1" x14ac:dyDescent="0.25">
      <c r="A16" s="1">
        <v>82762</v>
      </c>
      <c r="B16" s="12" t="str">
        <f>TEXT(C16,"dddd")</f>
        <v>Monday</v>
      </c>
      <c r="C16" s="2">
        <v>43549</v>
      </c>
      <c r="D16" s="1" t="s">
        <v>55</v>
      </c>
      <c r="E16" s="1">
        <v>5399</v>
      </c>
      <c r="F16" s="1">
        <v>16366</v>
      </c>
      <c r="G16" s="1">
        <v>1186</v>
      </c>
      <c r="H16" s="1">
        <v>1266</v>
      </c>
      <c r="I16" s="30">
        <f>(Table1[[#This Row],['# Unsubscribed]]-H15)/H15</f>
        <v>-1.5772870662460567E-3</v>
      </c>
      <c r="J16" s="10">
        <f>Table1[[#This Row],[Open Rate]]/Table1[[#This Row],[Delete/Not Open Rate]]</f>
        <v>0.32989123793229869</v>
      </c>
      <c r="K16" s="1" t="s">
        <v>108</v>
      </c>
      <c r="L16" s="1" t="s">
        <v>127</v>
      </c>
      <c r="M16" s="1" t="s">
        <v>136</v>
      </c>
      <c r="N16" s="1" t="s">
        <v>12</v>
      </c>
      <c r="O16" s="1" t="s">
        <v>11</v>
      </c>
      <c r="P16" s="1" t="s">
        <v>11</v>
      </c>
      <c r="Q16" s="1" t="s">
        <v>56</v>
      </c>
      <c r="R16" s="1" t="s">
        <v>57</v>
      </c>
      <c r="S16" s="1">
        <v>21765</v>
      </c>
      <c r="T16" s="1" t="s">
        <v>13</v>
      </c>
      <c r="U16" s="1"/>
      <c r="V16" s="1"/>
      <c r="Y16" s="1"/>
    </row>
    <row r="17" spans="1:25" ht="18.75" customHeight="1" x14ac:dyDescent="0.25">
      <c r="A17" s="1">
        <v>82800</v>
      </c>
      <c r="B17" s="12" t="str">
        <f>TEXT(C17,"dddd")</f>
        <v>Thursday</v>
      </c>
      <c r="C17" s="2">
        <v>43552</v>
      </c>
      <c r="D17" s="1" t="s">
        <v>58</v>
      </c>
      <c r="E17" s="1">
        <v>4294</v>
      </c>
      <c r="F17" s="1">
        <v>17501</v>
      </c>
      <c r="G17" s="1">
        <v>183</v>
      </c>
      <c r="H17" s="1">
        <v>1266</v>
      </c>
      <c r="I17" s="30">
        <f>(Table1[[#This Row],['# Unsubscribed]]-H16)/H16</f>
        <v>0</v>
      </c>
      <c r="J17" s="10">
        <f>Table1[[#This Row],[Open Rate]]/Table1[[#This Row],[Delete/Not Open Rate]]</f>
        <v>0.24535740814810583</v>
      </c>
      <c r="K17" s="1"/>
      <c r="L17" s="1" t="s">
        <v>129</v>
      </c>
      <c r="M17" s="1" t="s">
        <v>114</v>
      </c>
      <c r="N17" s="1" t="s">
        <v>12</v>
      </c>
      <c r="O17" s="1" t="s">
        <v>11</v>
      </c>
      <c r="P17" s="1" t="s">
        <v>11</v>
      </c>
      <c r="Q17" s="1" t="s">
        <v>59</v>
      </c>
      <c r="R17" s="1" t="s">
        <v>60</v>
      </c>
      <c r="S17" s="1">
        <v>21795</v>
      </c>
      <c r="T17" s="1" t="s">
        <v>13</v>
      </c>
      <c r="U17" s="1"/>
      <c r="V17" s="1"/>
      <c r="Y17" s="1"/>
    </row>
    <row r="18" spans="1:25" ht="18.75" customHeight="1" x14ac:dyDescent="0.25">
      <c r="A18" s="1">
        <v>82883</v>
      </c>
      <c r="B18" s="12" t="str">
        <f>TEXT(C18,"dddd")</f>
        <v>Wednesday</v>
      </c>
      <c r="C18" s="2">
        <v>43558</v>
      </c>
      <c r="D18" s="1" t="s">
        <v>61</v>
      </c>
      <c r="E18" s="1">
        <v>3655</v>
      </c>
      <c r="F18" s="1">
        <v>18158</v>
      </c>
      <c r="G18" s="1">
        <v>1080</v>
      </c>
      <c r="H18" s="1">
        <v>1264</v>
      </c>
      <c r="I18" s="30">
        <f>(Table1[[#This Row],['# Unsubscribed]]-H17)/H17</f>
        <v>-1.5797788309636651E-3</v>
      </c>
      <c r="J18" s="10">
        <f>Table1[[#This Row],[Open Rate]]/Table1[[#This Row],[Delete/Not Open Rate]]</f>
        <v>0.20128868818151779</v>
      </c>
      <c r="K18" s="1"/>
      <c r="L18" s="1" t="s">
        <v>123</v>
      </c>
      <c r="M18" s="1" t="s">
        <v>116</v>
      </c>
      <c r="N18" s="1" t="s">
        <v>12</v>
      </c>
      <c r="O18" s="1" t="s">
        <v>11</v>
      </c>
      <c r="P18" s="1" t="s">
        <v>11</v>
      </c>
      <c r="Q18" s="1" t="s">
        <v>62</v>
      </c>
      <c r="R18" s="1" t="s">
        <v>63</v>
      </c>
      <c r="S18" s="1">
        <v>21813</v>
      </c>
      <c r="T18" s="1" t="s">
        <v>13</v>
      </c>
      <c r="U18" s="1"/>
      <c r="V18" s="1"/>
      <c r="Y18" s="1"/>
    </row>
    <row r="19" spans="1:25" ht="18.75" customHeight="1" x14ac:dyDescent="0.25">
      <c r="A19" s="1">
        <v>82913</v>
      </c>
      <c r="B19" s="12" t="str">
        <f>TEXT(C19,"dddd")</f>
        <v>Thursday</v>
      </c>
      <c r="C19" s="2">
        <v>43559</v>
      </c>
      <c r="D19" s="1" t="s">
        <v>64</v>
      </c>
      <c r="E19" s="1">
        <v>5131</v>
      </c>
      <c r="F19" s="1">
        <v>16690</v>
      </c>
      <c r="G19" s="1">
        <v>1130</v>
      </c>
      <c r="H19" s="1">
        <v>1267</v>
      </c>
      <c r="I19" s="30">
        <f>(Table1[[#This Row],['# Unsubscribed]]-H18)/H18</f>
        <v>2.3734177215189874E-3</v>
      </c>
      <c r="J19" s="10">
        <f>Table1[[#This Row],[Open Rate]]/Table1[[#This Row],[Delete/Not Open Rate]]</f>
        <v>0.30742959856201318</v>
      </c>
      <c r="K19" s="1"/>
      <c r="L19" s="1" t="s">
        <v>127</v>
      </c>
      <c r="M19" s="1" t="s">
        <v>136</v>
      </c>
      <c r="N19" s="1" t="s">
        <v>12</v>
      </c>
      <c r="O19" s="1" t="s">
        <v>11</v>
      </c>
      <c r="P19" s="1" t="s">
        <v>11</v>
      </c>
      <c r="Q19" s="1" t="s">
        <v>65</v>
      </c>
      <c r="R19" s="1" t="s">
        <v>66</v>
      </c>
      <c r="S19" s="1">
        <v>21821</v>
      </c>
      <c r="T19" s="1" t="s">
        <v>13</v>
      </c>
      <c r="U19" s="1"/>
      <c r="V19" s="1"/>
      <c r="Y19" s="1"/>
    </row>
    <row r="20" spans="1:25" ht="18.75" customHeight="1" x14ac:dyDescent="0.25">
      <c r="A20" s="1">
        <v>82931</v>
      </c>
      <c r="B20" s="12" t="str">
        <f>TEXT(C20,"dddd")</f>
        <v>Monday</v>
      </c>
      <c r="C20" s="2">
        <v>43563</v>
      </c>
      <c r="D20" s="1" t="s">
        <v>67</v>
      </c>
      <c r="E20" s="1">
        <v>3640</v>
      </c>
      <c r="F20" s="1">
        <v>18232</v>
      </c>
      <c r="G20" s="1">
        <v>154</v>
      </c>
      <c r="H20" s="1">
        <v>1269</v>
      </c>
      <c r="I20" s="30">
        <f>(Table1[[#This Row],['# Unsubscribed]]-H19)/H19</f>
        <v>1.5785319652722968E-3</v>
      </c>
      <c r="J20" s="10">
        <f>Table1[[#This Row],[Open Rate]]/Table1[[#This Row],[Delete/Not Open Rate]]</f>
        <v>0.19964896884598507</v>
      </c>
      <c r="K20" s="1"/>
      <c r="L20" s="1" t="s">
        <v>125</v>
      </c>
      <c r="M20" s="1" t="s">
        <v>120</v>
      </c>
      <c r="N20" s="1" t="s">
        <v>12</v>
      </c>
      <c r="O20" s="1" t="s">
        <v>11</v>
      </c>
      <c r="P20" s="1" t="s">
        <v>11</v>
      </c>
      <c r="Q20" s="1" t="s">
        <v>68</v>
      </c>
      <c r="R20" s="1" t="s">
        <v>69</v>
      </c>
      <c r="S20" s="1">
        <v>21872</v>
      </c>
      <c r="T20" s="1" t="s">
        <v>13</v>
      </c>
      <c r="U20" s="1"/>
      <c r="V20" s="1"/>
      <c r="Y20" s="1"/>
    </row>
    <row r="21" spans="1:25" ht="18.75" customHeight="1" x14ac:dyDescent="0.25">
      <c r="A21" s="1">
        <v>82968</v>
      </c>
      <c r="B21" s="12" t="str">
        <f>TEXT(C21,"dddd")</f>
        <v>Thursday</v>
      </c>
      <c r="C21" s="2">
        <v>43566</v>
      </c>
      <c r="D21" s="1" t="s">
        <v>70</v>
      </c>
      <c r="E21" s="1">
        <v>3916</v>
      </c>
      <c r="F21" s="1">
        <v>17969</v>
      </c>
      <c r="G21" s="1">
        <v>89</v>
      </c>
      <c r="H21" s="1">
        <v>1274</v>
      </c>
      <c r="I21" s="30">
        <f>(Table1[[#This Row],['# Unsubscribed]]-H20)/H20</f>
        <v>3.9401103230890461E-3</v>
      </c>
      <c r="J21" s="10">
        <f>Table1[[#This Row],[Open Rate]]/Table1[[#This Row],[Delete/Not Open Rate]]</f>
        <v>0.21793088096165619</v>
      </c>
      <c r="K21" s="1"/>
      <c r="L21" s="1" t="s">
        <v>118</v>
      </c>
      <c r="M21" s="1" t="s">
        <v>137</v>
      </c>
      <c r="N21" s="1" t="s">
        <v>12</v>
      </c>
      <c r="O21" s="1" t="s">
        <v>11</v>
      </c>
      <c r="P21" s="1" t="s">
        <v>11</v>
      </c>
      <c r="Q21" s="1" t="s">
        <v>71</v>
      </c>
      <c r="R21" s="1" t="s">
        <v>72</v>
      </c>
      <c r="S21" s="1">
        <v>21885</v>
      </c>
      <c r="T21" s="1" t="s">
        <v>13</v>
      </c>
      <c r="U21" s="1"/>
      <c r="V21" s="1"/>
      <c r="Y21" s="1"/>
    </row>
    <row r="22" spans="1:25" ht="18.75" customHeight="1" x14ac:dyDescent="0.25">
      <c r="A22" s="1">
        <v>83021</v>
      </c>
      <c r="B22" s="12" t="str">
        <f>TEXT(C22,"dddd")</f>
        <v>Monday</v>
      </c>
      <c r="C22" s="2">
        <v>43570</v>
      </c>
      <c r="D22" s="1" t="s">
        <v>73</v>
      </c>
      <c r="E22" s="1">
        <v>4530</v>
      </c>
      <c r="F22" s="1">
        <v>17387</v>
      </c>
      <c r="G22" s="1">
        <v>642</v>
      </c>
      <c r="H22" s="1">
        <v>1277</v>
      </c>
      <c r="I22" s="30">
        <f>(Table1[[#This Row],['# Unsubscribed]]-H21)/H21</f>
        <v>2.3547880690737832E-3</v>
      </c>
      <c r="J22" s="10">
        <f>Table1[[#This Row],[Open Rate]]/Table1[[#This Row],[Delete/Not Open Rate]]</f>
        <v>0.26053948352217171</v>
      </c>
      <c r="K22" s="1"/>
      <c r="L22" s="1" t="s">
        <v>118</v>
      </c>
      <c r="M22" s="1" t="s">
        <v>118</v>
      </c>
      <c r="N22" s="1" t="s">
        <v>12</v>
      </c>
      <c r="O22" s="1" t="s">
        <v>11</v>
      </c>
      <c r="P22" s="1" t="s">
        <v>11</v>
      </c>
      <c r="Q22" s="1" t="s">
        <v>74</v>
      </c>
      <c r="R22" s="1" t="s">
        <v>75</v>
      </c>
      <c r="S22" s="1">
        <v>21917</v>
      </c>
      <c r="T22" s="1" t="s">
        <v>13</v>
      </c>
      <c r="U22" s="1"/>
      <c r="V22" s="1"/>
      <c r="Y22" s="1"/>
    </row>
    <row r="23" spans="1:25" ht="18.75" customHeight="1" x14ac:dyDescent="0.25">
      <c r="A23" s="1">
        <v>83049</v>
      </c>
      <c r="B23" s="12" t="str">
        <f>TEXT(C23,"dddd")</f>
        <v>Wednesday</v>
      </c>
      <c r="C23" s="2">
        <v>43572</v>
      </c>
      <c r="D23" s="1" t="s">
        <v>76</v>
      </c>
      <c r="E23" s="1">
        <v>4093</v>
      </c>
      <c r="F23" s="1">
        <v>17850</v>
      </c>
      <c r="G23" s="1">
        <v>122</v>
      </c>
      <c r="H23" s="1">
        <v>1278</v>
      </c>
      <c r="I23" s="30">
        <f>(Table1[[#This Row],['# Unsubscribed]]-H22)/H22</f>
        <v>7.8308535630383712E-4</v>
      </c>
      <c r="J23" s="10">
        <f>Table1[[#This Row],[Open Rate]]/Table1[[#This Row],[Delete/Not Open Rate]]</f>
        <v>0.22929971988795519</v>
      </c>
      <c r="K23" s="1"/>
      <c r="L23" s="1" t="s">
        <v>128</v>
      </c>
      <c r="M23" s="1" t="s">
        <v>117</v>
      </c>
      <c r="N23" s="1" t="s">
        <v>12</v>
      </c>
      <c r="O23" s="1" t="s">
        <v>11</v>
      </c>
      <c r="P23" s="1" t="s">
        <v>11</v>
      </c>
      <c r="Q23" s="1" t="s">
        <v>77</v>
      </c>
      <c r="R23" s="1" t="s">
        <v>78</v>
      </c>
      <c r="S23" s="1">
        <v>21943</v>
      </c>
      <c r="T23" s="1" t="s">
        <v>13</v>
      </c>
      <c r="U23" s="1"/>
      <c r="V23" s="1"/>
      <c r="Y23" s="1"/>
    </row>
    <row r="24" spans="1:25" ht="18.75" customHeight="1" x14ac:dyDescent="0.25">
      <c r="A24" s="1">
        <v>83057</v>
      </c>
      <c r="B24" s="12" t="str">
        <f>TEXT(C24,"dddd")</f>
        <v>Thursday</v>
      </c>
      <c r="C24" s="2">
        <v>43573</v>
      </c>
      <c r="D24" s="1" t="s">
        <v>79</v>
      </c>
      <c r="E24" s="1">
        <v>4456</v>
      </c>
      <c r="F24" s="1">
        <v>17502</v>
      </c>
      <c r="G24" s="1">
        <v>628</v>
      </c>
      <c r="H24" s="1">
        <v>1283</v>
      </c>
      <c r="I24" s="30">
        <f>(Table1[[#This Row],['# Unsubscribed]]-H23)/H23</f>
        <v>3.9123630672926448E-3</v>
      </c>
      <c r="J24" s="10">
        <f>Table1[[#This Row],[Open Rate]]/Table1[[#This Row],[Delete/Not Open Rate]]</f>
        <v>0.25459947434578906</v>
      </c>
      <c r="K24" s="1"/>
      <c r="L24" s="1" t="s">
        <v>126</v>
      </c>
      <c r="M24" s="1" t="s">
        <v>117</v>
      </c>
      <c r="N24" s="1" t="s">
        <v>12</v>
      </c>
      <c r="O24" s="1" t="s">
        <v>11</v>
      </c>
      <c r="P24" s="1" t="s">
        <v>11</v>
      </c>
      <c r="Q24" s="1" t="s">
        <v>80</v>
      </c>
      <c r="R24" s="1" t="s">
        <v>81</v>
      </c>
      <c r="S24" s="1">
        <v>21958</v>
      </c>
      <c r="T24" s="1" t="s">
        <v>13</v>
      </c>
      <c r="U24" s="1"/>
      <c r="V24" s="1"/>
      <c r="Y24" s="1"/>
    </row>
    <row r="25" spans="1:25" ht="18.75" customHeight="1" x14ac:dyDescent="0.25">
      <c r="A25" s="1">
        <v>83125</v>
      </c>
      <c r="B25" s="12" t="str">
        <f>TEXT(C25,"dddd")</f>
        <v>Tuesday</v>
      </c>
      <c r="C25" s="2">
        <v>43578</v>
      </c>
      <c r="D25" s="1" t="s">
        <v>82</v>
      </c>
      <c r="E25" s="1">
        <v>3925</v>
      </c>
      <c r="F25" s="1">
        <v>18052</v>
      </c>
      <c r="G25" s="1">
        <v>139</v>
      </c>
      <c r="H25" s="1">
        <v>1291</v>
      </c>
      <c r="I25" s="30">
        <f>(Table1[[#This Row],['# Unsubscribed]]-H24)/H24</f>
        <v>6.2353858144972721E-3</v>
      </c>
      <c r="J25" s="10">
        <f>Table1[[#This Row],[Open Rate]]/Table1[[#This Row],[Delete/Not Open Rate]]</f>
        <v>0.21742743186350544</v>
      </c>
      <c r="K25" s="1"/>
      <c r="L25" s="1" t="s">
        <v>118</v>
      </c>
      <c r="M25" s="1" t="s">
        <v>137</v>
      </c>
      <c r="N25" s="1" t="s">
        <v>12</v>
      </c>
      <c r="O25" s="1" t="s">
        <v>11</v>
      </c>
      <c r="P25" s="1" t="s">
        <v>11</v>
      </c>
      <c r="Q25" s="1" t="s">
        <v>83</v>
      </c>
      <c r="R25" s="1" t="s">
        <v>84</v>
      </c>
      <c r="S25" s="1">
        <v>21977</v>
      </c>
      <c r="T25" s="1" t="s">
        <v>13</v>
      </c>
      <c r="U25" s="1"/>
      <c r="V25" s="1"/>
      <c r="Y25" s="1"/>
    </row>
    <row r="26" spans="1:25" ht="18.75" customHeight="1" x14ac:dyDescent="0.25">
      <c r="A26" s="1">
        <v>83187</v>
      </c>
      <c r="B26" s="12" t="str">
        <f>TEXT(C26,"dddd")</f>
        <v>Tuesday</v>
      </c>
      <c r="C26" s="2">
        <v>43585</v>
      </c>
      <c r="D26" s="1" t="s">
        <v>85</v>
      </c>
      <c r="E26" s="1">
        <v>3932</v>
      </c>
      <c r="F26" s="1">
        <v>18102</v>
      </c>
      <c r="G26" s="1">
        <v>1477</v>
      </c>
      <c r="H26" s="1">
        <v>1303</v>
      </c>
      <c r="I26" s="30">
        <f>(Table1[[#This Row],['# Unsubscribed]]-H25)/H25</f>
        <v>9.2951200619674663E-3</v>
      </c>
      <c r="J26" s="10">
        <f>Table1[[#This Row],[Open Rate]]/Table1[[#This Row],[Delete/Not Open Rate]]</f>
        <v>0.21721356756159541</v>
      </c>
      <c r="K26" s="1" t="s">
        <v>106</v>
      </c>
      <c r="L26" s="1" t="s">
        <v>123</v>
      </c>
      <c r="M26" s="1" t="s">
        <v>116</v>
      </c>
      <c r="N26" s="1" t="s">
        <v>12</v>
      </c>
      <c r="O26" s="1" t="s">
        <v>11</v>
      </c>
      <c r="P26" s="1" t="s">
        <v>11</v>
      </c>
      <c r="Q26" s="1" t="s">
        <v>86</v>
      </c>
      <c r="R26" s="1" t="s">
        <v>87</v>
      </c>
      <c r="S26" s="1">
        <v>22034</v>
      </c>
      <c r="T26" s="1" t="s">
        <v>13</v>
      </c>
      <c r="U26" s="1"/>
      <c r="V26" s="1"/>
      <c r="Y26" s="1"/>
    </row>
    <row r="27" spans="1:25" ht="18.75" customHeight="1" x14ac:dyDescent="0.25">
      <c r="A27" s="1">
        <v>83192</v>
      </c>
      <c r="B27" s="12" t="str">
        <f>TEXT(C27,"dddd")</f>
        <v>Wednesday</v>
      </c>
      <c r="C27" s="2">
        <v>43586</v>
      </c>
      <c r="D27" s="1" t="s">
        <v>88</v>
      </c>
      <c r="E27" s="1">
        <v>3866</v>
      </c>
      <c r="F27" s="1">
        <v>18163</v>
      </c>
      <c r="G27" s="1">
        <v>191</v>
      </c>
      <c r="H27" s="1">
        <v>1305</v>
      </c>
      <c r="I27" s="30">
        <f>(Table1[[#This Row],['# Unsubscribed]]-H26)/H26</f>
        <v>1.5349194167306216E-3</v>
      </c>
      <c r="J27" s="10">
        <f>Table1[[#This Row],[Open Rate]]/Table1[[#This Row],[Delete/Not Open Rate]]</f>
        <v>0.21285030006056269</v>
      </c>
      <c r="K27" s="1"/>
      <c r="L27" s="1" t="s">
        <v>125</v>
      </c>
      <c r="M27" s="1" t="s">
        <v>120</v>
      </c>
      <c r="N27" s="1" t="s">
        <v>12</v>
      </c>
      <c r="O27" s="1" t="s">
        <v>11</v>
      </c>
      <c r="P27" s="1" t="s">
        <v>11</v>
      </c>
      <c r="Q27" s="1" t="s">
        <v>89</v>
      </c>
      <c r="R27" s="1" t="s">
        <v>90</v>
      </c>
      <c r="S27" s="1">
        <v>22029</v>
      </c>
      <c r="T27" s="1" t="s">
        <v>13</v>
      </c>
      <c r="U27" s="1"/>
      <c r="V27" s="1"/>
      <c r="Y27" s="1"/>
    </row>
    <row r="28" spans="1:25" ht="18.75" customHeight="1" x14ac:dyDescent="0.25">
      <c r="A28" s="1">
        <v>83200</v>
      </c>
      <c r="B28" s="12" t="str">
        <f>TEXT(C28,"dddd")</f>
        <v>Thursday</v>
      </c>
      <c r="C28" s="2">
        <v>43587</v>
      </c>
      <c r="D28" s="1" t="s">
        <v>91</v>
      </c>
      <c r="E28" s="1">
        <v>3748</v>
      </c>
      <c r="F28" s="1">
        <v>18305</v>
      </c>
      <c r="G28" s="1">
        <v>156</v>
      </c>
      <c r="H28" s="1">
        <v>1305</v>
      </c>
      <c r="I28" s="30">
        <f>(Table1[[#This Row],['# Unsubscribed]]-H27)/H27</f>
        <v>0</v>
      </c>
      <c r="J28" s="10">
        <f>Table1[[#This Row],[Open Rate]]/Table1[[#This Row],[Delete/Not Open Rate]]</f>
        <v>0.20475279978148048</v>
      </c>
      <c r="K28" s="1"/>
      <c r="L28" s="1" t="s">
        <v>128</v>
      </c>
      <c r="M28" s="1" t="s">
        <v>115</v>
      </c>
      <c r="N28" s="1" t="s">
        <v>12</v>
      </c>
      <c r="O28" s="1" t="s">
        <v>11</v>
      </c>
      <c r="P28" s="1" t="s">
        <v>11</v>
      </c>
      <c r="Q28" s="1" t="s">
        <v>92</v>
      </c>
      <c r="R28" s="1" t="s">
        <v>93</v>
      </c>
      <c r="S28" s="1">
        <v>22053</v>
      </c>
      <c r="T28" s="1" t="s">
        <v>13</v>
      </c>
      <c r="U28" s="1"/>
      <c r="V28" s="1"/>
      <c r="Y28" s="1"/>
    </row>
    <row r="29" spans="1:25" ht="18.75" customHeight="1" x14ac:dyDescent="0.25">
      <c r="A29" s="1">
        <v>83248</v>
      </c>
      <c r="B29" s="12" t="str">
        <f>TEXT(C29,"dddd")</f>
        <v>Monday</v>
      </c>
      <c r="C29" s="2">
        <v>43591</v>
      </c>
      <c r="D29" s="1" t="s">
        <v>94</v>
      </c>
      <c r="E29" s="1">
        <v>3340</v>
      </c>
      <c r="F29" s="1">
        <v>18695</v>
      </c>
      <c r="G29" s="1">
        <v>137</v>
      </c>
      <c r="H29" s="1">
        <v>1301</v>
      </c>
      <c r="I29" s="30">
        <f>(Table1[[#This Row],['# Unsubscribed]]-H28)/H28</f>
        <v>-3.0651340996168583E-3</v>
      </c>
      <c r="J29" s="10">
        <f>Table1[[#This Row],[Open Rate]]/Table1[[#This Row],[Delete/Not Open Rate]]</f>
        <v>0.17865739502540787</v>
      </c>
      <c r="K29" s="1"/>
      <c r="L29" s="1" t="s">
        <v>127</v>
      </c>
      <c r="M29" s="1" t="s">
        <v>119</v>
      </c>
      <c r="N29" s="1" t="s">
        <v>12</v>
      </c>
      <c r="O29" s="1" t="s">
        <v>11</v>
      </c>
      <c r="P29" s="1" t="s">
        <v>11</v>
      </c>
      <c r="Q29" s="1" t="s">
        <v>95</v>
      </c>
      <c r="R29" s="1" t="s">
        <v>96</v>
      </c>
      <c r="S29" s="1">
        <v>22035</v>
      </c>
      <c r="T29" s="1" t="s">
        <v>13</v>
      </c>
      <c r="U29" s="1"/>
      <c r="V29" s="1"/>
      <c r="Y29" s="1"/>
    </row>
    <row r="30" spans="1:25" ht="18.75" customHeight="1" x14ac:dyDescent="0.25">
      <c r="A30" s="1">
        <v>83284</v>
      </c>
      <c r="B30" s="12" t="str">
        <f>TEXT(C30,"dddd")</f>
        <v>Wednesday</v>
      </c>
      <c r="C30" s="2">
        <v>43593</v>
      </c>
      <c r="D30" s="1" t="s">
        <v>97</v>
      </c>
      <c r="E30" s="1">
        <v>3760</v>
      </c>
      <c r="F30" s="1">
        <v>17573</v>
      </c>
      <c r="G30" s="1">
        <v>69</v>
      </c>
      <c r="H30" s="1">
        <v>1294</v>
      </c>
      <c r="I30" s="30">
        <f>(Table1[[#This Row],['# Unsubscribed]]-H29)/H29</f>
        <v>-5.3804765564950041E-3</v>
      </c>
      <c r="J30" s="10">
        <f>Table1[[#This Row],[Open Rate]]/Table1[[#This Row],[Delete/Not Open Rate]]</f>
        <v>0.21396460479144142</v>
      </c>
      <c r="K30" s="1"/>
      <c r="L30" s="1" t="s">
        <v>124</v>
      </c>
      <c r="M30" s="1" t="s">
        <v>117</v>
      </c>
      <c r="N30" s="1" t="s">
        <v>12</v>
      </c>
      <c r="O30" s="1" t="s">
        <v>11</v>
      </c>
      <c r="P30" s="1" t="s">
        <v>11</v>
      </c>
      <c r="Q30" s="1" t="s">
        <v>98</v>
      </c>
      <c r="R30" s="1" t="s">
        <v>99</v>
      </c>
      <c r="S30" s="1">
        <v>21333</v>
      </c>
      <c r="T30" s="1" t="s">
        <v>13</v>
      </c>
      <c r="U30" s="1"/>
      <c r="V30" s="1"/>
      <c r="Y30" s="1"/>
    </row>
    <row r="31" spans="1:25" ht="18.75" customHeight="1" x14ac:dyDescent="0.25">
      <c r="A31" s="1">
        <v>83293</v>
      </c>
      <c r="B31" s="12" t="str">
        <f>TEXT(C31,"dddd")</f>
        <v>Thursday</v>
      </c>
      <c r="C31" s="2">
        <v>43594</v>
      </c>
      <c r="D31" s="1" t="s">
        <v>100</v>
      </c>
      <c r="E31" s="1">
        <v>4218</v>
      </c>
      <c r="F31" s="1">
        <v>17148</v>
      </c>
      <c r="G31" s="1">
        <v>444</v>
      </c>
      <c r="H31" s="1">
        <v>1296</v>
      </c>
      <c r="I31" s="30">
        <f>(Table1[[#This Row],['# Unsubscribed]]-H30)/H30</f>
        <v>1.5455950540958269E-3</v>
      </c>
      <c r="J31" s="10">
        <f>Table1[[#This Row],[Open Rate]]/Table1[[#This Row],[Delete/Not Open Rate]]</f>
        <v>0.24597620713785864</v>
      </c>
      <c r="K31" s="1"/>
      <c r="L31" s="1" t="s">
        <v>118</v>
      </c>
      <c r="M31" s="1" t="s">
        <v>118</v>
      </c>
      <c r="N31" s="1" t="s">
        <v>12</v>
      </c>
      <c r="O31" s="1" t="s">
        <v>11</v>
      </c>
      <c r="P31" s="1" t="s">
        <v>11</v>
      </c>
      <c r="Q31" s="1" t="s">
        <v>101</v>
      </c>
      <c r="R31" s="1" t="s">
        <v>102</v>
      </c>
      <c r="S31" s="1">
        <v>21366</v>
      </c>
      <c r="T31" s="1" t="s">
        <v>13</v>
      </c>
      <c r="U31" s="1"/>
      <c r="V31" s="1"/>
      <c r="Y31" s="1"/>
    </row>
    <row r="32" spans="1:25" ht="18.75" customHeight="1" x14ac:dyDescent="0.25">
      <c r="A32" s="1">
        <v>83318</v>
      </c>
      <c r="B32" s="12" t="str">
        <f>TEXT(C32,"dddd")</f>
        <v>Monday</v>
      </c>
      <c r="C32" s="2">
        <v>43598</v>
      </c>
      <c r="D32" s="1" t="s">
        <v>103</v>
      </c>
      <c r="E32" s="1">
        <v>3668</v>
      </c>
      <c r="F32" s="1">
        <v>17743</v>
      </c>
      <c r="G32" s="1">
        <v>92</v>
      </c>
      <c r="H32" s="1">
        <v>1298</v>
      </c>
      <c r="I32" s="30">
        <f>(Table1[[#This Row],['# Unsubscribed]]-H31)/H31</f>
        <v>1.5432098765432098E-3</v>
      </c>
      <c r="J32" s="10">
        <f>Table1[[#This Row],[Open Rate]]/Table1[[#This Row],[Delete/Not Open Rate]]</f>
        <v>0.20672941441695317</v>
      </c>
      <c r="K32" s="1"/>
      <c r="L32" s="1" t="s">
        <v>128</v>
      </c>
      <c r="M32" s="1" t="s">
        <v>115</v>
      </c>
      <c r="N32" s="1" t="s">
        <v>12</v>
      </c>
      <c r="O32" s="1" t="s">
        <v>11</v>
      </c>
      <c r="P32" s="1" t="s">
        <v>11</v>
      </c>
      <c r="Q32" s="1" t="s">
        <v>104</v>
      </c>
      <c r="R32" s="1" t="s">
        <v>105</v>
      </c>
      <c r="S32" s="1">
        <v>21411</v>
      </c>
      <c r="T32" s="1" t="s">
        <v>13</v>
      </c>
      <c r="U32" s="1"/>
      <c r="V32" s="1"/>
      <c r="Y32" s="1"/>
    </row>
    <row r="33" spans="10:12" ht="18.75" customHeight="1" x14ac:dyDescent="0.25">
      <c r="L33" s="1"/>
    </row>
    <row r="34" spans="10:12" ht="18.75" customHeight="1" x14ac:dyDescent="0.25">
      <c r="J34" s="13">
        <f>AVERAGE(Table1[Open rate %])</f>
        <v>0.23081320386824891</v>
      </c>
      <c r="L34" s="1"/>
    </row>
    <row r="35" spans="10:12" ht="18.75" customHeight="1" x14ac:dyDescent="0.25">
      <c r="L35" s="1"/>
    </row>
    <row r="36" spans="10:12" ht="18.75" customHeight="1" x14ac:dyDescent="0.25">
      <c r="L36" s="1"/>
    </row>
    <row r="37" spans="10:12" ht="18.75" customHeight="1" x14ac:dyDescent="0.25">
      <c r="L37" s="1"/>
    </row>
    <row r="38" spans="10:12" ht="18.75" customHeight="1" x14ac:dyDescent="0.25">
      <c r="L38" s="1"/>
    </row>
    <row r="39" spans="10:12" ht="18.75" customHeight="1" x14ac:dyDescent="0.25">
      <c r="L39" s="1"/>
    </row>
    <row r="40" spans="10:12" ht="18.75" customHeight="1" x14ac:dyDescent="0.25">
      <c r="L40" s="1"/>
    </row>
    <row r="41" spans="10:12" ht="18.75" customHeight="1" x14ac:dyDescent="0.25">
      <c r="L41" s="1"/>
    </row>
    <row r="42" spans="10:12" ht="18.75" customHeight="1" x14ac:dyDescent="0.25">
      <c r="L42" s="1"/>
    </row>
    <row r="43" spans="10:12" ht="18.75" customHeight="1" x14ac:dyDescent="0.25">
      <c r="L43" s="1"/>
    </row>
    <row r="44" spans="10:12" ht="18.75" customHeight="1" x14ac:dyDescent="0.25">
      <c r="L44" s="1"/>
    </row>
    <row r="45" spans="10:12" ht="18.75" customHeight="1" x14ac:dyDescent="0.25">
      <c r="L45" s="1"/>
    </row>
    <row r="46" spans="10:12" ht="18.75" customHeight="1" x14ac:dyDescent="0.25">
      <c r="L46" s="1"/>
    </row>
    <row r="47" spans="10:12" ht="18.75" customHeight="1" x14ac:dyDescent="0.25">
      <c r="L47" s="1"/>
    </row>
    <row r="48" spans="10:12" ht="18.75" customHeight="1" x14ac:dyDescent="0.25">
      <c r="L48" s="1"/>
    </row>
    <row r="49" spans="12:12" ht="18.75" customHeight="1" x14ac:dyDescent="0.25">
      <c r="L49" s="1"/>
    </row>
    <row r="50" spans="12:12" ht="18.75" customHeight="1" x14ac:dyDescent="0.25">
      <c r="L50" s="1"/>
    </row>
    <row r="51" spans="12:12" ht="18.75" customHeight="1" x14ac:dyDescent="0.25">
      <c r="L51" s="1"/>
    </row>
    <row r="52" spans="12:12" ht="18.75" customHeight="1" x14ac:dyDescent="0.25">
      <c r="L52" s="1"/>
    </row>
    <row r="53" spans="12:12" ht="18.75" customHeight="1" x14ac:dyDescent="0.25">
      <c r="L53" s="1"/>
    </row>
    <row r="54" spans="12:12" ht="18.75" customHeight="1" x14ac:dyDescent="0.25">
      <c r="L54" s="1"/>
    </row>
    <row r="55" spans="12:12" ht="18.75" customHeight="1" x14ac:dyDescent="0.25">
      <c r="L55" s="1"/>
    </row>
    <row r="56" spans="12:12" ht="18.75" customHeight="1" x14ac:dyDescent="0.25">
      <c r="L56" s="1"/>
    </row>
    <row r="57" spans="12:12" ht="18.75" customHeight="1" x14ac:dyDescent="0.25">
      <c r="L57" s="1"/>
    </row>
    <row r="58" spans="12:12" ht="18.75" customHeight="1" x14ac:dyDescent="0.25">
      <c r="L58" s="1"/>
    </row>
    <row r="59" spans="12:12" ht="18.75" customHeight="1" x14ac:dyDescent="0.25">
      <c r="L59" s="1"/>
    </row>
    <row r="60" spans="12:12" ht="18.75" customHeight="1" x14ac:dyDescent="0.25">
      <c r="L60" s="1"/>
    </row>
    <row r="61" spans="12:12" ht="18.75" customHeight="1" x14ac:dyDescent="0.25">
      <c r="L61" s="1"/>
    </row>
    <row r="62" spans="12:12" ht="18.75" customHeight="1" x14ac:dyDescent="0.25">
      <c r="L62" s="1"/>
    </row>
    <row r="63" spans="12:12" ht="18.75" customHeight="1" x14ac:dyDescent="0.25">
      <c r="L63" s="1"/>
    </row>
    <row r="64" spans="12:12" ht="18.75" customHeight="1" x14ac:dyDescent="0.25">
      <c r="L64" s="1"/>
    </row>
    <row r="65" spans="12:12" ht="18.75" customHeight="1" x14ac:dyDescent="0.25">
      <c r="L65" s="1"/>
    </row>
    <row r="66" spans="12:12" ht="18.75" customHeight="1" x14ac:dyDescent="0.25">
      <c r="L66" s="1"/>
    </row>
    <row r="67" spans="12:12" ht="18.75" customHeight="1" x14ac:dyDescent="0.25">
      <c r="L67" s="1"/>
    </row>
    <row r="68" spans="12:12" ht="18.75" customHeight="1" x14ac:dyDescent="0.25">
      <c r="L68" s="1"/>
    </row>
    <row r="69" spans="12:12" ht="18.75" customHeight="1" x14ac:dyDescent="0.25">
      <c r="L69" s="1"/>
    </row>
    <row r="70" spans="12:12" ht="18.75" customHeight="1" x14ac:dyDescent="0.25">
      <c r="L70" s="1"/>
    </row>
    <row r="71" spans="12:12" ht="18.75" customHeight="1" x14ac:dyDescent="0.25">
      <c r="L71" s="1"/>
    </row>
    <row r="72" spans="12:12" ht="18.75" customHeight="1" x14ac:dyDescent="0.25">
      <c r="L72" s="1"/>
    </row>
    <row r="73" spans="12:12" ht="18.75" customHeight="1" x14ac:dyDescent="0.25">
      <c r="L73" s="1"/>
    </row>
    <row r="74" spans="12:12" ht="18.75" customHeight="1" x14ac:dyDescent="0.25">
      <c r="L74" s="1"/>
    </row>
    <row r="75" spans="12:12" ht="18.75" customHeight="1" x14ac:dyDescent="0.25">
      <c r="L75" s="1"/>
    </row>
    <row r="76" spans="12:12" ht="18.75" customHeight="1" x14ac:dyDescent="0.25">
      <c r="L76" s="1"/>
    </row>
    <row r="77" spans="12:12" ht="18.75" customHeight="1" x14ac:dyDescent="0.25">
      <c r="L77" s="1"/>
    </row>
    <row r="78" spans="12:12" ht="18.75" customHeight="1" x14ac:dyDescent="0.25">
      <c r="L78" s="1"/>
    </row>
    <row r="79" spans="12:12" ht="18.75" customHeight="1" x14ac:dyDescent="0.25">
      <c r="L79" s="1"/>
    </row>
    <row r="80" spans="12:12" ht="18.75" customHeight="1" x14ac:dyDescent="0.25">
      <c r="L80" s="1"/>
    </row>
    <row r="81" spans="12:12" ht="18.75" customHeight="1" x14ac:dyDescent="0.25">
      <c r="L81" s="1"/>
    </row>
    <row r="82" spans="12:12" ht="18.75" customHeight="1" x14ac:dyDescent="0.25">
      <c r="L82" s="1"/>
    </row>
    <row r="83" spans="12:12" ht="18.75" customHeight="1" x14ac:dyDescent="0.25">
      <c r="L83" s="1"/>
    </row>
    <row r="84" spans="12:12" ht="18.75" customHeight="1" x14ac:dyDescent="0.25">
      <c r="L84" s="1"/>
    </row>
    <row r="85" spans="12:12" ht="18.75" customHeight="1" x14ac:dyDescent="0.25">
      <c r="L85" s="1"/>
    </row>
    <row r="86" spans="12:12" ht="18.75" customHeight="1" x14ac:dyDescent="0.25">
      <c r="L86" s="1"/>
    </row>
    <row r="87" spans="12:12" ht="18.75" customHeight="1" x14ac:dyDescent="0.25">
      <c r="L87" s="1"/>
    </row>
    <row r="88" spans="12:12" ht="18.75" customHeight="1" x14ac:dyDescent="0.25">
      <c r="L88" s="1"/>
    </row>
    <row r="89" spans="12:12" ht="18.75" customHeight="1" x14ac:dyDescent="0.25">
      <c r="L89" s="1"/>
    </row>
    <row r="90" spans="12:12" ht="18.75" customHeight="1" x14ac:dyDescent="0.25">
      <c r="L90" s="1"/>
    </row>
    <row r="91" spans="12:12" ht="18.75" customHeight="1" x14ac:dyDescent="0.25">
      <c r="L91" s="1"/>
    </row>
    <row r="92" spans="12:12" ht="18.75" customHeight="1" x14ac:dyDescent="0.25">
      <c r="L92" s="1"/>
    </row>
    <row r="93" spans="12:12" ht="18.75" customHeight="1" x14ac:dyDescent="0.25">
      <c r="L93" s="1"/>
    </row>
    <row r="94" spans="12:12" ht="18.75" customHeight="1" x14ac:dyDescent="0.25">
      <c r="L94" s="1"/>
    </row>
    <row r="95" spans="12:12" ht="18.75" customHeight="1" x14ac:dyDescent="0.25">
      <c r="L95" s="1"/>
    </row>
    <row r="96" spans="12:12" ht="18.75" customHeight="1" x14ac:dyDescent="0.25">
      <c r="L96" s="1"/>
    </row>
    <row r="97" spans="12:12" ht="18.75" customHeight="1" x14ac:dyDescent="0.25">
      <c r="L97" s="1"/>
    </row>
    <row r="98" spans="12:12" ht="18.75" customHeight="1" x14ac:dyDescent="0.25">
      <c r="L98" s="1"/>
    </row>
    <row r="99" spans="12:12" ht="18.75" customHeight="1" x14ac:dyDescent="0.25">
      <c r="L99" s="1"/>
    </row>
    <row r="100" spans="12:12" ht="18.75" customHeight="1" x14ac:dyDescent="0.25">
      <c r="L100" s="1"/>
    </row>
    <row r="101" spans="12:12" ht="18.75" customHeight="1" x14ac:dyDescent="0.25">
      <c r="L101" s="1"/>
    </row>
    <row r="102" spans="12:12" ht="18.75" customHeight="1" x14ac:dyDescent="0.25">
      <c r="L102" s="1"/>
    </row>
    <row r="103" spans="12:12" ht="18.75" customHeight="1" x14ac:dyDescent="0.25">
      <c r="L103" s="1"/>
    </row>
    <row r="104" spans="12:12" ht="18.75" customHeight="1" x14ac:dyDescent="0.25">
      <c r="L104" s="1"/>
    </row>
    <row r="105" spans="12:12" ht="18.75" customHeight="1" x14ac:dyDescent="0.25">
      <c r="L105" s="1"/>
    </row>
    <row r="106" spans="12:12" ht="18.75" customHeight="1" x14ac:dyDescent="0.25">
      <c r="L106" s="1"/>
    </row>
    <row r="107" spans="12:12" ht="18.75" customHeight="1" x14ac:dyDescent="0.25">
      <c r="L107" s="1"/>
    </row>
    <row r="108" spans="12:12" ht="18.75" customHeight="1" x14ac:dyDescent="0.25">
      <c r="L108" s="1"/>
    </row>
    <row r="109" spans="12:12" ht="18.75" customHeight="1" x14ac:dyDescent="0.25">
      <c r="L109" s="1"/>
    </row>
    <row r="110" spans="12:12" ht="18.75" customHeight="1" x14ac:dyDescent="0.25">
      <c r="L110" s="1"/>
    </row>
    <row r="111" spans="12:12" ht="18.75" customHeight="1" x14ac:dyDescent="0.25">
      <c r="L111" s="1"/>
    </row>
    <row r="112" spans="12:12" ht="18.75" customHeight="1" x14ac:dyDescent="0.25">
      <c r="L112" s="1"/>
    </row>
    <row r="113" spans="12:12" ht="18.75" customHeight="1" x14ac:dyDescent="0.25">
      <c r="L113" s="1"/>
    </row>
    <row r="114" spans="12:12" ht="18.75" customHeight="1" x14ac:dyDescent="0.25">
      <c r="L114" s="1"/>
    </row>
    <row r="115" spans="12:12" ht="18.75" customHeight="1" x14ac:dyDescent="0.25">
      <c r="L115" s="1"/>
    </row>
    <row r="116" spans="12:12" ht="18.75" customHeight="1" x14ac:dyDescent="0.25">
      <c r="L116" s="1"/>
    </row>
    <row r="117" spans="12:12" ht="18.75" customHeight="1" x14ac:dyDescent="0.25">
      <c r="L117" s="1"/>
    </row>
    <row r="118" spans="12:12" ht="18.75" customHeight="1" x14ac:dyDescent="0.25">
      <c r="L118" s="1"/>
    </row>
    <row r="119" spans="12:12" ht="18.75" customHeight="1" x14ac:dyDescent="0.25">
      <c r="L119" s="1"/>
    </row>
    <row r="120" spans="12:12" ht="18.75" customHeight="1" x14ac:dyDescent="0.25">
      <c r="L120" s="1"/>
    </row>
    <row r="121" spans="12:12" ht="18.75" customHeight="1" x14ac:dyDescent="0.25">
      <c r="L121" s="1"/>
    </row>
    <row r="122" spans="12:12" ht="18.75" customHeight="1" x14ac:dyDescent="0.25">
      <c r="L122" s="1"/>
    </row>
    <row r="123" spans="12:12" ht="18.75" customHeight="1" x14ac:dyDescent="0.25">
      <c r="L123" s="1"/>
    </row>
    <row r="124" spans="12:12" ht="18.75" customHeight="1" x14ac:dyDescent="0.25">
      <c r="L124" s="1"/>
    </row>
    <row r="125" spans="12:12" ht="18.75" customHeight="1" x14ac:dyDescent="0.25">
      <c r="L125" s="1"/>
    </row>
    <row r="126" spans="12:12" ht="18.75" customHeight="1" x14ac:dyDescent="0.25">
      <c r="L126" s="1"/>
    </row>
    <row r="127" spans="12:12" ht="18.75" customHeight="1" x14ac:dyDescent="0.25">
      <c r="L127" s="1"/>
    </row>
    <row r="128" spans="12:12" ht="18.75" customHeight="1" x14ac:dyDescent="0.25">
      <c r="L128" s="1"/>
    </row>
    <row r="129" spans="12:12" ht="18.75" customHeight="1" x14ac:dyDescent="0.25">
      <c r="L129" s="1"/>
    </row>
    <row r="130" spans="12:12" ht="18.75" customHeight="1" x14ac:dyDescent="0.25">
      <c r="L130" s="1"/>
    </row>
    <row r="131" spans="12:12" ht="18.75" customHeight="1" x14ac:dyDescent="0.25">
      <c r="L131" s="1"/>
    </row>
    <row r="132" spans="12:12" ht="18.75" customHeight="1" x14ac:dyDescent="0.25">
      <c r="L132" s="1"/>
    </row>
    <row r="133" spans="12:12" ht="18.75" customHeight="1" x14ac:dyDescent="0.25">
      <c r="L133" s="1"/>
    </row>
    <row r="134" spans="12:12" ht="18.75" customHeight="1" x14ac:dyDescent="0.25">
      <c r="L134" s="1"/>
    </row>
    <row r="135" spans="12:12" ht="18.75" customHeight="1" x14ac:dyDescent="0.25">
      <c r="L135" s="1"/>
    </row>
    <row r="136" spans="12:12" ht="18.75" customHeight="1" x14ac:dyDescent="0.25">
      <c r="L136" s="1"/>
    </row>
    <row r="137" spans="12:12" ht="18.75" customHeight="1" x14ac:dyDescent="0.25">
      <c r="L137" s="1"/>
    </row>
    <row r="138" spans="12:12" ht="18.75" customHeight="1" x14ac:dyDescent="0.25">
      <c r="L138" s="1"/>
    </row>
    <row r="139" spans="12:12" ht="18.75" customHeight="1" x14ac:dyDescent="0.25">
      <c r="L139" s="1"/>
    </row>
    <row r="140" spans="12:12" ht="18.75" customHeight="1" x14ac:dyDescent="0.25">
      <c r="L140" s="1"/>
    </row>
    <row r="141" spans="12:12" ht="18.75" customHeight="1" x14ac:dyDescent="0.25">
      <c r="L141" s="1"/>
    </row>
    <row r="142" spans="12:12" ht="18.75" customHeight="1" x14ac:dyDescent="0.25">
      <c r="L142" s="1"/>
    </row>
    <row r="143" spans="12:12" ht="18.75" customHeight="1" x14ac:dyDescent="0.25">
      <c r="L143" s="1"/>
    </row>
    <row r="144" spans="12:12" ht="18.75" customHeight="1" x14ac:dyDescent="0.25">
      <c r="L144" s="1"/>
    </row>
    <row r="145" spans="12:12" ht="18.75" customHeight="1" x14ac:dyDescent="0.25">
      <c r="L145" s="1"/>
    </row>
    <row r="146" spans="12:12" ht="18.75" customHeight="1" x14ac:dyDescent="0.25">
      <c r="L146" s="1"/>
    </row>
    <row r="147" spans="12:12" ht="18.75" customHeight="1" x14ac:dyDescent="0.25">
      <c r="L147" s="1"/>
    </row>
    <row r="148" spans="12:12" ht="18.75" customHeight="1" x14ac:dyDescent="0.25">
      <c r="L148" s="1"/>
    </row>
    <row r="149" spans="12:12" ht="18.75" customHeight="1" x14ac:dyDescent="0.25">
      <c r="L149" s="1"/>
    </row>
    <row r="150" spans="12:12" ht="18.75" customHeight="1" x14ac:dyDescent="0.25">
      <c r="L150" s="1"/>
    </row>
    <row r="151" spans="12:12" ht="18.75" customHeight="1" x14ac:dyDescent="0.25">
      <c r="L151" s="1"/>
    </row>
    <row r="152" spans="12:12" ht="18.75" customHeight="1" x14ac:dyDescent="0.25">
      <c r="L152" s="1"/>
    </row>
    <row r="153" spans="12:12" ht="18.75" customHeight="1" x14ac:dyDescent="0.25">
      <c r="L153" s="1"/>
    </row>
    <row r="154" spans="12:12" ht="18.75" customHeight="1" x14ac:dyDescent="0.25">
      <c r="L154" s="1"/>
    </row>
    <row r="155" spans="12:12" ht="18.75" customHeight="1" x14ac:dyDescent="0.25">
      <c r="L155" s="1"/>
    </row>
    <row r="156" spans="12:12" ht="18.75" customHeight="1" x14ac:dyDescent="0.25">
      <c r="L156" s="1"/>
    </row>
    <row r="157" spans="12:12" ht="18.75" customHeight="1" x14ac:dyDescent="0.25">
      <c r="L157" s="1"/>
    </row>
    <row r="158" spans="12:12" ht="18.75" customHeight="1" x14ac:dyDescent="0.25">
      <c r="L158" s="1"/>
    </row>
    <row r="159" spans="12:12" ht="18.75" customHeight="1" x14ac:dyDescent="0.25">
      <c r="L159" s="1"/>
    </row>
    <row r="160" spans="12:12" ht="18.75" customHeight="1" x14ac:dyDescent="0.25">
      <c r="L160" s="1"/>
    </row>
    <row r="161" spans="12:12" ht="18.75" customHeight="1" x14ac:dyDescent="0.25">
      <c r="L161" s="1"/>
    </row>
    <row r="162" spans="12:12" ht="18.75" customHeight="1" x14ac:dyDescent="0.25">
      <c r="L162" s="1"/>
    </row>
    <row r="163" spans="12:12" ht="18.75" customHeight="1" x14ac:dyDescent="0.25">
      <c r="L163" s="1"/>
    </row>
    <row r="164" spans="12:12" ht="18.75" customHeight="1" x14ac:dyDescent="0.25">
      <c r="L164" s="1"/>
    </row>
    <row r="165" spans="12:12" ht="18.75" customHeight="1" x14ac:dyDescent="0.25">
      <c r="L165" s="1"/>
    </row>
    <row r="166" spans="12:12" ht="18.75" customHeight="1" x14ac:dyDescent="0.25">
      <c r="L166" s="1"/>
    </row>
    <row r="167" spans="12:12" ht="18.75" customHeight="1" x14ac:dyDescent="0.25">
      <c r="L167" s="1"/>
    </row>
    <row r="168" spans="12:12" ht="18.75" customHeight="1" x14ac:dyDescent="0.25">
      <c r="L168" s="1"/>
    </row>
    <row r="169" spans="12:12" ht="18.75" customHeight="1" x14ac:dyDescent="0.25">
      <c r="L169" s="1"/>
    </row>
    <row r="170" spans="12:12" ht="18.75" customHeight="1" x14ac:dyDescent="0.25">
      <c r="L170" s="1"/>
    </row>
    <row r="171" spans="12:12" ht="18.75" customHeight="1" x14ac:dyDescent="0.25">
      <c r="L171" s="1"/>
    </row>
    <row r="172" spans="12:12" ht="18.75" customHeight="1" x14ac:dyDescent="0.25">
      <c r="L172" s="1"/>
    </row>
    <row r="173" spans="12:12" ht="18.75" customHeight="1" x14ac:dyDescent="0.25">
      <c r="L173" s="1"/>
    </row>
    <row r="174" spans="12:12" ht="18.75" customHeight="1" x14ac:dyDescent="0.25">
      <c r="L174" s="1"/>
    </row>
    <row r="175" spans="12:12" ht="18.75" customHeight="1" x14ac:dyDescent="0.25">
      <c r="L175" s="1"/>
    </row>
    <row r="176" spans="12:12" ht="18.75" customHeight="1" x14ac:dyDescent="0.25">
      <c r="L176" s="1"/>
    </row>
    <row r="177" spans="12:12" ht="18.75" customHeight="1" x14ac:dyDescent="0.25">
      <c r="L177" s="1"/>
    </row>
    <row r="178" spans="12:12" ht="18.75" customHeight="1" x14ac:dyDescent="0.25">
      <c r="L178" s="1"/>
    </row>
    <row r="179" spans="12:12" ht="18.75" customHeight="1" x14ac:dyDescent="0.25">
      <c r="L179" s="1"/>
    </row>
    <row r="180" spans="12:12" ht="18.75" customHeight="1" x14ac:dyDescent="0.25">
      <c r="L180" s="1"/>
    </row>
    <row r="181" spans="12:12" ht="18.75" customHeight="1" x14ac:dyDescent="0.25">
      <c r="L181" s="1"/>
    </row>
    <row r="182" spans="12:12" ht="18.75" customHeight="1" x14ac:dyDescent="0.25">
      <c r="L182" s="1"/>
    </row>
    <row r="183" spans="12:12" ht="18.75" customHeight="1" x14ac:dyDescent="0.25">
      <c r="L183" s="1"/>
    </row>
    <row r="184" spans="12:12" ht="18.75" customHeight="1" x14ac:dyDescent="0.25">
      <c r="L184" s="1"/>
    </row>
    <row r="185" spans="12:12" ht="18.75" customHeight="1" x14ac:dyDescent="0.25">
      <c r="L185" s="1"/>
    </row>
    <row r="186" spans="12:12" ht="18.75" customHeight="1" x14ac:dyDescent="0.25">
      <c r="L186" s="1"/>
    </row>
    <row r="187" spans="12:12" ht="18.75" customHeight="1" x14ac:dyDescent="0.25">
      <c r="L187" s="1"/>
    </row>
    <row r="188" spans="12:12" ht="18.75" customHeight="1" x14ac:dyDescent="0.25">
      <c r="L188" s="1"/>
    </row>
    <row r="189" spans="12:12" ht="18.75" customHeight="1" x14ac:dyDescent="0.25">
      <c r="L189" s="1"/>
    </row>
    <row r="190" spans="12:12" ht="18.75" customHeight="1" x14ac:dyDescent="0.25">
      <c r="L190" s="1"/>
    </row>
    <row r="191" spans="12:12" ht="18.75" customHeight="1" x14ac:dyDescent="0.25">
      <c r="L191" s="1"/>
    </row>
    <row r="192" spans="12:12" ht="18.75" customHeight="1" x14ac:dyDescent="0.25">
      <c r="L192" s="1"/>
    </row>
    <row r="193" spans="12:12" ht="18.75" customHeight="1" x14ac:dyDescent="0.25">
      <c r="L193" s="1"/>
    </row>
    <row r="194" spans="12:12" ht="18.75" customHeight="1" x14ac:dyDescent="0.25">
      <c r="L194" s="1"/>
    </row>
    <row r="195" spans="12:12" ht="18.75" customHeight="1" x14ac:dyDescent="0.25">
      <c r="L195" s="1"/>
    </row>
    <row r="196" spans="12:12" ht="18.75" customHeight="1" x14ac:dyDescent="0.25">
      <c r="L196" s="1"/>
    </row>
    <row r="197" spans="12:12" ht="18.75" customHeight="1" x14ac:dyDescent="0.25">
      <c r="L197" s="1"/>
    </row>
    <row r="198" spans="12:12" ht="18.75" customHeight="1" x14ac:dyDescent="0.25">
      <c r="L198" s="1"/>
    </row>
    <row r="199" spans="12:12" ht="18.75" customHeight="1" x14ac:dyDescent="0.25">
      <c r="L199" s="1"/>
    </row>
    <row r="200" spans="12:12" ht="18.75" customHeight="1" x14ac:dyDescent="0.25">
      <c r="L200" s="1"/>
    </row>
    <row r="201" spans="12:12" ht="18.75" customHeight="1" x14ac:dyDescent="0.25">
      <c r="L201" s="1"/>
    </row>
    <row r="202" spans="12:12" ht="18.75" customHeight="1" x14ac:dyDescent="0.25">
      <c r="L202" s="1"/>
    </row>
    <row r="203" spans="12:12" ht="18.75" customHeight="1" x14ac:dyDescent="0.25">
      <c r="L203" s="1"/>
    </row>
    <row r="204" spans="12:12" ht="18.75" customHeight="1" x14ac:dyDescent="0.25">
      <c r="L204" s="1"/>
    </row>
    <row r="205" spans="12:12" ht="18.75" customHeight="1" x14ac:dyDescent="0.25">
      <c r="L205" s="1"/>
    </row>
    <row r="206" spans="12:12" ht="18.75" customHeight="1" x14ac:dyDescent="0.25">
      <c r="L206" s="1"/>
    </row>
    <row r="207" spans="12:12" ht="18.75" customHeight="1" x14ac:dyDescent="0.25">
      <c r="L207" s="1"/>
    </row>
    <row r="208" spans="12:12" ht="18.75" customHeight="1" x14ac:dyDescent="0.25">
      <c r="L208" s="1"/>
    </row>
    <row r="209" spans="12:12" ht="18.75" customHeight="1" x14ac:dyDescent="0.25">
      <c r="L209" s="1"/>
    </row>
    <row r="210" spans="12:12" ht="18.75" customHeight="1" x14ac:dyDescent="0.25">
      <c r="L210" s="1"/>
    </row>
    <row r="211" spans="12:12" ht="18.75" customHeight="1" x14ac:dyDescent="0.25">
      <c r="L211" s="1"/>
    </row>
    <row r="212" spans="12:12" ht="18.75" customHeight="1" x14ac:dyDescent="0.25">
      <c r="L212" s="1"/>
    </row>
    <row r="213" spans="12:12" ht="18.75" customHeight="1" x14ac:dyDescent="0.25">
      <c r="L213" s="1"/>
    </row>
    <row r="214" spans="12:12" ht="18.75" customHeight="1" x14ac:dyDescent="0.25">
      <c r="L214" s="1"/>
    </row>
    <row r="215" spans="12:12" ht="18.75" customHeight="1" x14ac:dyDescent="0.25">
      <c r="L215" s="1"/>
    </row>
    <row r="216" spans="12:12" ht="18.75" customHeight="1" x14ac:dyDescent="0.25">
      <c r="L216" s="1"/>
    </row>
    <row r="217" spans="12:12" ht="18.75" customHeight="1" x14ac:dyDescent="0.25">
      <c r="L217" s="1"/>
    </row>
    <row r="218" spans="12:12" ht="18.75" customHeight="1" x14ac:dyDescent="0.25">
      <c r="L218" s="1"/>
    </row>
    <row r="219" spans="12:12" ht="18.75" customHeight="1" x14ac:dyDescent="0.25">
      <c r="L219" s="1"/>
    </row>
    <row r="220" spans="12:12" ht="18.75" customHeight="1" x14ac:dyDescent="0.25">
      <c r="L220" s="1"/>
    </row>
    <row r="221" spans="12:12" ht="18.75" customHeight="1" x14ac:dyDescent="0.25">
      <c r="L221" s="1"/>
    </row>
    <row r="222" spans="12:12" ht="18.75" customHeight="1" x14ac:dyDescent="0.25">
      <c r="L222" s="1"/>
    </row>
    <row r="223" spans="12:12" ht="18.75" customHeight="1" x14ac:dyDescent="0.25">
      <c r="L223" s="1"/>
    </row>
    <row r="224" spans="12:12" ht="18.75" customHeight="1" x14ac:dyDescent="0.25">
      <c r="L224" s="1"/>
    </row>
    <row r="225" spans="12:12" ht="18.75" customHeight="1" x14ac:dyDescent="0.25">
      <c r="L225" s="1"/>
    </row>
    <row r="226" spans="12:12" ht="18.75" customHeight="1" x14ac:dyDescent="0.25">
      <c r="L226" s="1"/>
    </row>
    <row r="227" spans="12:12" ht="18.75" customHeight="1" x14ac:dyDescent="0.25">
      <c r="L227" s="1"/>
    </row>
    <row r="228" spans="12:12" ht="18.75" customHeight="1" x14ac:dyDescent="0.25">
      <c r="L228" s="1"/>
    </row>
    <row r="229" spans="12:12" ht="18.75" customHeight="1" x14ac:dyDescent="0.25">
      <c r="L229" s="1"/>
    </row>
    <row r="230" spans="12:12" ht="18.75" customHeight="1" x14ac:dyDescent="0.25">
      <c r="L230" s="1"/>
    </row>
    <row r="231" spans="12:12" ht="18.75" customHeight="1" x14ac:dyDescent="0.25">
      <c r="L231" s="1"/>
    </row>
    <row r="232" spans="12:12" ht="18.75" customHeight="1" x14ac:dyDescent="0.25">
      <c r="L232" s="1"/>
    </row>
    <row r="233" spans="12:12" ht="18.75" customHeight="1" x14ac:dyDescent="0.25">
      <c r="L233" s="1"/>
    </row>
  </sheetData>
  <sortState ref="A1:Q251">
    <sortCondition ref="A1:A251"/>
  </sortState>
  <conditionalFormatting sqref="E2:E3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{8A86AD4E-5312-494A-B70F-3F4CD61387F9}</x14:id>
        </ext>
      </extLst>
    </cfRule>
  </conditionalFormatting>
  <conditionalFormatting sqref="G2:G32">
    <cfRule type="dataBar" priority="5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{882BC81A-A2F9-4935-8A17-3F6FA9B56EB4}</x14:id>
        </ext>
      </extLst>
    </cfRule>
  </conditionalFormatting>
  <conditionalFormatting sqref="V5:V16">
    <cfRule type="colorScale" priority="4">
      <colorScale>
        <cfvo type="min"/>
        <cfvo type="max"/>
        <color rgb="FFFFEF9C"/>
        <color rgb="FFFF7C80"/>
      </colorScale>
    </cfRule>
  </conditionalFormatting>
  <conditionalFormatting sqref="Z9:Z16 N42:N1048576 N33 I1:I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{5F24AB72-1F65-4B0C-B07F-021AFC8B8763}</x14:id>
        </ext>
      </extLst>
    </cfRule>
  </conditionalFormatting>
  <conditionalFormatting sqref="F1:F32 H33 H42:H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{18721F95-4C62-4E78-83E2-40C6BD9BD7E9}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86AD4E-5312-494A-B70F-3F4CD61387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E2:E32</xm:sqref>
        </x14:conditionalFormatting>
        <x14:conditionalFormatting xmlns:xm="http://schemas.microsoft.com/office/excel/2006/main">
          <x14:cfRule type="dataBar" id="{882BC81A-A2F9-4935-8A17-3F6FA9B56EB4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G2:G32</xm:sqref>
        </x14:conditionalFormatting>
        <x14:conditionalFormatting xmlns:xm="http://schemas.microsoft.com/office/excel/2006/main">
          <x14:cfRule type="dataBar" id="{5F24AB72-1F65-4B0C-B07F-021AFC8B8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Z9:Z16 N42:N1048576 N33 I1:I32</xm:sqref>
        </x14:conditionalFormatting>
        <x14:conditionalFormatting xmlns:xm="http://schemas.microsoft.com/office/excel/2006/main">
          <x14:cfRule type="dataBar" id="{18721F95-4C62-4E78-83E2-40C6BD9BD7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F1:F32 H33 H42:H1048576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zoomScale="130" zoomScaleNormal="130" workbookViewId="0">
      <selection activeCell="D20" sqref="D20:E29"/>
    </sheetView>
  </sheetViews>
  <sheetFormatPr defaultRowHeight="15" x14ac:dyDescent="0.25"/>
  <cols>
    <col min="1" max="1" width="26.85546875" bestFit="1" customWidth="1"/>
    <col min="2" max="2" width="17" bestFit="1" customWidth="1"/>
    <col min="3" max="3" width="24.28515625" bestFit="1" customWidth="1"/>
    <col min="4" max="4" width="9.140625" style="13"/>
  </cols>
  <sheetData>
    <row r="3" spans="1:2" x14ac:dyDescent="0.25">
      <c r="A3" s="4" t="s">
        <v>109</v>
      </c>
      <c r="B3" t="s">
        <v>113</v>
      </c>
    </row>
    <row r="4" spans="1:2" x14ac:dyDescent="0.25">
      <c r="A4" s="5" t="s">
        <v>136</v>
      </c>
      <c r="B4" s="6">
        <v>14725</v>
      </c>
    </row>
    <row r="5" spans="1:2" x14ac:dyDescent="0.25">
      <c r="A5" s="5" t="s">
        <v>121</v>
      </c>
      <c r="B5" s="6">
        <v>19581</v>
      </c>
    </row>
    <row r="6" spans="1:2" x14ac:dyDescent="0.25">
      <c r="A6" s="5" t="s">
        <v>116</v>
      </c>
      <c r="B6" s="6">
        <v>18778</v>
      </c>
    </row>
    <row r="7" spans="1:2" x14ac:dyDescent="0.25">
      <c r="A7" s="5" t="s">
        <v>117</v>
      </c>
      <c r="B7" s="6">
        <v>25553</v>
      </c>
    </row>
    <row r="8" spans="1:2" x14ac:dyDescent="0.25">
      <c r="A8" s="5" t="s">
        <v>115</v>
      </c>
      <c r="B8" s="6">
        <v>7416</v>
      </c>
    </row>
    <row r="9" spans="1:2" x14ac:dyDescent="0.25">
      <c r="A9" s="5" t="s">
        <v>114</v>
      </c>
      <c r="B9" s="6">
        <v>8746</v>
      </c>
    </row>
    <row r="10" spans="1:2" x14ac:dyDescent="0.25">
      <c r="A10" s="5" t="s">
        <v>118</v>
      </c>
      <c r="B10" s="6">
        <v>8748</v>
      </c>
    </row>
    <row r="11" spans="1:2" x14ac:dyDescent="0.25">
      <c r="A11" s="5" t="s">
        <v>119</v>
      </c>
      <c r="B11" s="6">
        <v>15043</v>
      </c>
    </row>
    <row r="12" spans="1:2" x14ac:dyDescent="0.25">
      <c r="A12" s="5" t="s">
        <v>120</v>
      </c>
      <c r="B12" s="6">
        <v>7506</v>
      </c>
    </row>
    <row r="13" spans="1:2" x14ac:dyDescent="0.25">
      <c r="A13" s="5" t="s">
        <v>112</v>
      </c>
      <c r="B13" s="6">
        <v>126096</v>
      </c>
    </row>
    <row r="20" spans="1:5" x14ac:dyDescent="0.25">
      <c r="A20" t="s">
        <v>109</v>
      </c>
      <c r="B20" t="s">
        <v>113</v>
      </c>
      <c r="C20" t="s">
        <v>140</v>
      </c>
      <c r="D20"/>
      <c r="E20" s="13"/>
    </row>
    <row r="21" spans="1:5" x14ac:dyDescent="0.25">
      <c r="A21" t="s">
        <v>138</v>
      </c>
      <c r="B21">
        <v>25553</v>
      </c>
      <c r="C21" s="13">
        <f>B21/SUM($B$21:$B$29)</f>
        <v>0.20264718944296409</v>
      </c>
      <c r="D21"/>
      <c r="E21" s="13"/>
    </row>
    <row r="22" spans="1:5" x14ac:dyDescent="0.25">
      <c r="A22" t="s">
        <v>137</v>
      </c>
      <c r="B22">
        <v>19581</v>
      </c>
      <c r="C22" s="13">
        <f>B22/SUM($B$21:$B$29)</f>
        <v>0.15528644842025124</v>
      </c>
      <c r="D22"/>
      <c r="E22" s="13"/>
    </row>
    <row r="23" spans="1:5" x14ac:dyDescent="0.25">
      <c r="A23" t="s">
        <v>139</v>
      </c>
      <c r="B23">
        <v>18778</v>
      </c>
      <c r="C23" s="13">
        <f>B23/SUM($B$21:$B$29)</f>
        <v>0.14891828448166478</v>
      </c>
      <c r="D23"/>
      <c r="E23" s="13"/>
    </row>
    <row r="24" spans="1:5" x14ac:dyDescent="0.25">
      <c r="A24" t="s">
        <v>119</v>
      </c>
      <c r="B24">
        <v>15043</v>
      </c>
      <c r="C24" s="13">
        <f>B24/SUM($B$21:$B$29)</f>
        <v>0.11929799517827687</v>
      </c>
      <c r="D24"/>
      <c r="E24" s="13"/>
    </row>
    <row r="25" spans="1:5" x14ac:dyDescent="0.25">
      <c r="A25" t="s">
        <v>136</v>
      </c>
      <c r="B25">
        <v>14725</v>
      </c>
      <c r="C25" s="13">
        <f>B25/SUM($B$21:$B$29)</f>
        <v>0.11677610709300851</v>
      </c>
      <c r="D25"/>
      <c r="E25" s="13"/>
    </row>
    <row r="26" spans="1:5" x14ac:dyDescent="0.25">
      <c r="A26" t="s">
        <v>118</v>
      </c>
      <c r="B26">
        <v>8748</v>
      </c>
      <c r="C26" s="13">
        <f>B26/SUM($B$21:$B$29)</f>
        <v>6.9375713741910927E-2</v>
      </c>
      <c r="D26"/>
      <c r="E26" s="13"/>
    </row>
    <row r="27" spans="1:5" x14ac:dyDescent="0.25">
      <c r="A27" t="s">
        <v>114</v>
      </c>
      <c r="B27">
        <v>8746</v>
      </c>
      <c r="C27" s="13">
        <f>B27/SUM($B$21:$B$29)</f>
        <v>6.9359852810557038E-2</v>
      </c>
      <c r="D27"/>
      <c r="E27" s="13"/>
    </row>
    <row r="28" spans="1:5" x14ac:dyDescent="0.25">
      <c r="A28" t="s">
        <v>120</v>
      </c>
      <c r="B28">
        <v>7506</v>
      </c>
      <c r="C28" s="13">
        <f>B28/SUM($B$21:$B$29)</f>
        <v>5.9526075371145792E-2</v>
      </c>
      <c r="D28"/>
      <c r="E28" s="13"/>
    </row>
    <row r="29" spans="1:5" x14ac:dyDescent="0.25">
      <c r="A29" t="s">
        <v>115</v>
      </c>
      <c r="B29">
        <v>7416</v>
      </c>
      <c r="C29" s="13">
        <f>B29/SUM($B$21:$B$29)</f>
        <v>5.8812333460220786E-2</v>
      </c>
      <c r="D29"/>
      <c r="E29" s="13"/>
    </row>
  </sheetData>
  <autoFilter ref="A20:E29">
    <sortState ref="A21:E29">
      <sortCondition descending="1" ref="B20:B29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zoomScale="130" zoomScaleNormal="130" workbookViewId="0">
      <selection activeCell="M24" sqref="M24"/>
    </sheetView>
  </sheetViews>
  <sheetFormatPr defaultRowHeight="15" x14ac:dyDescent="0.25"/>
  <cols>
    <col min="1" max="1" width="26.85546875" bestFit="1" customWidth="1"/>
    <col min="2" max="3" width="24.28515625" bestFit="1" customWidth="1"/>
    <col min="4" max="4" width="9.140625" style="13"/>
  </cols>
  <sheetData>
    <row r="3" spans="1:2" x14ac:dyDescent="0.25">
      <c r="A3" s="4" t="s">
        <v>109</v>
      </c>
      <c r="B3" t="s">
        <v>130</v>
      </c>
    </row>
    <row r="4" spans="1:2" x14ac:dyDescent="0.25">
      <c r="A4" s="5" t="s">
        <v>136</v>
      </c>
      <c r="B4" s="6">
        <v>2589</v>
      </c>
    </row>
    <row r="5" spans="1:2" x14ac:dyDescent="0.25">
      <c r="A5" s="5" t="s">
        <v>121</v>
      </c>
      <c r="B5" s="6">
        <v>597</v>
      </c>
    </row>
    <row r="6" spans="1:2" x14ac:dyDescent="0.25">
      <c r="A6" s="5" t="s">
        <v>116</v>
      </c>
      <c r="B6" s="6">
        <v>5291</v>
      </c>
    </row>
    <row r="7" spans="1:2" x14ac:dyDescent="0.25">
      <c r="A7" s="5" t="s">
        <v>117</v>
      </c>
      <c r="B7" s="6">
        <v>2240</v>
      </c>
    </row>
    <row r="8" spans="1:2" x14ac:dyDescent="0.25">
      <c r="A8" s="5" t="s">
        <v>115</v>
      </c>
      <c r="B8" s="6">
        <v>248</v>
      </c>
    </row>
    <row r="9" spans="1:2" x14ac:dyDescent="0.25">
      <c r="A9" s="5" t="s">
        <v>114</v>
      </c>
      <c r="B9" s="6">
        <v>457</v>
      </c>
    </row>
    <row r="10" spans="1:2" x14ac:dyDescent="0.25">
      <c r="A10" s="5" t="s">
        <v>118</v>
      </c>
      <c r="B10" s="6">
        <v>1086</v>
      </c>
    </row>
    <row r="11" spans="1:2" x14ac:dyDescent="0.25">
      <c r="A11" s="5" t="s">
        <v>119</v>
      </c>
      <c r="B11" s="6">
        <v>2103</v>
      </c>
    </row>
    <row r="12" spans="1:2" x14ac:dyDescent="0.25">
      <c r="A12" s="5" t="s">
        <v>120</v>
      </c>
      <c r="B12" s="6">
        <v>345</v>
      </c>
    </row>
    <row r="13" spans="1:2" x14ac:dyDescent="0.25">
      <c r="A13" s="5" t="s">
        <v>112</v>
      </c>
      <c r="B13" s="6">
        <v>14956</v>
      </c>
    </row>
    <row r="20" spans="1:4" x14ac:dyDescent="0.25">
      <c r="A20" t="s">
        <v>109</v>
      </c>
      <c r="B20" t="s">
        <v>130</v>
      </c>
      <c r="C20" s="13" t="s">
        <v>135</v>
      </c>
      <c r="D20"/>
    </row>
    <row r="21" spans="1:4" x14ac:dyDescent="0.25">
      <c r="A21" t="s">
        <v>139</v>
      </c>
      <c r="B21">
        <v>5291</v>
      </c>
      <c r="C21" s="13">
        <f t="shared" ref="C21:C29" si="0">B21/SUM($B$21:$B$29)</f>
        <v>0.35377106178122492</v>
      </c>
      <c r="D21"/>
    </row>
    <row r="22" spans="1:4" x14ac:dyDescent="0.25">
      <c r="A22" t="s">
        <v>136</v>
      </c>
      <c r="B22">
        <v>2589</v>
      </c>
      <c r="C22" s="13">
        <f t="shared" si="0"/>
        <v>0.1731077828296336</v>
      </c>
      <c r="D22"/>
    </row>
    <row r="23" spans="1:4" x14ac:dyDescent="0.25">
      <c r="A23" t="s">
        <v>138</v>
      </c>
      <c r="B23">
        <v>2240</v>
      </c>
      <c r="C23" s="13">
        <f t="shared" si="0"/>
        <v>0.14977266648836587</v>
      </c>
      <c r="D23"/>
    </row>
    <row r="24" spans="1:4" x14ac:dyDescent="0.25">
      <c r="A24" t="s">
        <v>119</v>
      </c>
      <c r="B24">
        <v>2103</v>
      </c>
      <c r="C24" s="13">
        <f t="shared" si="0"/>
        <v>0.14061246322546136</v>
      </c>
      <c r="D24"/>
    </row>
    <row r="25" spans="1:4" x14ac:dyDescent="0.25">
      <c r="A25" t="s">
        <v>118</v>
      </c>
      <c r="B25">
        <v>1086</v>
      </c>
      <c r="C25" s="13">
        <f t="shared" si="0"/>
        <v>7.2612998127841666E-2</v>
      </c>
      <c r="D25"/>
    </row>
    <row r="26" spans="1:4" x14ac:dyDescent="0.25">
      <c r="A26" t="s">
        <v>137</v>
      </c>
      <c r="B26">
        <v>597</v>
      </c>
      <c r="C26" s="13">
        <f t="shared" si="0"/>
        <v>3.9917090131051082E-2</v>
      </c>
      <c r="D26"/>
    </row>
    <row r="27" spans="1:4" x14ac:dyDescent="0.25">
      <c r="A27" t="s">
        <v>114</v>
      </c>
      <c r="B27">
        <v>457</v>
      </c>
      <c r="C27" s="13">
        <f t="shared" si="0"/>
        <v>3.0556298475528217E-2</v>
      </c>
      <c r="D27"/>
    </row>
    <row r="28" spans="1:4" x14ac:dyDescent="0.25">
      <c r="A28" t="s">
        <v>120</v>
      </c>
      <c r="B28">
        <v>345</v>
      </c>
      <c r="C28" s="13">
        <f t="shared" si="0"/>
        <v>2.3067665151109921E-2</v>
      </c>
      <c r="D28"/>
    </row>
    <row r="29" spans="1:4" x14ac:dyDescent="0.25">
      <c r="A29" t="s">
        <v>115</v>
      </c>
      <c r="B29">
        <v>248</v>
      </c>
      <c r="C29" s="13">
        <f t="shared" si="0"/>
        <v>1.6581973789783364E-2</v>
      </c>
      <c r="D29"/>
    </row>
    <row r="30" spans="1:4" x14ac:dyDescent="0.25">
      <c r="B30" s="13"/>
      <c r="D30"/>
    </row>
  </sheetData>
  <autoFilter ref="A20:E29">
    <sortState ref="A21:E29">
      <sortCondition descending="1" ref="D20:D29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3"/>
  <sheetViews>
    <sheetView topLeftCell="C2" zoomScale="70" zoomScaleNormal="70" workbookViewId="0">
      <selection activeCell="P49" sqref="P49"/>
    </sheetView>
  </sheetViews>
  <sheetFormatPr defaultRowHeight="18.75" customHeight="1" x14ac:dyDescent="0.25"/>
  <cols>
    <col min="1" max="1" width="12.140625" style="1" hidden="1" customWidth="1"/>
    <col min="2" max="2" width="12.140625" style="12" hidden="1" customWidth="1"/>
    <col min="3" max="3" width="15.28515625" style="8" bestFit="1" customWidth="1"/>
    <col min="4" max="5" width="0" style="1" hidden="1" customWidth="1"/>
    <col min="6" max="6" width="49.7109375" style="1" customWidth="1"/>
    <col min="7" max="7" width="16" hidden="1" customWidth="1"/>
    <col min="8" max="8" width="15.5703125" customWidth="1"/>
    <col min="11" max="11" width="20.28515625" customWidth="1"/>
    <col min="12" max="12" width="13.7109375" customWidth="1"/>
    <col min="13" max="13" width="12.7109375" customWidth="1"/>
    <col min="14" max="14" width="19.140625" bestFit="1" customWidth="1"/>
    <col min="15" max="15" width="24.5703125" style="1" customWidth="1"/>
    <col min="16" max="16" width="19.28515625" bestFit="1" customWidth="1"/>
    <col min="17" max="17" width="19.28515625" style="1" bestFit="1" customWidth="1"/>
    <col min="18" max="18" width="13.85546875" style="1" bestFit="1" customWidth="1"/>
    <col min="19" max="19" width="11.42578125" style="1" bestFit="1" customWidth="1"/>
    <col min="20" max="20" width="9.140625" style="10" customWidth="1"/>
    <col min="21" max="21" width="12" style="1" customWidth="1"/>
    <col min="22" max="22" width="20.85546875" style="1" customWidth="1"/>
    <col min="23" max="23" width="15.7109375" style="1" customWidth="1"/>
    <col min="24" max="24" width="14" style="1" customWidth="1"/>
    <col min="25" max="25" width="13.7109375" style="1" customWidth="1"/>
    <col min="26" max="26" width="11.140625" style="1" customWidth="1"/>
    <col min="27" max="16384" width="9.140625" style="1"/>
  </cols>
  <sheetData>
    <row r="1" spans="1:20" s="3" customFormat="1" ht="28.5" customHeight="1" x14ac:dyDescent="0.25">
      <c r="A1" s="3" t="s">
        <v>0</v>
      </c>
      <c r="B1" s="11" t="s">
        <v>134</v>
      </c>
      <c r="C1" s="7" t="s">
        <v>110</v>
      </c>
      <c r="D1" s="3" t="s">
        <v>1</v>
      </c>
      <c r="E1" s="3" t="s">
        <v>2</v>
      </c>
      <c r="F1" s="1" t="s">
        <v>3</v>
      </c>
      <c r="G1" s="3" t="s">
        <v>9</v>
      </c>
      <c r="H1" s="3" t="s">
        <v>10</v>
      </c>
      <c r="I1" s="3" t="s">
        <v>132</v>
      </c>
      <c r="J1" s="3" t="s">
        <v>133</v>
      </c>
      <c r="K1" s="3" t="s">
        <v>107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9" t="s">
        <v>131</v>
      </c>
      <c r="R1" s="1" t="s">
        <v>122</v>
      </c>
      <c r="S1" s="3" t="s">
        <v>109</v>
      </c>
    </row>
    <row r="2" spans="1:20" ht="18.75" customHeight="1" x14ac:dyDescent="0.25">
      <c r="A2" s="1">
        <v>82289</v>
      </c>
      <c r="B2" s="12" t="str">
        <f t="shared" ref="B2:B32" si="0">TEXT(C2,"dddd")</f>
        <v>Monday</v>
      </c>
      <c r="C2" s="8">
        <v>43493</v>
      </c>
      <c r="D2" s="1" t="s">
        <v>11</v>
      </c>
      <c r="E2" s="1" t="s">
        <v>11</v>
      </c>
      <c r="F2" s="1" t="s">
        <v>29</v>
      </c>
      <c r="G2" s="1">
        <v>4195</v>
      </c>
      <c r="H2" s="1">
        <v>17652</v>
      </c>
      <c r="I2" s="1">
        <v>273</v>
      </c>
      <c r="J2" s="1">
        <v>1233</v>
      </c>
      <c r="K2" s="1"/>
      <c r="L2" s="1" t="s">
        <v>12</v>
      </c>
      <c r="M2" s="1" t="s">
        <v>30</v>
      </c>
      <c r="N2" s="1" t="s">
        <v>31</v>
      </c>
      <c r="O2" s="1">
        <v>21847</v>
      </c>
      <c r="P2" s="1" t="s">
        <v>13</v>
      </c>
      <c r="Q2" s="10">
        <f>Table13[[#This Row],[Open Rate]]/Table13[[#This Row],[Delete/Not Open Rate]]</f>
        <v>0.23765012463176977</v>
      </c>
      <c r="R2" s="1" t="s">
        <v>127</v>
      </c>
      <c r="S2" s="1" t="s">
        <v>136</v>
      </c>
      <c r="T2" s="1"/>
    </row>
    <row r="3" spans="1:20" ht="18.75" hidden="1" customHeight="1" x14ac:dyDescent="0.25">
      <c r="A3" s="1">
        <v>82320</v>
      </c>
      <c r="B3" s="12" t="str">
        <f t="shared" si="0"/>
        <v>Thursday</v>
      </c>
      <c r="C3" s="8">
        <v>43496</v>
      </c>
      <c r="D3" s="1" t="s">
        <v>11</v>
      </c>
      <c r="E3" s="1" t="s">
        <v>11</v>
      </c>
      <c r="F3" s="1" t="s">
        <v>34</v>
      </c>
      <c r="G3" s="1">
        <v>3531</v>
      </c>
      <c r="H3" s="1">
        <v>18337</v>
      </c>
      <c r="I3" s="1">
        <v>971</v>
      </c>
      <c r="J3" s="1">
        <v>1233</v>
      </c>
      <c r="K3" s="1"/>
      <c r="L3" s="1" t="s">
        <v>12</v>
      </c>
      <c r="M3" s="1" t="s">
        <v>35</v>
      </c>
      <c r="N3" s="1" t="s">
        <v>36</v>
      </c>
      <c r="O3" s="1">
        <v>21868</v>
      </c>
      <c r="P3" s="1" t="s">
        <v>13</v>
      </c>
      <c r="Q3" s="10">
        <f>Table13[[#This Row],[Open Rate]]/Table13[[#This Row],[Delete/Not Open Rate]]</f>
        <v>0.19256148770245951</v>
      </c>
      <c r="R3" s="1" t="s">
        <v>123</v>
      </c>
      <c r="S3" s="1" t="s">
        <v>116</v>
      </c>
      <c r="T3" s="1"/>
    </row>
    <row r="4" spans="1:20" ht="18.75" customHeight="1" x14ac:dyDescent="0.25">
      <c r="A4" s="1">
        <v>83125</v>
      </c>
      <c r="B4" s="12" t="str">
        <f t="shared" si="0"/>
        <v>Tuesday</v>
      </c>
      <c r="C4" s="8">
        <v>43578</v>
      </c>
      <c r="D4" s="1" t="s">
        <v>11</v>
      </c>
      <c r="E4" s="1" t="s">
        <v>11</v>
      </c>
      <c r="F4" s="1" t="s">
        <v>82</v>
      </c>
      <c r="G4" s="1">
        <v>3925</v>
      </c>
      <c r="H4" s="1">
        <v>18052</v>
      </c>
      <c r="I4" s="1">
        <v>139</v>
      </c>
      <c r="J4" s="1">
        <v>1291</v>
      </c>
      <c r="K4" s="1"/>
      <c r="L4" s="1" t="s">
        <v>12</v>
      </c>
      <c r="M4" s="1" t="s">
        <v>83</v>
      </c>
      <c r="N4" s="1" t="s">
        <v>84</v>
      </c>
      <c r="O4" s="1">
        <v>21977</v>
      </c>
      <c r="P4" s="1" t="s">
        <v>13</v>
      </c>
      <c r="Q4" s="10">
        <f>Table13[[#This Row],[Open Rate]]/Table13[[#This Row],[Delete/Not Open Rate]]</f>
        <v>0.21742743186350544</v>
      </c>
      <c r="R4" s="1" t="s">
        <v>118</v>
      </c>
      <c r="S4" s="1" t="s">
        <v>137</v>
      </c>
      <c r="T4" s="1"/>
    </row>
    <row r="5" spans="1:20" ht="18.75" customHeight="1" x14ac:dyDescent="0.25">
      <c r="A5" s="1">
        <v>82968</v>
      </c>
      <c r="B5" s="12" t="str">
        <f t="shared" si="0"/>
        <v>Thursday</v>
      </c>
      <c r="C5" s="8">
        <v>43566</v>
      </c>
      <c r="D5" s="1" t="s">
        <v>11</v>
      </c>
      <c r="E5" s="1" t="s">
        <v>11</v>
      </c>
      <c r="F5" s="1" t="s">
        <v>70</v>
      </c>
      <c r="G5" s="1">
        <v>3916</v>
      </c>
      <c r="H5" s="1">
        <v>17969</v>
      </c>
      <c r="I5" s="1">
        <v>89</v>
      </c>
      <c r="J5" s="1">
        <v>1274</v>
      </c>
      <c r="K5" s="1"/>
      <c r="L5" s="1" t="s">
        <v>12</v>
      </c>
      <c r="M5" s="1" t="s">
        <v>71</v>
      </c>
      <c r="N5" s="1" t="s">
        <v>72</v>
      </c>
      <c r="O5" s="1">
        <v>21885</v>
      </c>
      <c r="P5" s="1" t="s">
        <v>13</v>
      </c>
      <c r="Q5" s="10">
        <f>Table13[[#This Row],[Open Rate]]/Table13[[#This Row],[Delete/Not Open Rate]]</f>
        <v>0.21793088096165619</v>
      </c>
      <c r="R5" s="1" t="s">
        <v>118</v>
      </c>
      <c r="S5" s="1" t="s">
        <v>137</v>
      </c>
      <c r="T5" s="1"/>
    </row>
    <row r="6" spans="1:20" ht="18.75" customHeight="1" x14ac:dyDescent="0.25">
      <c r="A6" s="1">
        <v>82514</v>
      </c>
      <c r="B6" s="12" t="str">
        <f t="shared" si="0"/>
        <v>Monday</v>
      </c>
      <c r="C6" s="8">
        <v>43521</v>
      </c>
      <c r="D6" s="1" t="s">
        <v>11</v>
      </c>
      <c r="E6" s="1" t="s">
        <v>11</v>
      </c>
      <c r="F6" s="1" t="s">
        <v>37</v>
      </c>
      <c r="G6" s="1">
        <v>3781</v>
      </c>
      <c r="H6" s="1">
        <v>17704</v>
      </c>
      <c r="I6" s="1">
        <v>99</v>
      </c>
      <c r="J6" s="1">
        <v>1223</v>
      </c>
      <c r="K6" s="1"/>
      <c r="L6" s="1" t="s">
        <v>12</v>
      </c>
      <c r="M6" s="1" t="s">
        <v>38</v>
      </c>
      <c r="N6" s="1" t="s">
        <v>39</v>
      </c>
      <c r="O6" s="1">
        <v>21485</v>
      </c>
      <c r="P6" s="1" t="s">
        <v>13</v>
      </c>
      <c r="Q6" s="10">
        <f>Table13[[#This Row],[Open Rate]]/Table13[[#This Row],[Delete/Not Open Rate]]</f>
        <v>0.21356755535472211</v>
      </c>
      <c r="R6" s="1" t="s">
        <v>118</v>
      </c>
      <c r="S6" s="1" t="s">
        <v>137</v>
      </c>
      <c r="T6" s="1"/>
    </row>
    <row r="7" spans="1:20" ht="18.75" hidden="1" customHeight="1" x14ac:dyDescent="0.25">
      <c r="A7" s="1">
        <v>82883</v>
      </c>
      <c r="B7" s="12" t="str">
        <f t="shared" si="0"/>
        <v>Wednesday</v>
      </c>
      <c r="C7" s="8">
        <v>43558</v>
      </c>
      <c r="D7" s="1" t="s">
        <v>11</v>
      </c>
      <c r="E7" s="1" t="s">
        <v>11</v>
      </c>
      <c r="F7" s="1" t="s">
        <v>61</v>
      </c>
      <c r="G7" s="1">
        <v>3655</v>
      </c>
      <c r="H7" s="1">
        <v>18158</v>
      </c>
      <c r="I7" s="1">
        <v>1080</v>
      </c>
      <c r="J7" s="1">
        <v>1264</v>
      </c>
      <c r="K7" s="1"/>
      <c r="L7" s="1" t="s">
        <v>12</v>
      </c>
      <c r="M7" s="1" t="s">
        <v>62</v>
      </c>
      <c r="N7" s="1" t="s">
        <v>63</v>
      </c>
      <c r="O7" s="1">
        <v>21813</v>
      </c>
      <c r="P7" s="1" t="s">
        <v>13</v>
      </c>
      <c r="Q7" s="10">
        <f>Table13[[#This Row],[Open Rate]]/Table13[[#This Row],[Delete/Not Open Rate]]</f>
        <v>0.20128868818151779</v>
      </c>
      <c r="R7" s="1" t="s">
        <v>123</v>
      </c>
      <c r="S7" s="1" t="s">
        <v>116</v>
      </c>
      <c r="T7" s="1"/>
    </row>
    <row r="8" spans="1:20" ht="18.75" hidden="1" customHeight="1" x14ac:dyDescent="0.25">
      <c r="A8" s="1">
        <v>83187</v>
      </c>
      <c r="B8" s="12" t="str">
        <f t="shared" si="0"/>
        <v>Tuesday</v>
      </c>
      <c r="C8" s="8">
        <v>43585</v>
      </c>
      <c r="D8" s="1" t="s">
        <v>11</v>
      </c>
      <c r="E8" s="1" t="s">
        <v>11</v>
      </c>
      <c r="F8" s="1" t="s">
        <v>85</v>
      </c>
      <c r="G8" s="1">
        <v>3932</v>
      </c>
      <c r="H8" s="1">
        <v>18102</v>
      </c>
      <c r="I8" s="1">
        <v>1477</v>
      </c>
      <c r="J8" s="1">
        <v>1303</v>
      </c>
      <c r="K8" s="1" t="s">
        <v>106</v>
      </c>
      <c r="L8" s="1" t="s">
        <v>12</v>
      </c>
      <c r="M8" s="1" t="s">
        <v>86</v>
      </c>
      <c r="N8" s="1" t="s">
        <v>87</v>
      </c>
      <c r="O8" s="1">
        <v>22034</v>
      </c>
      <c r="P8" s="1" t="s">
        <v>13</v>
      </c>
      <c r="Q8" s="10">
        <f>Table13[[#This Row],[Open Rate]]/Table13[[#This Row],[Delete/Not Open Rate]]</f>
        <v>0.21721356756159541</v>
      </c>
      <c r="R8" s="1" t="s">
        <v>123</v>
      </c>
      <c r="S8" s="1" t="s">
        <v>116</v>
      </c>
      <c r="T8" s="1"/>
    </row>
    <row r="9" spans="1:20" ht="18.75" customHeight="1" x14ac:dyDescent="0.25">
      <c r="A9" s="1">
        <v>82162</v>
      </c>
      <c r="B9" s="12" t="str">
        <f t="shared" si="0"/>
        <v>Friday</v>
      </c>
      <c r="C9" s="8">
        <v>43476</v>
      </c>
      <c r="D9" s="1" t="s">
        <v>11</v>
      </c>
      <c r="E9" s="1" t="s">
        <v>11</v>
      </c>
      <c r="F9" s="1" t="s">
        <v>17</v>
      </c>
      <c r="G9" s="1">
        <v>3936</v>
      </c>
      <c r="H9" s="1">
        <v>17684</v>
      </c>
      <c r="I9" s="1">
        <v>126</v>
      </c>
      <c r="J9" s="1">
        <v>1204</v>
      </c>
      <c r="K9" s="1"/>
      <c r="L9" s="1" t="s">
        <v>12</v>
      </c>
      <c r="M9" s="1" t="s">
        <v>18</v>
      </c>
      <c r="N9" s="1" t="s">
        <v>19</v>
      </c>
      <c r="O9" s="1">
        <v>21620</v>
      </c>
      <c r="P9" s="1" t="s">
        <v>13</v>
      </c>
      <c r="Q9" s="10">
        <f>Table13[[#This Row],[Open Rate]]/Table13[[#This Row],[Delete/Not Open Rate]]</f>
        <v>0.22257407826283646</v>
      </c>
      <c r="R9" s="1" t="s">
        <v>118</v>
      </c>
      <c r="S9" s="1" t="s">
        <v>137</v>
      </c>
      <c r="T9" s="1"/>
    </row>
    <row r="10" spans="1:20" ht="18.75" customHeight="1" x14ac:dyDescent="0.25">
      <c r="A10" s="1">
        <v>82741</v>
      </c>
      <c r="B10" s="12" t="str">
        <f t="shared" si="0"/>
        <v>Thursday</v>
      </c>
      <c r="C10" s="8">
        <v>43545</v>
      </c>
      <c r="D10" s="1" t="s">
        <v>11</v>
      </c>
      <c r="E10" s="1" t="s">
        <v>11</v>
      </c>
      <c r="F10" s="1" t="s">
        <v>52</v>
      </c>
      <c r="G10" s="1">
        <v>4023</v>
      </c>
      <c r="H10" s="1">
        <v>17678</v>
      </c>
      <c r="I10" s="1">
        <v>144</v>
      </c>
      <c r="J10" s="1">
        <v>1268</v>
      </c>
      <c r="K10" s="1"/>
      <c r="L10" s="1" t="s">
        <v>12</v>
      </c>
      <c r="M10" s="1" t="s">
        <v>53</v>
      </c>
      <c r="N10" s="1" t="s">
        <v>54</v>
      </c>
      <c r="O10" s="1">
        <v>21701</v>
      </c>
      <c r="P10" s="1" t="s">
        <v>13</v>
      </c>
      <c r="Q10" s="10">
        <f>Table13[[#This Row],[Open Rate]]/Table13[[#This Row],[Delete/Not Open Rate]]</f>
        <v>0.22757099219368707</v>
      </c>
      <c r="R10" s="1" t="s">
        <v>118</v>
      </c>
      <c r="S10" s="1" t="s">
        <v>137</v>
      </c>
      <c r="T10" s="1"/>
    </row>
    <row r="11" spans="1:20" ht="18.75" customHeight="1" x14ac:dyDescent="0.25">
      <c r="A11" s="1">
        <v>83049</v>
      </c>
      <c r="B11" s="12" t="str">
        <f t="shared" si="0"/>
        <v>Wednesday</v>
      </c>
      <c r="C11" s="8">
        <v>43572</v>
      </c>
      <c r="D11" s="1" t="s">
        <v>11</v>
      </c>
      <c r="E11" s="1" t="s">
        <v>11</v>
      </c>
      <c r="F11" s="1" t="s">
        <v>76</v>
      </c>
      <c r="G11" s="1">
        <v>4093</v>
      </c>
      <c r="H11" s="1">
        <v>17850</v>
      </c>
      <c r="I11" s="1">
        <v>122</v>
      </c>
      <c r="J11" s="1">
        <v>1278</v>
      </c>
      <c r="K11" s="1"/>
      <c r="L11" s="1" t="s">
        <v>12</v>
      </c>
      <c r="M11" s="1" t="s">
        <v>77</v>
      </c>
      <c r="N11" s="1" t="s">
        <v>78</v>
      </c>
      <c r="O11" s="1">
        <v>21943</v>
      </c>
      <c r="P11" s="1" t="s">
        <v>13</v>
      </c>
      <c r="Q11" s="10">
        <f>Table13[[#This Row],[Open Rate]]/Table13[[#This Row],[Delete/Not Open Rate]]</f>
        <v>0.22929971988795519</v>
      </c>
      <c r="R11" s="1" t="s">
        <v>128</v>
      </c>
      <c r="S11" s="1" t="s">
        <v>117</v>
      </c>
      <c r="T11" s="1"/>
    </row>
    <row r="12" spans="1:20" ht="18.75" hidden="1" customHeight="1" x14ac:dyDescent="0.25">
      <c r="A12" s="1">
        <v>82669</v>
      </c>
      <c r="B12" s="12" t="str">
        <f t="shared" si="0"/>
        <v>Thursday</v>
      </c>
      <c r="C12" s="8">
        <v>43538</v>
      </c>
      <c r="D12" s="1" t="s">
        <v>11</v>
      </c>
      <c r="E12" s="1" t="s">
        <v>11</v>
      </c>
      <c r="F12" s="1" t="s">
        <v>49</v>
      </c>
      <c r="G12" s="1">
        <v>3759</v>
      </c>
      <c r="H12" s="1">
        <v>17864</v>
      </c>
      <c r="I12" s="1">
        <v>765</v>
      </c>
      <c r="J12" s="1">
        <v>1253</v>
      </c>
      <c r="K12" s="1"/>
      <c r="L12" s="1" t="s">
        <v>12</v>
      </c>
      <c r="M12" s="1" t="s">
        <v>50</v>
      </c>
      <c r="N12" s="1" t="s">
        <v>51</v>
      </c>
      <c r="O12" s="1">
        <v>21623</v>
      </c>
      <c r="P12" s="1" t="s">
        <v>13</v>
      </c>
      <c r="Q12" s="10">
        <f>Table13[[#This Row],[Open Rate]]/Table13[[#This Row],[Delete/Not Open Rate]]</f>
        <v>0.21042319749216301</v>
      </c>
      <c r="R12" s="1" t="s">
        <v>127</v>
      </c>
      <c r="S12" s="1" t="s">
        <v>119</v>
      </c>
      <c r="T12" s="1"/>
    </row>
    <row r="13" spans="1:20" ht="18.75" customHeight="1" x14ac:dyDescent="0.25">
      <c r="A13" s="1">
        <v>82256</v>
      </c>
      <c r="B13" s="12" t="str">
        <f t="shared" si="0"/>
        <v>Wednesday</v>
      </c>
      <c r="C13" s="8">
        <v>43488</v>
      </c>
      <c r="D13" s="1" t="s">
        <v>11</v>
      </c>
      <c r="E13" s="1" t="s">
        <v>11</v>
      </c>
      <c r="F13" s="1" t="s">
        <v>26</v>
      </c>
      <c r="G13" s="1">
        <v>4021</v>
      </c>
      <c r="H13" s="1">
        <v>17758</v>
      </c>
      <c r="I13" s="1">
        <v>255</v>
      </c>
      <c r="J13" s="1">
        <v>1225</v>
      </c>
      <c r="K13" s="1"/>
      <c r="L13" s="1" t="s">
        <v>12</v>
      </c>
      <c r="M13" s="1" t="s">
        <v>27</v>
      </c>
      <c r="N13" s="1" t="s">
        <v>28</v>
      </c>
      <c r="O13" s="1">
        <v>21779</v>
      </c>
      <c r="P13" s="1" t="s">
        <v>13</v>
      </c>
      <c r="Q13" s="10">
        <f>Table13[[#This Row],[Open Rate]]/Table13[[#This Row],[Delete/Not Open Rate]]</f>
        <v>0.22643315688703683</v>
      </c>
      <c r="R13" s="1" t="s">
        <v>124</v>
      </c>
      <c r="S13" s="1" t="s">
        <v>117</v>
      </c>
      <c r="T13" s="1"/>
    </row>
    <row r="14" spans="1:20" ht="18.75" customHeight="1" x14ac:dyDescent="0.25">
      <c r="A14" s="1">
        <v>83284</v>
      </c>
      <c r="B14" s="12" t="str">
        <f t="shared" si="0"/>
        <v>Wednesday</v>
      </c>
      <c r="C14" s="8">
        <v>43593</v>
      </c>
      <c r="D14" s="1" t="s">
        <v>11</v>
      </c>
      <c r="E14" s="1" t="s">
        <v>11</v>
      </c>
      <c r="F14" s="1" t="s">
        <v>97</v>
      </c>
      <c r="G14" s="1">
        <v>3760</v>
      </c>
      <c r="H14" s="1">
        <v>17573</v>
      </c>
      <c r="I14" s="1">
        <v>69</v>
      </c>
      <c r="J14" s="1">
        <v>1294</v>
      </c>
      <c r="K14" s="1"/>
      <c r="L14" s="1" t="s">
        <v>12</v>
      </c>
      <c r="M14" s="1" t="s">
        <v>98</v>
      </c>
      <c r="N14" s="1" t="s">
        <v>99</v>
      </c>
      <c r="O14" s="1">
        <v>21333</v>
      </c>
      <c r="P14" s="1" t="s">
        <v>13</v>
      </c>
      <c r="Q14" s="10">
        <f>Table13[[#This Row],[Open Rate]]/Table13[[#This Row],[Delete/Not Open Rate]]</f>
        <v>0.21396460479144142</v>
      </c>
      <c r="R14" s="1" t="s">
        <v>124</v>
      </c>
      <c r="S14" s="1" t="s">
        <v>117</v>
      </c>
      <c r="T14" s="1"/>
    </row>
    <row r="15" spans="1:20" ht="18.75" customHeight="1" x14ac:dyDescent="0.25">
      <c r="A15" s="1">
        <v>82181</v>
      </c>
      <c r="B15" s="12" t="str">
        <f t="shared" si="0"/>
        <v>Tuesday</v>
      </c>
      <c r="C15" s="8">
        <v>43480</v>
      </c>
      <c r="D15" s="1" t="s">
        <v>11</v>
      </c>
      <c r="E15" s="1" t="s">
        <v>11</v>
      </c>
      <c r="F15" s="1" t="s">
        <v>20</v>
      </c>
      <c r="G15" s="1">
        <v>4684</v>
      </c>
      <c r="H15" s="1">
        <v>16984</v>
      </c>
      <c r="I15" s="1">
        <v>306</v>
      </c>
      <c r="J15" s="1">
        <v>1211</v>
      </c>
      <c r="K15" s="1"/>
      <c r="L15" s="1" t="s">
        <v>12</v>
      </c>
      <c r="M15" s="1" t="s">
        <v>21</v>
      </c>
      <c r="N15" s="1" t="s">
        <v>22</v>
      </c>
      <c r="O15" s="1">
        <v>21668</v>
      </c>
      <c r="P15" s="1" t="s">
        <v>13</v>
      </c>
      <c r="Q15" s="10">
        <f>Table13[[#This Row],[Open Rate]]/Table13[[#This Row],[Delete/Not Open Rate]]</f>
        <v>0.27578897786151674</v>
      </c>
      <c r="R15" s="1" t="s">
        <v>124</v>
      </c>
      <c r="S15" s="1" t="s">
        <v>117</v>
      </c>
      <c r="T15" s="1"/>
    </row>
    <row r="16" spans="1:20" ht="18.75" hidden="1" customHeight="1" x14ac:dyDescent="0.25">
      <c r="A16" s="1">
        <v>82561</v>
      </c>
      <c r="B16" s="12" t="str">
        <f t="shared" si="0"/>
        <v>Thursday</v>
      </c>
      <c r="C16" s="8">
        <v>43524</v>
      </c>
      <c r="D16" s="1" t="s">
        <v>11</v>
      </c>
      <c r="E16" s="1" t="s">
        <v>11</v>
      </c>
      <c r="F16" s="1" t="s">
        <v>40</v>
      </c>
      <c r="G16" s="1">
        <v>3799</v>
      </c>
      <c r="H16" s="1">
        <v>17712</v>
      </c>
      <c r="I16" s="1">
        <v>1013</v>
      </c>
      <c r="J16" s="1">
        <v>1235</v>
      </c>
      <c r="K16" s="1"/>
      <c r="L16" s="1" t="s">
        <v>12</v>
      </c>
      <c r="M16" s="1" t="s">
        <v>41</v>
      </c>
      <c r="N16" s="1" t="s">
        <v>42</v>
      </c>
      <c r="O16" s="1">
        <v>21511</v>
      </c>
      <c r="P16" s="1" t="s">
        <v>13</v>
      </c>
      <c r="Q16" s="10">
        <f>Table13[[#This Row],[Open Rate]]/Table13[[#This Row],[Delete/Not Open Rate]]</f>
        <v>0.21448735320686541</v>
      </c>
      <c r="R16" s="1" t="s">
        <v>123</v>
      </c>
      <c r="S16" s="1" t="s">
        <v>116</v>
      </c>
      <c r="T16" s="1"/>
    </row>
    <row r="17" spans="1:20" ht="18.75" customHeight="1" x14ac:dyDescent="0.25">
      <c r="A17" s="1">
        <v>83200</v>
      </c>
      <c r="B17" s="12" t="str">
        <f t="shared" si="0"/>
        <v>Thursday</v>
      </c>
      <c r="C17" s="8">
        <v>43587</v>
      </c>
      <c r="D17" s="1" t="s">
        <v>11</v>
      </c>
      <c r="E17" s="1" t="s">
        <v>11</v>
      </c>
      <c r="F17" s="1" t="s">
        <v>91</v>
      </c>
      <c r="G17" s="1">
        <v>3748</v>
      </c>
      <c r="H17" s="1">
        <v>18305</v>
      </c>
      <c r="I17" s="1">
        <v>156</v>
      </c>
      <c r="J17" s="1">
        <v>1305</v>
      </c>
      <c r="K17" s="1"/>
      <c r="L17" s="1" t="s">
        <v>12</v>
      </c>
      <c r="M17" s="1" t="s">
        <v>92</v>
      </c>
      <c r="N17" s="1" t="s">
        <v>93</v>
      </c>
      <c r="O17" s="1">
        <v>22053</v>
      </c>
      <c r="P17" s="1" t="s">
        <v>13</v>
      </c>
      <c r="Q17" s="10">
        <f>Table13[[#This Row],[Open Rate]]/Table13[[#This Row],[Delete/Not Open Rate]]</f>
        <v>0.20475279978148048</v>
      </c>
      <c r="R17" s="1" t="s">
        <v>128</v>
      </c>
      <c r="S17" s="1" t="s">
        <v>115</v>
      </c>
      <c r="T17" s="1"/>
    </row>
    <row r="18" spans="1:20" ht="18.75" customHeight="1" x14ac:dyDescent="0.25">
      <c r="A18" s="1">
        <v>83318</v>
      </c>
      <c r="B18" s="12" t="str">
        <f t="shared" si="0"/>
        <v>Monday</v>
      </c>
      <c r="C18" s="8">
        <v>43598</v>
      </c>
      <c r="D18" s="1" t="s">
        <v>11</v>
      </c>
      <c r="E18" s="1" t="s">
        <v>11</v>
      </c>
      <c r="F18" s="1" t="s">
        <v>103</v>
      </c>
      <c r="G18" s="1">
        <v>3668</v>
      </c>
      <c r="H18" s="1">
        <v>17743</v>
      </c>
      <c r="I18" s="1">
        <v>92</v>
      </c>
      <c r="J18" s="1">
        <v>1298</v>
      </c>
      <c r="K18" s="1"/>
      <c r="L18" s="1" t="s">
        <v>12</v>
      </c>
      <c r="M18" s="1" t="s">
        <v>104</v>
      </c>
      <c r="N18" s="1" t="s">
        <v>105</v>
      </c>
      <c r="O18" s="1">
        <v>21411</v>
      </c>
      <c r="P18" s="1" t="s">
        <v>13</v>
      </c>
      <c r="Q18" s="10">
        <f>Table13[[#This Row],[Open Rate]]/Table13[[#This Row],[Delete/Not Open Rate]]</f>
        <v>0.20672941441695317</v>
      </c>
      <c r="R18" s="1" t="s">
        <v>128</v>
      </c>
      <c r="S18" s="1" t="s">
        <v>115</v>
      </c>
      <c r="T18" s="1"/>
    </row>
    <row r="19" spans="1:20" ht="18.75" customHeight="1" x14ac:dyDescent="0.25">
      <c r="A19" s="1">
        <v>82800</v>
      </c>
      <c r="B19" s="12" t="str">
        <f t="shared" si="0"/>
        <v>Thursday</v>
      </c>
      <c r="C19" s="8">
        <v>43552</v>
      </c>
      <c r="D19" s="1" t="s">
        <v>11</v>
      </c>
      <c r="E19" s="1" t="s">
        <v>11</v>
      </c>
      <c r="F19" s="1" t="s">
        <v>58</v>
      </c>
      <c r="G19" s="1">
        <v>4294</v>
      </c>
      <c r="H19" s="1">
        <v>17501</v>
      </c>
      <c r="I19" s="1">
        <v>183</v>
      </c>
      <c r="J19" s="1">
        <v>1266</v>
      </c>
      <c r="K19" s="1"/>
      <c r="L19" s="1" t="s">
        <v>12</v>
      </c>
      <c r="M19" s="1" t="s">
        <v>59</v>
      </c>
      <c r="N19" s="1" t="s">
        <v>60</v>
      </c>
      <c r="O19" s="1">
        <v>21795</v>
      </c>
      <c r="P19" s="1" t="s">
        <v>13</v>
      </c>
      <c r="Q19" s="10">
        <f>Table13[[#This Row],[Open Rate]]/Table13[[#This Row],[Delete/Not Open Rate]]</f>
        <v>0.24535740814810583</v>
      </c>
      <c r="R19" s="1" t="s">
        <v>129</v>
      </c>
      <c r="S19" s="1" t="s">
        <v>114</v>
      </c>
      <c r="T19" s="1"/>
    </row>
    <row r="20" spans="1:20" ht="18.75" customHeight="1" x14ac:dyDescent="0.25">
      <c r="A20" s="1">
        <v>82625</v>
      </c>
      <c r="B20" s="12" t="str">
        <f t="shared" si="0"/>
        <v>Friday</v>
      </c>
      <c r="C20" s="8">
        <v>43532</v>
      </c>
      <c r="D20" s="1" t="s">
        <v>11</v>
      </c>
      <c r="E20" s="1" t="s">
        <v>11</v>
      </c>
      <c r="F20" s="1" t="s">
        <v>43</v>
      </c>
      <c r="G20" s="1">
        <v>4452</v>
      </c>
      <c r="H20" s="1">
        <v>17160</v>
      </c>
      <c r="I20" s="1">
        <v>274</v>
      </c>
      <c r="J20" s="1">
        <v>1246</v>
      </c>
      <c r="K20" s="1"/>
      <c r="L20" s="1" t="s">
        <v>12</v>
      </c>
      <c r="M20" s="1" t="s">
        <v>44</v>
      </c>
      <c r="N20" s="1" t="s">
        <v>45</v>
      </c>
      <c r="O20" s="1">
        <v>21612</v>
      </c>
      <c r="P20" s="1" t="s">
        <v>13</v>
      </c>
      <c r="Q20" s="10">
        <f>Table13[[#This Row],[Open Rate]]/Table13[[#This Row],[Delete/Not Open Rate]]</f>
        <v>0.25944055944055944</v>
      </c>
      <c r="R20" s="1" t="s">
        <v>129</v>
      </c>
      <c r="S20" s="1" t="s">
        <v>114</v>
      </c>
      <c r="T20" s="1"/>
    </row>
    <row r="21" spans="1:20" ht="18.75" hidden="1" customHeight="1" x14ac:dyDescent="0.25">
      <c r="A21" s="1">
        <v>82078</v>
      </c>
      <c r="B21" s="12" t="str">
        <f t="shared" si="0"/>
        <v>Wednesday</v>
      </c>
      <c r="C21" s="8">
        <v>43467</v>
      </c>
      <c r="D21" s="1" t="s">
        <v>11</v>
      </c>
      <c r="E21" s="1" t="s">
        <v>11</v>
      </c>
      <c r="F21" s="1" t="s">
        <v>14</v>
      </c>
      <c r="G21" s="1">
        <v>3861</v>
      </c>
      <c r="H21" s="1">
        <v>17639</v>
      </c>
      <c r="I21" s="1">
        <v>750</v>
      </c>
      <c r="J21" s="1">
        <v>1190</v>
      </c>
      <c r="K21" s="1"/>
      <c r="L21" s="1" t="s">
        <v>12</v>
      </c>
      <c r="M21" s="1" t="s">
        <v>15</v>
      </c>
      <c r="N21" s="1" t="s">
        <v>16</v>
      </c>
      <c r="O21" s="1">
        <v>21500</v>
      </c>
      <c r="P21" s="1" t="s">
        <v>13</v>
      </c>
      <c r="Q21" s="10">
        <f>Table13[[#This Row],[Open Rate]]/Table13[[#This Row],[Delete/Not Open Rate]]</f>
        <v>0.21888995974828504</v>
      </c>
      <c r="R21" s="1" t="s">
        <v>123</v>
      </c>
      <c r="S21" s="1" t="s">
        <v>116</v>
      </c>
      <c r="T21" s="1"/>
    </row>
    <row r="22" spans="1:20" ht="18.75" customHeight="1" x14ac:dyDescent="0.25">
      <c r="A22" s="1">
        <v>83248</v>
      </c>
      <c r="B22" s="12" t="str">
        <f t="shared" si="0"/>
        <v>Monday</v>
      </c>
      <c r="C22" s="8">
        <v>43591</v>
      </c>
      <c r="D22" s="1" t="s">
        <v>11</v>
      </c>
      <c r="E22" s="1" t="s">
        <v>11</v>
      </c>
      <c r="F22" s="1" t="s">
        <v>94</v>
      </c>
      <c r="G22" s="1">
        <v>3340</v>
      </c>
      <c r="H22" s="1">
        <v>18695</v>
      </c>
      <c r="I22" s="1">
        <v>137</v>
      </c>
      <c r="J22" s="1">
        <v>1301</v>
      </c>
      <c r="K22" s="1"/>
      <c r="L22" s="1" t="s">
        <v>12</v>
      </c>
      <c r="M22" s="1" t="s">
        <v>95</v>
      </c>
      <c r="N22" s="1" t="s">
        <v>96</v>
      </c>
      <c r="O22" s="1">
        <v>22035</v>
      </c>
      <c r="P22" s="1" t="s">
        <v>13</v>
      </c>
      <c r="Q22" s="10">
        <f>Table13[[#This Row],[Open Rate]]/Table13[[#This Row],[Delete/Not Open Rate]]</f>
        <v>0.17865739502540787</v>
      </c>
      <c r="R22" s="1" t="s">
        <v>127</v>
      </c>
      <c r="S22" s="1" t="s">
        <v>119</v>
      </c>
      <c r="T22" s="1"/>
    </row>
    <row r="23" spans="1:20" ht="18.75" hidden="1" customHeight="1" x14ac:dyDescent="0.25">
      <c r="A23" s="1">
        <v>83057</v>
      </c>
      <c r="B23" s="12" t="str">
        <f t="shared" si="0"/>
        <v>Thursday</v>
      </c>
      <c r="C23" s="8">
        <v>43573</v>
      </c>
      <c r="D23" s="1" t="s">
        <v>11</v>
      </c>
      <c r="E23" s="1" t="s">
        <v>11</v>
      </c>
      <c r="F23" s="1" t="s">
        <v>79</v>
      </c>
      <c r="G23" s="1">
        <v>4456</v>
      </c>
      <c r="H23" s="1">
        <v>17502</v>
      </c>
      <c r="I23" s="1">
        <v>628</v>
      </c>
      <c r="J23" s="1">
        <v>1283</v>
      </c>
      <c r="K23" s="1"/>
      <c r="L23" s="1" t="s">
        <v>12</v>
      </c>
      <c r="M23" s="1" t="s">
        <v>80</v>
      </c>
      <c r="N23" s="1" t="s">
        <v>81</v>
      </c>
      <c r="O23" s="1">
        <v>21958</v>
      </c>
      <c r="P23" s="1" t="s">
        <v>13</v>
      </c>
      <c r="Q23" s="10">
        <f>Table13[[#This Row],[Open Rate]]/Table13[[#This Row],[Delete/Not Open Rate]]</f>
        <v>0.25459947434578906</v>
      </c>
      <c r="R23" s="1" t="s">
        <v>126</v>
      </c>
      <c r="S23" s="1" t="s">
        <v>117</v>
      </c>
      <c r="T23" s="1"/>
    </row>
    <row r="24" spans="1:20" ht="18.75" customHeight="1" x14ac:dyDescent="0.25">
      <c r="A24" s="1">
        <v>82658</v>
      </c>
      <c r="B24" s="12" t="str">
        <f t="shared" si="0"/>
        <v>Wednesday</v>
      </c>
      <c r="C24" s="8">
        <v>43537</v>
      </c>
      <c r="D24" s="1" t="s">
        <v>11</v>
      </c>
      <c r="E24" s="1" t="s">
        <v>11</v>
      </c>
      <c r="F24" s="1" t="s">
        <v>46</v>
      </c>
      <c r="G24" s="1">
        <v>3691</v>
      </c>
      <c r="H24" s="1">
        <v>17936</v>
      </c>
      <c r="I24" s="1">
        <v>385</v>
      </c>
      <c r="J24" s="1">
        <v>1251</v>
      </c>
      <c r="K24" s="1"/>
      <c r="L24" s="1" t="s">
        <v>12</v>
      </c>
      <c r="M24" s="1" t="s">
        <v>47</v>
      </c>
      <c r="N24" s="1" t="s">
        <v>48</v>
      </c>
      <c r="O24" s="1">
        <v>21627</v>
      </c>
      <c r="P24" s="1" t="s">
        <v>13</v>
      </c>
      <c r="Q24" s="10">
        <f>Table13[[#This Row],[Open Rate]]/Table13[[#This Row],[Delete/Not Open Rate]]</f>
        <v>0.20578724353256023</v>
      </c>
      <c r="R24" s="1" t="s">
        <v>127</v>
      </c>
      <c r="S24" s="1" t="s">
        <v>119</v>
      </c>
      <c r="T24" s="1"/>
    </row>
    <row r="25" spans="1:20" ht="18.75" hidden="1" customHeight="1" x14ac:dyDescent="0.25">
      <c r="A25" s="1">
        <v>82192</v>
      </c>
      <c r="B25" s="12" t="str">
        <f t="shared" si="0"/>
        <v>Tuesday</v>
      </c>
      <c r="C25" s="8">
        <v>43480</v>
      </c>
      <c r="D25" s="1" t="s">
        <v>11</v>
      </c>
      <c r="E25" s="1" t="s">
        <v>11</v>
      </c>
      <c r="F25" s="1" t="s">
        <v>23</v>
      </c>
      <c r="G25" s="1">
        <v>4253</v>
      </c>
      <c r="H25" s="1">
        <v>17414</v>
      </c>
      <c r="I25" s="1">
        <v>816</v>
      </c>
      <c r="J25" s="1">
        <v>1212</v>
      </c>
      <c r="K25" s="1"/>
      <c r="L25" s="1" t="s">
        <v>12</v>
      </c>
      <c r="M25" s="1" t="s">
        <v>24</v>
      </c>
      <c r="N25" s="1" t="s">
        <v>25</v>
      </c>
      <c r="O25" s="1">
        <v>21667</v>
      </c>
      <c r="P25" s="1" t="s">
        <v>13</v>
      </c>
      <c r="Q25" s="10">
        <f>Table13[[#This Row],[Open Rate]]/Table13[[#This Row],[Delete/Not Open Rate]]</f>
        <v>0.2442287814402205</v>
      </c>
      <c r="R25" s="1" t="s">
        <v>127</v>
      </c>
      <c r="S25" s="1" t="s">
        <v>119</v>
      </c>
      <c r="T25" s="1"/>
    </row>
    <row r="26" spans="1:20" ht="18.75" hidden="1" customHeight="1" x14ac:dyDescent="0.25">
      <c r="A26" s="1">
        <v>83021</v>
      </c>
      <c r="B26" s="12" t="str">
        <f t="shared" si="0"/>
        <v>Monday</v>
      </c>
      <c r="C26" s="8">
        <v>43570</v>
      </c>
      <c r="D26" s="1" t="s">
        <v>11</v>
      </c>
      <c r="E26" s="1" t="s">
        <v>11</v>
      </c>
      <c r="F26" s="1" t="s">
        <v>73</v>
      </c>
      <c r="G26" s="1">
        <v>4530</v>
      </c>
      <c r="H26" s="1">
        <v>17387</v>
      </c>
      <c r="I26" s="1">
        <v>642</v>
      </c>
      <c r="J26" s="1">
        <v>1277</v>
      </c>
      <c r="K26" s="1"/>
      <c r="L26" s="1" t="s">
        <v>12</v>
      </c>
      <c r="M26" s="1" t="s">
        <v>74</v>
      </c>
      <c r="N26" s="1" t="s">
        <v>75</v>
      </c>
      <c r="O26" s="1">
        <v>21917</v>
      </c>
      <c r="P26" s="1" t="s">
        <v>13</v>
      </c>
      <c r="Q26" s="10">
        <f>Table13[[#This Row],[Open Rate]]/Table13[[#This Row],[Delete/Not Open Rate]]</f>
        <v>0.26053948352217171</v>
      </c>
      <c r="R26" s="1" t="s">
        <v>118</v>
      </c>
      <c r="S26" s="1" t="s">
        <v>118</v>
      </c>
      <c r="T26" s="1"/>
    </row>
    <row r="27" spans="1:20" ht="18.75" hidden="1" customHeight="1" x14ac:dyDescent="0.25">
      <c r="A27" s="1">
        <v>82291</v>
      </c>
      <c r="B27" s="12" t="str">
        <f t="shared" si="0"/>
        <v>Monday</v>
      </c>
      <c r="C27" s="8">
        <v>43493</v>
      </c>
      <c r="D27" s="1" t="s">
        <v>11</v>
      </c>
      <c r="E27" s="1" t="s">
        <v>11</v>
      </c>
      <c r="F27" s="1" t="s">
        <v>32</v>
      </c>
      <c r="G27" s="1">
        <v>4539</v>
      </c>
      <c r="H27" s="1">
        <v>17308</v>
      </c>
      <c r="I27" s="1">
        <v>860</v>
      </c>
      <c r="J27" s="1">
        <v>1233</v>
      </c>
      <c r="K27" s="1"/>
      <c r="L27" s="1" t="s">
        <v>12</v>
      </c>
      <c r="M27" s="1" t="s">
        <v>31</v>
      </c>
      <c r="N27" s="1" t="s">
        <v>33</v>
      </c>
      <c r="O27" s="1">
        <v>21847</v>
      </c>
      <c r="P27" s="1" t="s">
        <v>13</v>
      </c>
      <c r="Q27" s="10">
        <f>Table13[[#This Row],[Open Rate]]/Table13[[#This Row],[Delete/Not Open Rate]]</f>
        <v>0.26224867113473538</v>
      </c>
      <c r="R27" s="1" t="s">
        <v>126</v>
      </c>
      <c r="S27" s="1" t="s">
        <v>117</v>
      </c>
      <c r="T27" s="1"/>
    </row>
    <row r="28" spans="1:20" ht="18.75" customHeight="1" x14ac:dyDescent="0.25">
      <c r="A28" s="1">
        <v>82931</v>
      </c>
      <c r="B28" s="12" t="str">
        <f t="shared" si="0"/>
        <v>Monday</v>
      </c>
      <c r="C28" s="8">
        <v>43563</v>
      </c>
      <c r="D28" s="1" t="s">
        <v>11</v>
      </c>
      <c r="E28" s="1" t="s">
        <v>11</v>
      </c>
      <c r="F28" s="1" t="s">
        <v>67</v>
      </c>
      <c r="G28" s="1">
        <v>3640</v>
      </c>
      <c r="H28" s="1">
        <v>18232</v>
      </c>
      <c r="I28" s="1">
        <v>154</v>
      </c>
      <c r="J28" s="1">
        <v>1269</v>
      </c>
      <c r="K28" s="1"/>
      <c r="L28" s="1" t="s">
        <v>12</v>
      </c>
      <c r="M28" s="1" t="s">
        <v>68</v>
      </c>
      <c r="N28" s="1" t="s">
        <v>69</v>
      </c>
      <c r="O28" s="1">
        <v>21872</v>
      </c>
      <c r="P28" s="1" t="s">
        <v>13</v>
      </c>
      <c r="Q28" s="10">
        <f>Table13[[#This Row],[Open Rate]]/Table13[[#This Row],[Delete/Not Open Rate]]</f>
        <v>0.19964896884598507</v>
      </c>
      <c r="R28" s="1" t="s">
        <v>125</v>
      </c>
      <c r="S28" s="1" t="s">
        <v>120</v>
      </c>
      <c r="T28" s="1"/>
    </row>
    <row r="29" spans="1:20" ht="18.75" hidden="1" customHeight="1" x14ac:dyDescent="0.25">
      <c r="A29" s="1">
        <v>83293</v>
      </c>
      <c r="B29" s="12" t="str">
        <f t="shared" si="0"/>
        <v>Thursday</v>
      </c>
      <c r="C29" s="8">
        <v>43594</v>
      </c>
      <c r="D29" s="1" t="s">
        <v>11</v>
      </c>
      <c r="E29" s="1" t="s">
        <v>11</v>
      </c>
      <c r="F29" s="1" t="s">
        <v>100</v>
      </c>
      <c r="G29" s="1">
        <v>4218</v>
      </c>
      <c r="H29" s="1">
        <v>17148</v>
      </c>
      <c r="I29" s="1">
        <v>444</v>
      </c>
      <c r="J29" s="1">
        <v>1296</v>
      </c>
      <c r="K29" s="1"/>
      <c r="L29" s="1" t="s">
        <v>12</v>
      </c>
      <c r="M29" s="1" t="s">
        <v>101</v>
      </c>
      <c r="N29" s="1" t="s">
        <v>102</v>
      </c>
      <c r="O29" s="1">
        <v>21366</v>
      </c>
      <c r="P29" s="1" t="s">
        <v>13</v>
      </c>
      <c r="Q29" s="10">
        <f>Table13[[#This Row],[Open Rate]]/Table13[[#This Row],[Delete/Not Open Rate]]</f>
        <v>0.24597620713785864</v>
      </c>
      <c r="R29" s="1" t="s">
        <v>118</v>
      </c>
      <c r="S29" s="1" t="s">
        <v>118</v>
      </c>
      <c r="T29" s="1"/>
    </row>
    <row r="30" spans="1:20" ht="18.75" customHeight="1" x14ac:dyDescent="0.25">
      <c r="A30" s="1">
        <v>83192</v>
      </c>
      <c r="B30" s="12" t="str">
        <f t="shared" si="0"/>
        <v>Wednesday</v>
      </c>
      <c r="C30" s="8">
        <v>43586</v>
      </c>
      <c r="D30" s="1" t="s">
        <v>11</v>
      </c>
      <c r="E30" s="1" t="s">
        <v>11</v>
      </c>
      <c r="F30" s="1" t="s">
        <v>88</v>
      </c>
      <c r="G30" s="1">
        <v>3866</v>
      </c>
      <c r="H30" s="1">
        <v>18163</v>
      </c>
      <c r="I30" s="1">
        <v>191</v>
      </c>
      <c r="J30" s="1">
        <v>1305</v>
      </c>
      <c r="K30" s="1"/>
      <c r="L30" s="1" t="s">
        <v>12</v>
      </c>
      <c r="M30" s="1" t="s">
        <v>89</v>
      </c>
      <c r="N30" s="1" t="s">
        <v>90</v>
      </c>
      <c r="O30" s="1">
        <v>22029</v>
      </c>
      <c r="P30" s="1" t="s">
        <v>13</v>
      </c>
      <c r="Q30" s="10">
        <f>Table13[[#This Row],[Open Rate]]/Table13[[#This Row],[Delete/Not Open Rate]]</f>
        <v>0.21285030006056269</v>
      </c>
      <c r="R30" s="1" t="s">
        <v>125</v>
      </c>
      <c r="S30" s="1" t="s">
        <v>120</v>
      </c>
      <c r="T30" s="1"/>
    </row>
    <row r="31" spans="1:20" ht="18.75" hidden="1" customHeight="1" x14ac:dyDescent="0.25">
      <c r="A31" s="1">
        <v>82913</v>
      </c>
      <c r="B31" s="12" t="str">
        <f t="shared" si="0"/>
        <v>Thursday</v>
      </c>
      <c r="C31" s="8">
        <v>43559</v>
      </c>
      <c r="D31" s="1" t="s">
        <v>11</v>
      </c>
      <c r="E31" s="1" t="s">
        <v>11</v>
      </c>
      <c r="F31" s="1" t="s">
        <v>64</v>
      </c>
      <c r="G31" s="1">
        <v>5131</v>
      </c>
      <c r="H31" s="1">
        <v>16690</v>
      </c>
      <c r="I31" s="1">
        <v>1130</v>
      </c>
      <c r="J31" s="1">
        <v>1267</v>
      </c>
      <c r="K31" s="1"/>
      <c r="L31" s="1" t="s">
        <v>12</v>
      </c>
      <c r="M31" s="1" t="s">
        <v>65</v>
      </c>
      <c r="N31" s="1" t="s">
        <v>66</v>
      </c>
      <c r="O31" s="1">
        <v>21821</v>
      </c>
      <c r="P31" s="1" t="s">
        <v>13</v>
      </c>
      <c r="Q31" s="10">
        <f>Table13[[#This Row],[Open Rate]]/Table13[[#This Row],[Delete/Not Open Rate]]</f>
        <v>0.30742959856201318</v>
      </c>
      <c r="R31" s="1" t="s">
        <v>127</v>
      </c>
      <c r="S31" s="1" t="s">
        <v>136</v>
      </c>
      <c r="T31" s="1"/>
    </row>
    <row r="32" spans="1:20" ht="18.75" hidden="1" customHeight="1" x14ac:dyDescent="0.25">
      <c r="A32" s="1">
        <v>82762</v>
      </c>
      <c r="B32" s="12" t="str">
        <f t="shared" si="0"/>
        <v>Monday</v>
      </c>
      <c r="C32" s="8">
        <v>43549</v>
      </c>
      <c r="D32" s="1" t="s">
        <v>11</v>
      </c>
      <c r="E32" s="1" t="s">
        <v>11</v>
      </c>
      <c r="F32" s="1" t="s">
        <v>55</v>
      </c>
      <c r="G32" s="1">
        <v>5399</v>
      </c>
      <c r="H32" s="1">
        <v>16366</v>
      </c>
      <c r="I32" s="1">
        <v>1186</v>
      </c>
      <c r="J32" s="1">
        <v>1266</v>
      </c>
      <c r="K32" s="1" t="s">
        <v>108</v>
      </c>
      <c r="L32" s="1" t="s">
        <v>12</v>
      </c>
      <c r="M32" s="1" t="s">
        <v>56</v>
      </c>
      <c r="N32" s="1" t="s">
        <v>57</v>
      </c>
      <c r="O32" s="1">
        <v>21765</v>
      </c>
      <c r="P32" s="1" t="s">
        <v>13</v>
      </c>
      <c r="Q32" s="10">
        <f>Table13[[#This Row],[Open Rate]]/Table13[[#This Row],[Delete/Not Open Rate]]</f>
        <v>0.32989123793229869</v>
      </c>
      <c r="R32" s="1" t="s">
        <v>127</v>
      </c>
      <c r="S32" s="1" t="s">
        <v>136</v>
      </c>
      <c r="T32" s="1"/>
    </row>
    <row r="33" spans="3:20" ht="18.75" customHeight="1" x14ac:dyDescent="0.25">
      <c r="P33" s="1"/>
    </row>
    <row r="34" spans="3:20" ht="18.75" customHeight="1" x14ac:dyDescent="0.25">
      <c r="P34" s="1"/>
      <c r="T34" s="10">
        <f>AVERAGE(Table13[Open rate %])</f>
        <v>0.23081320386824894</v>
      </c>
    </row>
    <row r="35" spans="3:20" ht="18.75" customHeight="1" x14ac:dyDescent="0.25">
      <c r="P35" s="1"/>
    </row>
    <row r="36" spans="3:20" ht="18.75" customHeight="1" x14ac:dyDescent="0.25">
      <c r="C36" s="26" t="s">
        <v>110</v>
      </c>
      <c r="D36" s="15" t="s">
        <v>3</v>
      </c>
      <c r="E36" s="14" t="s">
        <v>10</v>
      </c>
      <c r="F36" s="14" t="s">
        <v>132</v>
      </c>
      <c r="G36" s="14" t="s">
        <v>133</v>
      </c>
      <c r="H36" s="14" t="s">
        <v>107</v>
      </c>
      <c r="I36" s="14" t="s">
        <v>4</v>
      </c>
      <c r="J36" s="14" t="s">
        <v>5</v>
      </c>
      <c r="K36" s="14" t="s">
        <v>6</v>
      </c>
      <c r="L36" s="14" t="s">
        <v>7</v>
      </c>
      <c r="M36" s="14" t="s">
        <v>8</v>
      </c>
      <c r="N36" s="16" t="s">
        <v>131</v>
      </c>
      <c r="O36" s="15" t="s">
        <v>122</v>
      </c>
      <c r="P36" s="17" t="s">
        <v>109</v>
      </c>
    </row>
    <row r="37" spans="3:20" ht="18.75" customHeight="1" x14ac:dyDescent="0.25">
      <c r="C37" s="27">
        <v>43591</v>
      </c>
      <c r="D37" s="19" t="s">
        <v>94</v>
      </c>
      <c r="E37" s="19">
        <v>18695</v>
      </c>
      <c r="F37" s="19">
        <v>137</v>
      </c>
      <c r="G37" s="19">
        <v>1301</v>
      </c>
      <c r="H37" s="19"/>
      <c r="I37" s="19" t="s">
        <v>12</v>
      </c>
      <c r="J37" s="19" t="s">
        <v>95</v>
      </c>
      <c r="K37" s="19" t="s">
        <v>96</v>
      </c>
      <c r="L37" s="19">
        <v>22035</v>
      </c>
      <c r="M37" s="19" t="s">
        <v>13</v>
      </c>
      <c r="N37" s="20">
        <v>0.17865739502540787</v>
      </c>
      <c r="O37" s="19" t="s">
        <v>127</v>
      </c>
      <c r="P37" s="21" t="s">
        <v>119</v>
      </c>
    </row>
    <row r="38" spans="3:20" ht="18.75" customHeight="1" x14ac:dyDescent="0.25">
      <c r="C38" s="28">
        <v>43587</v>
      </c>
      <c r="D38" s="23" t="s">
        <v>91</v>
      </c>
      <c r="E38" s="23">
        <v>18305</v>
      </c>
      <c r="F38" s="23">
        <v>156</v>
      </c>
      <c r="G38" s="23">
        <v>1305</v>
      </c>
      <c r="H38" s="23"/>
      <c r="I38" s="23" t="s">
        <v>12</v>
      </c>
      <c r="J38" s="23" t="s">
        <v>92</v>
      </c>
      <c r="K38" s="23" t="s">
        <v>93</v>
      </c>
      <c r="L38" s="23">
        <v>22053</v>
      </c>
      <c r="M38" s="23" t="s">
        <v>13</v>
      </c>
      <c r="N38" s="24">
        <v>0.20475279978148048</v>
      </c>
      <c r="O38" s="23" t="s">
        <v>128</v>
      </c>
      <c r="P38" s="25" t="s">
        <v>115</v>
      </c>
    </row>
    <row r="39" spans="3:20" ht="18.75" customHeight="1" x14ac:dyDescent="0.25">
      <c r="C39" s="27">
        <v>43563</v>
      </c>
      <c r="D39" s="19" t="s">
        <v>67</v>
      </c>
      <c r="E39" s="19">
        <v>18232</v>
      </c>
      <c r="F39" s="19">
        <v>154</v>
      </c>
      <c r="G39" s="19">
        <v>1269</v>
      </c>
      <c r="H39" s="19"/>
      <c r="I39" s="19" t="s">
        <v>12</v>
      </c>
      <c r="J39" s="19" t="s">
        <v>68</v>
      </c>
      <c r="K39" s="19" t="s">
        <v>69</v>
      </c>
      <c r="L39" s="19">
        <v>21872</v>
      </c>
      <c r="M39" s="19" t="s">
        <v>13</v>
      </c>
      <c r="N39" s="20">
        <v>0.19964896884598507</v>
      </c>
      <c r="O39" s="19" t="s">
        <v>125</v>
      </c>
      <c r="P39" s="21" t="s">
        <v>120</v>
      </c>
    </row>
    <row r="40" spans="3:20" ht="18.75" customHeight="1" x14ac:dyDescent="0.25">
      <c r="C40" s="22">
        <v>43586</v>
      </c>
      <c r="D40" s="23" t="s">
        <v>88</v>
      </c>
      <c r="E40" s="23">
        <v>18163</v>
      </c>
      <c r="F40" s="23">
        <v>191</v>
      </c>
      <c r="G40" s="23">
        <v>1305</v>
      </c>
      <c r="H40" s="23"/>
      <c r="I40" s="23" t="s">
        <v>12</v>
      </c>
      <c r="J40" s="23" t="s">
        <v>89</v>
      </c>
      <c r="K40" s="23" t="s">
        <v>90</v>
      </c>
      <c r="L40" s="23">
        <v>22029</v>
      </c>
      <c r="M40" s="23" t="s">
        <v>13</v>
      </c>
      <c r="N40" s="24">
        <v>0.21285030006056269</v>
      </c>
      <c r="O40" s="23" t="s">
        <v>125</v>
      </c>
      <c r="P40" s="25" t="s">
        <v>120</v>
      </c>
    </row>
    <row r="41" spans="3:20" ht="18.75" customHeight="1" x14ac:dyDescent="0.25">
      <c r="C41" s="27">
        <v>43578</v>
      </c>
      <c r="D41" s="19" t="s">
        <v>82</v>
      </c>
      <c r="E41" s="19">
        <v>18052</v>
      </c>
      <c r="F41" s="19">
        <v>139</v>
      </c>
      <c r="G41" s="19">
        <v>1291</v>
      </c>
      <c r="H41" s="19"/>
      <c r="I41" s="19" t="s">
        <v>12</v>
      </c>
      <c r="J41" s="19" t="s">
        <v>83</v>
      </c>
      <c r="K41" s="19" t="s">
        <v>84</v>
      </c>
      <c r="L41" s="19">
        <v>21977</v>
      </c>
      <c r="M41" s="19" t="s">
        <v>13</v>
      </c>
      <c r="N41" s="20">
        <v>0.21742743186350544</v>
      </c>
      <c r="O41" s="19" t="s">
        <v>118</v>
      </c>
      <c r="P41" s="25" t="s">
        <v>137</v>
      </c>
    </row>
    <row r="42" spans="3:20" ht="18.75" customHeight="1" x14ac:dyDescent="0.25">
      <c r="C42" s="28">
        <v>43566</v>
      </c>
      <c r="D42" s="23" t="s">
        <v>70</v>
      </c>
      <c r="E42" s="23">
        <v>17969</v>
      </c>
      <c r="F42" s="23">
        <v>89</v>
      </c>
      <c r="G42" s="23">
        <v>1274</v>
      </c>
      <c r="H42" s="23"/>
      <c r="I42" s="23" t="s">
        <v>12</v>
      </c>
      <c r="J42" s="23" t="s">
        <v>71</v>
      </c>
      <c r="K42" s="23" t="s">
        <v>72</v>
      </c>
      <c r="L42" s="23">
        <v>21885</v>
      </c>
      <c r="M42" s="23" t="s">
        <v>13</v>
      </c>
      <c r="N42" s="24">
        <v>0.21793088096165619</v>
      </c>
      <c r="O42" s="23" t="s">
        <v>118</v>
      </c>
      <c r="P42" s="25" t="s">
        <v>137</v>
      </c>
    </row>
    <row r="43" spans="3:20" ht="18.75" customHeight="1" x14ac:dyDescent="0.25">
      <c r="C43" s="18">
        <v>43537</v>
      </c>
      <c r="D43" s="19" t="s">
        <v>46</v>
      </c>
      <c r="E43" s="19">
        <v>17936</v>
      </c>
      <c r="F43" s="19">
        <v>385</v>
      </c>
      <c r="G43" s="19">
        <v>1251</v>
      </c>
      <c r="H43" s="19"/>
      <c r="I43" s="19" t="s">
        <v>12</v>
      </c>
      <c r="J43" s="19" t="s">
        <v>47</v>
      </c>
      <c r="K43" s="19" t="s">
        <v>48</v>
      </c>
      <c r="L43" s="19">
        <v>21627</v>
      </c>
      <c r="M43" s="19" t="s">
        <v>13</v>
      </c>
      <c r="N43" s="20">
        <v>0.20578724353256023</v>
      </c>
      <c r="O43" s="19" t="s">
        <v>127</v>
      </c>
      <c r="P43" s="21" t="s">
        <v>119</v>
      </c>
    </row>
    <row r="44" spans="3:20" ht="18.75" customHeight="1" x14ac:dyDescent="0.25">
      <c r="C44" s="28">
        <v>43572</v>
      </c>
      <c r="D44" s="23" t="s">
        <v>76</v>
      </c>
      <c r="E44" s="23">
        <v>17850</v>
      </c>
      <c r="F44" s="23">
        <v>122</v>
      </c>
      <c r="G44" s="23">
        <v>1278</v>
      </c>
      <c r="H44" s="23"/>
      <c r="I44" s="23" t="s">
        <v>12</v>
      </c>
      <c r="J44" s="23" t="s">
        <v>77</v>
      </c>
      <c r="K44" s="23" t="s">
        <v>78</v>
      </c>
      <c r="L44" s="23">
        <v>21943</v>
      </c>
      <c r="M44" s="23" t="s">
        <v>13</v>
      </c>
      <c r="N44" s="24">
        <v>0.22929971988795519</v>
      </c>
      <c r="O44" s="23" t="s">
        <v>128</v>
      </c>
      <c r="P44" s="25" t="s">
        <v>117</v>
      </c>
    </row>
    <row r="45" spans="3:20" ht="18.75" customHeight="1" x14ac:dyDescent="0.25">
      <c r="C45" s="27">
        <v>43488</v>
      </c>
      <c r="D45" s="19" t="s">
        <v>26</v>
      </c>
      <c r="E45" s="19">
        <v>17758</v>
      </c>
      <c r="F45" s="19">
        <v>255</v>
      </c>
      <c r="G45" s="19">
        <v>1225</v>
      </c>
      <c r="H45" s="19"/>
      <c r="I45" s="19" t="s">
        <v>12</v>
      </c>
      <c r="J45" s="19" t="s">
        <v>27</v>
      </c>
      <c r="K45" s="19" t="s">
        <v>28</v>
      </c>
      <c r="L45" s="19">
        <v>21779</v>
      </c>
      <c r="M45" s="19" t="s">
        <v>13</v>
      </c>
      <c r="N45" s="20">
        <v>0.22643315688703683</v>
      </c>
      <c r="O45" s="19" t="s">
        <v>124</v>
      </c>
      <c r="P45" s="21" t="s">
        <v>117</v>
      </c>
    </row>
    <row r="46" spans="3:20" ht="18.75" customHeight="1" x14ac:dyDescent="0.25">
      <c r="C46" s="22">
        <v>43598</v>
      </c>
      <c r="D46" s="23" t="s">
        <v>103</v>
      </c>
      <c r="E46" s="23">
        <v>17743</v>
      </c>
      <c r="F46" s="23">
        <v>92</v>
      </c>
      <c r="G46" s="23">
        <v>1298</v>
      </c>
      <c r="H46" s="23"/>
      <c r="I46" s="23" t="s">
        <v>12</v>
      </c>
      <c r="J46" s="23" t="s">
        <v>104</v>
      </c>
      <c r="K46" s="23" t="s">
        <v>105</v>
      </c>
      <c r="L46" s="23">
        <v>21411</v>
      </c>
      <c r="M46" s="23" t="s">
        <v>13</v>
      </c>
      <c r="N46" s="24">
        <v>0.20672941441695317</v>
      </c>
      <c r="O46" s="23" t="s">
        <v>128</v>
      </c>
      <c r="P46" s="25" t="s">
        <v>115</v>
      </c>
    </row>
    <row r="47" spans="3:20" ht="18.75" customHeight="1" x14ac:dyDescent="0.25">
      <c r="C47" s="27">
        <v>43521</v>
      </c>
      <c r="D47" s="19" t="s">
        <v>37</v>
      </c>
      <c r="E47" s="19">
        <v>17704</v>
      </c>
      <c r="F47" s="19">
        <v>99</v>
      </c>
      <c r="G47" s="19">
        <v>1223</v>
      </c>
      <c r="H47" s="19"/>
      <c r="I47" s="19" t="s">
        <v>12</v>
      </c>
      <c r="J47" s="19" t="s">
        <v>38</v>
      </c>
      <c r="K47" s="19" t="s">
        <v>39</v>
      </c>
      <c r="L47" s="19">
        <v>21485</v>
      </c>
      <c r="M47" s="19" t="s">
        <v>13</v>
      </c>
      <c r="N47" s="20">
        <v>0.21356755535472211</v>
      </c>
      <c r="O47" s="19" t="s">
        <v>118</v>
      </c>
      <c r="P47" s="25" t="s">
        <v>137</v>
      </c>
    </row>
    <row r="48" spans="3:20" ht="18.75" customHeight="1" x14ac:dyDescent="0.25">
      <c r="C48" s="28">
        <v>43476</v>
      </c>
      <c r="D48" s="23" t="s">
        <v>17</v>
      </c>
      <c r="E48" s="23">
        <v>17684</v>
      </c>
      <c r="F48" s="23">
        <v>126</v>
      </c>
      <c r="G48" s="23">
        <v>1204</v>
      </c>
      <c r="H48" s="23"/>
      <c r="I48" s="23" t="s">
        <v>12</v>
      </c>
      <c r="J48" s="23" t="s">
        <v>18</v>
      </c>
      <c r="K48" s="23" t="s">
        <v>19</v>
      </c>
      <c r="L48" s="23">
        <v>21620</v>
      </c>
      <c r="M48" s="23" t="s">
        <v>13</v>
      </c>
      <c r="N48" s="24">
        <v>0.22257407826283646</v>
      </c>
      <c r="O48" s="23" t="s">
        <v>118</v>
      </c>
      <c r="P48" s="25" t="s">
        <v>137</v>
      </c>
    </row>
    <row r="49" spans="3:16" ht="18.75" customHeight="1" x14ac:dyDescent="0.25">
      <c r="C49" s="18">
        <v>43545</v>
      </c>
      <c r="D49" s="19" t="s">
        <v>52</v>
      </c>
      <c r="E49" s="19">
        <v>17678</v>
      </c>
      <c r="F49" s="19">
        <v>144</v>
      </c>
      <c r="G49" s="19">
        <v>1268</v>
      </c>
      <c r="H49" s="19"/>
      <c r="I49" s="19" t="s">
        <v>12</v>
      </c>
      <c r="J49" s="19" t="s">
        <v>53</v>
      </c>
      <c r="K49" s="19" t="s">
        <v>54</v>
      </c>
      <c r="L49" s="19">
        <v>21701</v>
      </c>
      <c r="M49" s="19" t="s">
        <v>13</v>
      </c>
      <c r="N49" s="20">
        <v>0.22757099219368707</v>
      </c>
      <c r="O49" s="19" t="s">
        <v>118</v>
      </c>
      <c r="P49" s="25" t="s">
        <v>137</v>
      </c>
    </row>
    <row r="50" spans="3:16" ht="18.75" customHeight="1" x14ac:dyDescent="0.25">
      <c r="C50" s="22">
        <v>43493</v>
      </c>
      <c r="D50" s="23" t="s">
        <v>29</v>
      </c>
      <c r="E50" s="23">
        <v>17652</v>
      </c>
      <c r="F50" s="23">
        <v>273</v>
      </c>
      <c r="G50" s="23">
        <v>1233</v>
      </c>
      <c r="H50" s="23"/>
      <c r="I50" s="23" t="s">
        <v>12</v>
      </c>
      <c r="J50" s="23" t="s">
        <v>30</v>
      </c>
      <c r="K50" s="23" t="s">
        <v>31</v>
      </c>
      <c r="L50" s="23">
        <v>21847</v>
      </c>
      <c r="M50" s="23" t="s">
        <v>13</v>
      </c>
      <c r="N50" s="24">
        <v>0.23765012463176977</v>
      </c>
      <c r="O50" s="23" t="s">
        <v>127</v>
      </c>
      <c r="P50" s="25" t="s">
        <v>136</v>
      </c>
    </row>
    <row r="51" spans="3:16" ht="18.75" customHeight="1" x14ac:dyDescent="0.25">
      <c r="C51" s="27">
        <v>43593</v>
      </c>
      <c r="D51" s="19" t="s">
        <v>97</v>
      </c>
      <c r="E51" s="19">
        <v>17573</v>
      </c>
      <c r="F51" s="19">
        <v>69</v>
      </c>
      <c r="G51" s="19">
        <v>1294</v>
      </c>
      <c r="H51" s="19"/>
      <c r="I51" s="19" t="s">
        <v>12</v>
      </c>
      <c r="J51" s="19" t="s">
        <v>98</v>
      </c>
      <c r="K51" s="19" t="s">
        <v>99</v>
      </c>
      <c r="L51" s="19">
        <v>21333</v>
      </c>
      <c r="M51" s="19" t="s">
        <v>13</v>
      </c>
      <c r="N51" s="20">
        <v>0.21396460479144142</v>
      </c>
      <c r="O51" s="19" t="s">
        <v>124</v>
      </c>
      <c r="P51" s="21" t="s">
        <v>117</v>
      </c>
    </row>
    <row r="52" spans="3:16" ht="18.75" customHeight="1" x14ac:dyDescent="0.25">
      <c r="C52" s="28">
        <v>43552</v>
      </c>
      <c r="D52" s="23" t="s">
        <v>58</v>
      </c>
      <c r="E52" s="23">
        <v>17501</v>
      </c>
      <c r="F52" s="23">
        <v>183</v>
      </c>
      <c r="G52" s="23">
        <v>1266</v>
      </c>
      <c r="H52" s="23"/>
      <c r="I52" s="23" t="s">
        <v>12</v>
      </c>
      <c r="J52" s="23" t="s">
        <v>59</v>
      </c>
      <c r="K52" s="23" t="s">
        <v>60</v>
      </c>
      <c r="L52" s="23">
        <v>21795</v>
      </c>
      <c r="M52" s="23" t="s">
        <v>13</v>
      </c>
      <c r="N52" s="24">
        <v>0.24535740814810583</v>
      </c>
      <c r="O52" s="23" t="s">
        <v>129</v>
      </c>
      <c r="P52" s="25" t="s">
        <v>114</v>
      </c>
    </row>
    <row r="53" spans="3:16" ht="18.75" customHeight="1" x14ac:dyDescent="0.25">
      <c r="C53" s="27">
        <v>43532</v>
      </c>
      <c r="D53" s="19" t="s">
        <v>43</v>
      </c>
      <c r="E53" s="19">
        <v>17160</v>
      </c>
      <c r="F53" s="19">
        <v>274</v>
      </c>
      <c r="G53" s="19">
        <v>1246</v>
      </c>
      <c r="H53" s="19"/>
      <c r="I53" s="19" t="s">
        <v>12</v>
      </c>
      <c r="J53" s="19" t="s">
        <v>44</v>
      </c>
      <c r="K53" s="19" t="s">
        <v>45</v>
      </c>
      <c r="L53" s="19">
        <v>21612</v>
      </c>
      <c r="M53" s="19" t="s">
        <v>13</v>
      </c>
      <c r="N53" s="20">
        <v>0.25944055944055944</v>
      </c>
      <c r="O53" s="19" t="s">
        <v>129</v>
      </c>
      <c r="P53" s="21" t="s">
        <v>114</v>
      </c>
    </row>
    <row r="54" spans="3:16" ht="18.75" customHeight="1" x14ac:dyDescent="0.25">
      <c r="C54" s="28">
        <v>43480</v>
      </c>
      <c r="D54" s="23" t="s">
        <v>20</v>
      </c>
      <c r="E54" s="23">
        <v>16984</v>
      </c>
      <c r="F54" s="23">
        <v>306</v>
      </c>
      <c r="G54" s="23">
        <v>1211</v>
      </c>
      <c r="H54" s="23"/>
      <c r="I54" s="23" t="s">
        <v>12</v>
      </c>
      <c r="J54" s="23" t="s">
        <v>21</v>
      </c>
      <c r="K54" s="23" t="s">
        <v>22</v>
      </c>
      <c r="L54" s="23">
        <v>21668</v>
      </c>
      <c r="M54" s="23" t="s">
        <v>13</v>
      </c>
      <c r="N54" s="24">
        <v>0.27578897786151674</v>
      </c>
      <c r="O54" s="23" t="s">
        <v>124</v>
      </c>
      <c r="P54" s="25" t="s">
        <v>117</v>
      </c>
    </row>
    <row r="55" spans="3:16" ht="18.75" customHeight="1" x14ac:dyDescent="0.25">
      <c r="P55" s="1"/>
    </row>
    <row r="56" spans="3:16" ht="18.75" customHeight="1" x14ac:dyDescent="0.25">
      <c r="P56" s="1"/>
    </row>
    <row r="57" spans="3:16" ht="18.75" customHeight="1" x14ac:dyDescent="0.25">
      <c r="P57" s="1"/>
    </row>
    <row r="58" spans="3:16" ht="18.75" customHeight="1" x14ac:dyDescent="0.25">
      <c r="P58" s="1"/>
    </row>
    <row r="59" spans="3:16" ht="18.75" customHeight="1" x14ac:dyDescent="0.25">
      <c r="P59" s="1"/>
    </row>
    <row r="60" spans="3:16" ht="18.75" customHeight="1" x14ac:dyDescent="0.25">
      <c r="P60" s="1"/>
    </row>
    <row r="61" spans="3:16" ht="18.75" customHeight="1" x14ac:dyDescent="0.25">
      <c r="P61" s="1"/>
    </row>
    <row r="62" spans="3:16" ht="18.75" customHeight="1" x14ac:dyDescent="0.25">
      <c r="P62" s="1"/>
    </row>
    <row r="63" spans="3:16" ht="18.75" customHeight="1" x14ac:dyDescent="0.25">
      <c r="P63" s="1"/>
    </row>
    <row r="64" spans="3:16" ht="18.75" customHeight="1" x14ac:dyDescent="0.25">
      <c r="P64" s="1"/>
    </row>
    <row r="65" spans="16:16" ht="18.75" customHeight="1" x14ac:dyDescent="0.25">
      <c r="P65" s="1"/>
    </row>
    <row r="66" spans="16:16" ht="18.75" customHeight="1" x14ac:dyDescent="0.25">
      <c r="P66" s="1"/>
    </row>
    <row r="67" spans="16:16" ht="18.75" customHeight="1" x14ac:dyDescent="0.25">
      <c r="P67" s="1"/>
    </row>
    <row r="68" spans="16:16" ht="18.75" customHeight="1" x14ac:dyDescent="0.25">
      <c r="P68" s="1"/>
    </row>
    <row r="69" spans="16:16" ht="18.75" customHeight="1" x14ac:dyDescent="0.25">
      <c r="P69" s="1"/>
    </row>
    <row r="70" spans="16:16" ht="18.75" customHeight="1" x14ac:dyDescent="0.25">
      <c r="P70" s="1"/>
    </row>
    <row r="71" spans="16:16" ht="18.75" customHeight="1" x14ac:dyDescent="0.25">
      <c r="P71" s="1"/>
    </row>
    <row r="72" spans="16:16" ht="18.75" customHeight="1" x14ac:dyDescent="0.25">
      <c r="P72" s="1"/>
    </row>
    <row r="73" spans="16:16" ht="18.75" customHeight="1" x14ac:dyDescent="0.25">
      <c r="P73" s="1"/>
    </row>
    <row r="74" spans="16:16" ht="18.75" customHeight="1" x14ac:dyDescent="0.25">
      <c r="P74" s="1"/>
    </row>
    <row r="75" spans="16:16" ht="18.75" customHeight="1" x14ac:dyDescent="0.25">
      <c r="P75" s="1"/>
    </row>
    <row r="76" spans="16:16" ht="18.75" customHeight="1" x14ac:dyDescent="0.25">
      <c r="P76" s="1"/>
    </row>
    <row r="77" spans="16:16" ht="18.75" customHeight="1" x14ac:dyDescent="0.25">
      <c r="P77" s="1"/>
    </row>
    <row r="78" spans="16:16" ht="18.75" customHeight="1" x14ac:dyDescent="0.25">
      <c r="P78" s="1"/>
    </row>
    <row r="79" spans="16:16" ht="18.75" customHeight="1" x14ac:dyDescent="0.25">
      <c r="P79" s="1"/>
    </row>
    <row r="80" spans="16:16" ht="18.75" customHeight="1" x14ac:dyDescent="0.25">
      <c r="P80" s="1"/>
    </row>
    <row r="81" spans="16:16" ht="18.75" customHeight="1" x14ac:dyDescent="0.25">
      <c r="P81" s="1"/>
    </row>
    <row r="82" spans="16:16" ht="18.75" customHeight="1" x14ac:dyDescent="0.25">
      <c r="P82" s="1"/>
    </row>
    <row r="83" spans="16:16" ht="18.75" customHeight="1" x14ac:dyDescent="0.25">
      <c r="P83" s="1"/>
    </row>
    <row r="84" spans="16:16" ht="18.75" customHeight="1" x14ac:dyDescent="0.25">
      <c r="P84" s="1"/>
    </row>
    <row r="85" spans="16:16" ht="18.75" customHeight="1" x14ac:dyDescent="0.25">
      <c r="P85" s="1"/>
    </row>
    <row r="86" spans="16:16" ht="18.75" customHeight="1" x14ac:dyDescent="0.25">
      <c r="P86" s="1"/>
    </row>
    <row r="87" spans="16:16" ht="18.75" customHeight="1" x14ac:dyDescent="0.25">
      <c r="P87" s="1"/>
    </row>
    <row r="88" spans="16:16" ht="18.75" customHeight="1" x14ac:dyDescent="0.25">
      <c r="P88" s="1"/>
    </row>
    <row r="89" spans="16:16" ht="18.75" customHeight="1" x14ac:dyDescent="0.25">
      <c r="P89" s="1"/>
    </row>
    <row r="90" spans="16:16" ht="18.75" customHeight="1" x14ac:dyDescent="0.25">
      <c r="P90" s="1"/>
    </row>
    <row r="91" spans="16:16" ht="18.75" customHeight="1" x14ac:dyDescent="0.25">
      <c r="P91" s="1"/>
    </row>
    <row r="92" spans="16:16" ht="18.75" customHeight="1" x14ac:dyDescent="0.25">
      <c r="P92" s="1"/>
    </row>
    <row r="93" spans="16:16" ht="18.75" customHeight="1" x14ac:dyDescent="0.25">
      <c r="P93" s="1"/>
    </row>
    <row r="94" spans="16:16" ht="18.75" customHeight="1" x14ac:dyDescent="0.25">
      <c r="P94" s="1"/>
    </row>
    <row r="95" spans="16:16" ht="18.75" customHeight="1" x14ac:dyDescent="0.25">
      <c r="P95" s="1"/>
    </row>
    <row r="96" spans="16:16" ht="18.75" customHeight="1" x14ac:dyDescent="0.25">
      <c r="P96" s="1"/>
    </row>
    <row r="97" spans="16:16" ht="18.75" customHeight="1" x14ac:dyDescent="0.25">
      <c r="P97" s="1"/>
    </row>
    <row r="98" spans="16:16" ht="18.75" customHeight="1" x14ac:dyDescent="0.25">
      <c r="P98" s="1"/>
    </row>
    <row r="99" spans="16:16" ht="18.75" customHeight="1" x14ac:dyDescent="0.25">
      <c r="P99" s="1"/>
    </row>
    <row r="100" spans="16:16" ht="18.75" customHeight="1" x14ac:dyDescent="0.25">
      <c r="P100" s="1"/>
    </row>
    <row r="101" spans="16:16" ht="18.75" customHeight="1" x14ac:dyDescent="0.25">
      <c r="P101" s="1"/>
    </row>
    <row r="102" spans="16:16" ht="18.75" customHeight="1" x14ac:dyDescent="0.25">
      <c r="P102" s="1"/>
    </row>
    <row r="103" spans="16:16" ht="18.75" customHeight="1" x14ac:dyDescent="0.25">
      <c r="P103" s="1"/>
    </row>
    <row r="104" spans="16:16" ht="18.75" customHeight="1" x14ac:dyDescent="0.25">
      <c r="P104" s="1"/>
    </row>
    <row r="105" spans="16:16" ht="18.75" customHeight="1" x14ac:dyDescent="0.25">
      <c r="P105" s="1"/>
    </row>
    <row r="106" spans="16:16" ht="18.75" customHeight="1" x14ac:dyDescent="0.25">
      <c r="P106" s="1"/>
    </row>
    <row r="107" spans="16:16" ht="18.75" customHeight="1" x14ac:dyDescent="0.25">
      <c r="P107" s="1"/>
    </row>
    <row r="108" spans="16:16" ht="18.75" customHeight="1" x14ac:dyDescent="0.25">
      <c r="P108" s="1"/>
    </row>
    <row r="109" spans="16:16" ht="18.75" customHeight="1" x14ac:dyDescent="0.25">
      <c r="P109" s="1"/>
    </row>
    <row r="110" spans="16:16" ht="18.75" customHeight="1" x14ac:dyDescent="0.25">
      <c r="P110" s="1"/>
    </row>
    <row r="111" spans="16:16" ht="18.75" customHeight="1" x14ac:dyDescent="0.25">
      <c r="P111" s="1"/>
    </row>
    <row r="112" spans="16:16" ht="18.75" customHeight="1" x14ac:dyDescent="0.25">
      <c r="P112" s="1"/>
    </row>
    <row r="113" spans="16:16" ht="18.75" customHeight="1" x14ac:dyDescent="0.25">
      <c r="P113" s="1"/>
    </row>
    <row r="114" spans="16:16" ht="18.75" customHeight="1" x14ac:dyDescent="0.25">
      <c r="P114" s="1"/>
    </row>
    <row r="115" spans="16:16" ht="18.75" customHeight="1" x14ac:dyDescent="0.25">
      <c r="P115" s="1"/>
    </row>
    <row r="116" spans="16:16" ht="18.75" customHeight="1" x14ac:dyDescent="0.25">
      <c r="P116" s="1"/>
    </row>
    <row r="117" spans="16:16" ht="18.75" customHeight="1" x14ac:dyDescent="0.25">
      <c r="P117" s="1"/>
    </row>
    <row r="118" spans="16:16" ht="18.75" customHeight="1" x14ac:dyDescent="0.25">
      <c r="P118" s="1"/>
    </row>
    <row r="119" spans="16:16" ht="18.75" customHeight="1" x14ac:dyDescent="0.25">
      <c r="P119" s="1"/>
    </row>
    <row r="120" spans="16:16" ht="18.75" customHeight="1" x14ac:dyDescent="0.25">
      <c r="P120" s="1"/>
    </row>
    <row r="121" spans="16:16" ht="18.75" customHeight="1" x14ac:dyDescent="0.25">
      <c r="P121" s="1"/>
    </row>
    <row r="122" spans="16:16" ht="18.75" customHeight="1" x14ac:dyDescent="0.25">
      <c r="P122" s="1"/>
    </row>
    <row r="123" spans="16:16" ht="18.75" customHeight="1" x14ac:dyDescent="0.25">
      <c r="P123" s="1"/>
    </row>
    <row r="124" spans="16:16" ht="18.75" customHeight="1" x14ac:dyDescent="0.25">
      <c r="P124" s="1"/>
    </row>
    <row r="125" spans="16:16" ht="18.75" customHeight="1" x14ac:dyDescent="0.25">
      <c r="P125" s="1"/>
    </row>
    <row r="126" spans="16:16" ht="18.75" customHeight="1" x14ac:dyDescent="0.25">
      <c r="P126" s="1"/>
    </row>
    <row r="127" spans="16:16" ht="18.75" customHeight="1" x14ac:dyDescent="0.25">
      <c r="P127" s="1"/>
    </row>
    <row r="128" spans="16:16" ht="18.75" customHeight="1" x14ac:dyDescent="0.25">
      <c r="P128" s="1"/>
    </row>
    <row r="129" spans="16:16" ht="18.75" customHeight="1" x14ac:dyDescent="0.25">
      <c r="P129" s="1"/>
    </row>
    <row r="130" spans="16:16" ht="18.75" customHeight="1" x14ac:dyDescent="0.25">
      <c r="P130" s="1"/>
    </row>
    <row r="131" spans="16:16" ht="18.75" customHeight="1" x14ac:dyDescent="0.25">
      <c r="P131" s="1"/>
    </row>
    <row r="132" spans="16:16" ht="18.75" customHeight="1" x14ac:dyDescent="0.25">
      <c r="P132" s="1"/>
    </row>
    <row r="133" spans="16:16" ht="18.75" customHeight="1" x14ac:dyDescent="0.25">
      <c r="P133" s="1"/>
    </row>
    <row r="134" spans="16:16" ht="18.75" customHeight="1" x14ac:dyDescent="0.25">
      <c r="P134" s="1"/>
    </row>
    <row r="135" spans="16:16" ht="18.75" customHeight="1" x14ac:dyDescent="0.25">
      <c r="P135" s="1"/>
    </row>
    <row r="136" spans="16:16" ht="18.75" customHeight="1" x14ac:dyDescent="0.25">
      <c r="P136" s="1"/>
    </row>
    <row r="137" spans="16:16" ht="18.75" customHeight="1" x14ac:dyDescent="0.25">
      <c r="P137" s="1"/>
    </row>
    <row r="138" spans="16:16" ht="18.75" customHeight="1" x14ac:dyDescent="0.25">
      <c r="P138" s="1"/>
    </row>
    <row r="139" spans="16:16" ht="18.75" customHeight="1" x14ac:dyDescent="0.25">
      <c r="P139" s="1"/>
    </row>
    <row r="140" spans="16:16" ht="18.75" customHeight="1" x14ac:dyDescent="0.25">
      <c r="P140" s="1"/>
    </row>
    <row r="141" spans="16:16" ht="18.75" customHeight="1" x14ac:dyDescent="0.25">
      <c r="P141" s="1"/>
    </row>
    <row r="142" spans="16:16" ht="18.75" customHeight="1" x14ac:dyDescent="0.25">
      <c r="P142" s="1"/>
    </row>
    <row r="143" spans="16:16" ht="18.75" customHeight="1" x14ac:dyDescent="0.25">
      <c r="P143" s="1"/>
    </row>
    <row r="144" spans="16:16" ht="18.75" customHeight="1" x14ac:dyDescent="0.25">
      <c r="P144" s="1"/>
    </row>
    <row r="145" spans="16:16" ht="18.75" customHeight="1" x14ac:dyDescent="0.25">
      <c r="P145" s="1"/>
    </row>
    <row r="146" spans="16:16" ht="18.75" customHeight="1" x14ac:dyDescent="0.25">
      <c r="P146" s="1"/>
    </row>
    <row r="147" spans="16:16" ht="18.75" customHeight="1" x14ac:dyDescent="0.25">
      <c r="P147" s="1"/>
    </row>
    <row r="148" spans="16:16" ht="18.75" customHeight="1" x14ac:dyDescent="0.25">
      <c r="P148" s="1"/>
    </row>
    <row r="149" spans="16:16" ht="18.75" customHeight="1" x14ac:dyDescent="0.25">
      <c r="P149" s="1"/>
    </row>
    <row r="150" spans="16:16" ht="18.75" customHeight="1" x14ac:dyDescent="0.25">
      <c r="P150" s="1"/>
    </row>
    <row r="151" spans="16:16" ht="18.75" customHeight="1" x14ac:dyDescent="0.25">
      <c r="P151" s="1"/>
    </row>
    <row r="152" spans="16:16" ht="18.75" customHeight="1" x14ac:dyDescent="0.25">
      <c r="P152" s="1"/>
    </row>
    <row r="153" spans="16:16" ht="18.75" customHeight="1" x14ac:dyDescent="0.25">
      <c r="P153" s="1"/>
    </row>
    <row r="154" spans="16:16" ht="18.75" customHeight="1" x14ac:dyDescent="0.25">
      <c r="P154" s="1"/>
    </row>
    <row r="155" spans="16:16" ht="18.75" customHeight="1" x14ac:dyDescent="0.25">
      <c r="P155" s="1"/>
    </row>
    <row r="156" spans="16:16" ht="18.75" customHeight="1" x14ac:dyDescent="0.25">
      <c r="P156" s="1"/>
    </row>
    <row r="157" spans="16:16" ht="18.75" customHeight="1" x14ac:dyDescent="0.25">
      <c r="P157" s="1"/>
    </row>
    <row r="158" spans="16:16" ht="18.75" customHeight="1" x14ac:dyDescent="0.25">
      <c r="P158" s="1"/>
    </row>
    <row r="159" spans="16:16" ht="18.75" customHeight="1" x14ac:dyDescent="0.25">
      <c r="P159" s="1"/>
    </row>
    <row r="160" spans="16:16" ht="18.75" customHeight="1" x14ac:dyDescent="0.25">
      <c r="P160" s="1"/>
    </row>
    <row r="161" spans="16:16" ht="18.75" customHeight="1" x14ac:dyDescent="0.25">
      <c r="P161" s="1"/>
    </row>
    <row r="162" spans="16:16" ht="18.75" customHeight="1" x14ac:dyDescent="0.25">
      <c r="P162" s="1"/>
    </row>
    <row r="163" spans="16:16" ht="18.75" customHeight="1" x14ac:dyDescent="0.25">
      <c r="P163" s="1"/>
    </row>
    <row r="164" spans="16:16" ht="18.75" customHeight="1" x14ac:dyDescent="0.25">
      <c r="P164" s="1"/>
    </row>
    <row r="165" spans="16:16" ht="18.75" customHeight="1" x14ac:dyDescent="0.25">
      <c r="P165" s="1"/>
    </row>
    <row r="166" spans="16:16" ht="18.75" customHeight="1" x14ac:dyDescent="0.25">
      <c r="P166" s="1"/>
    </row>
    <row r="167" spans="16:16" ht="18.75" customHeight="1" x14ac:dyDescent="0.25">
      <c r="P167" s="1"/>
    </row>
    <row r="168" spans="16:16" ht="18.75" customHeight="1" x14ac:dyDescent="0.25">
      <c r="P168" s="1"/>
    </row>
    <row r="169" spans="16:16" ht="18.75" customHeight="1" x14ac:dyDescent="0.25">
      <c r="P169" s="1"/>
    </row>
    <row r="170" spans="16:16" ht="18.75" customHeight="1" x14ac:dyDescent="0.25">
      <c r="P170" s="1"/>
    </row>
    <row r="171" spans="16:16" ht="18.75" customHeight="1" x14ac:dyDescent="0.25">
      <c r="P171" s="1"/>
    </row>
    <row r="172" spans="16:16" ht="18.75" customHeight="1" x14ac:dyDescent="0.25">
      <c r="P172" s="1"/>
    </row>
    <row r="173" spans="16:16" ht="18.75" customHeight="1" x14ac:dyDescent="0.25">
      <c r="P173" s="1"/>
    </row>
    <row r="174" spans="16:16" ht="18.75" customHeight="1" x14ac:dyDescent="0.25">
      <c r="P174" s="1"/>
    </row>
    <row r="175" spans="16:16" ht="18.75" customHeight="1" x14ac:dyDescent="0.25">
      <c r="P175" s="1"/>
    </row>
    <row r="176" spans="16:16" ht="18.75" customHeight="1" x14ac:dyDescent="0.25">
      <c r="P176" s="1"/>
    </row>
    <row r="177" spans="16:16" ht="18.75" customHeight="1" x14ac:dyDescent="0.25">
      <c r="P177" s="1"/>
    </row>
    <row r="178" spans="16:16" ht="18.75" customHeight="1" x14ac:dyDescent="0.25">
      <c r="P178" s="1"/>
    </row>
    <row r="179" spans="16:16" ht="18.75" customHeight="1" x14ac:dyDescent="0.25">
      <c r="P179" s="1"/>
    </row>
    <row r="180" spans="16:16" ht="18.75" customHeight="1" x14ac:dyDescent="0.25">
      <c r="P180" s="1"/>
    </row>
    <row r="181" spans="16:16" ht="18.75" customHeight="1" x14ac:dyDescent="0.25">
      <c r="P181" s="1"/>
    </row>
    <row r="182" spans="16:16" ht="18.75" customHeight="1" x14ac:dyDescent="0.25">
      <c r="P182" s="1"/>
    </row>
    <row r="183" spans="16:16" ht="18.75" customHeight="1" x14ac:dyDescent="0.25">
      <c r="P183" s="1"/>
    </row>
    <row r="184" spans="16:16" ht="18.75" customHeight="1" x14ac:dyDescent="0.25">
      <c r="P184" s="1"/>
    </row>
    <row r="185" spans="16:16" ht="18.75" customHeight="1" x14ac:dyDescent="0.25">
      <c r="P185" s="1"/>
    </row>
    <row r="186" spans="16:16" ht="18.75" customHeight="1" x14ac:dyDescent="0.25">
      <c r="P186" s="1"/>
    </row>
    <row r="187" spans="16:16" ht="18.75" customHeight="1" x14ac:dyDescent="0.25">
      <c r="P187" s="1"/>
    </row>
    <row r="188" spans="16:16" ht="18.75" customHeight="1" x14ac:dyDescent="0.25">
      <c r="P188" s="1"/>
    </row>
    <row r="189" spans="16:16" ht="18.75" customHeight="1" x14ac:dyDescent="0.25">
      <c r="P189" s="1"/>
    </row>
    <row r="190" spans="16:16" ht="18.75" customHeight="1" x14ac:dyDescent="0.25">
      <c r="P190" s="1"/>
    </row>
    <row r="191" spans="16:16" ht="18.75" customHeight="1" x14ac:dyDescent="0.25">
      <c r="P191" s="1"/>
    </row>
    <row r="192" spans="16:16" ht="18.75" customHeight="1" x14ac:dyDescent="0.25">
      <c r="P192" s="1"/>
    </row>
    <row r="193" spans="16:16" ht="18.75" customHeight="1" x14ac:dyDescent="0.25">
      <c r="P193" s="1"/>
    </row>
    <row r="194" spans="16:16" ht="18.75" customHeight="1" x14ac:dyDescent="0.25">
      <c r="P194" s="1"/>
    </row>
    <row r="195" spans="16:16" ht="18.75" customHeight="1" x14ac:dyDescent="0.25">
      <c r="P195" s="1"/>
    </row>
    <row r="196" spans="16:16" ht="18.75" customHeight="1" x14ac:dyDescent="0.25">
      <c r="P196" s="1"/>
    </row>
    <row r="197" spans="16:16" ht="18.75" customHeight="1" x14ac:dyDescent="0.25">
      <c r="P197" s="1"/>
    </row>
    <row r="198" spans="16:16" ht="18.75" customHeight="1" x14ac:dyDescent="0.25">
      <c r="P198" s="1"/>
    </row>
    <row r="199" spans="16:16" ht="18.75" customHeight="1" x14ac:dyDescent="0.25">
      <c r="P199" s="1"/>
    </row>
    <row r="200" spans="16:16" ht="18.75" customHeight="1" x14ac:dyDescent="0.25">
      <c r="P200" s="1"/>
    </row>
    <row r="201" spans="16:16" ht="18.75" customHeight="1" x14ac:dyDescent="0.25">
      <c r="P201" s="1"/>
    </row>
    <row r="202" spans="16:16" ht="18.75" customHeight="1" x14ac:dyDescent="0.25">
      <c r="P202" s="1"/>
    </row>
    <row r="203" spans="16:16" ht="18.75" customHeight="1" x14ac:dyDescent="0.25">
      <c r="P203" s="1"/>
    </row>
    <row r="204" spans="16:16" ht="18.75" customHeight="1" x14ac:dyDescent="0.25">
      <c r="P204" s="1"/>
    </row>
    <row r="205" spans="16:16" ht="18.75" customHeight="1" x14ac:dyDescent="0.25">
      <c r="P205" s="1"/>
    </row>
    <row r="206" spans="16:16" ht="18.75" customHeight="1" x14ac:dyDescent="0.25">
      <c r="P206" s="1"/>
    </row>
    <row r="207" spans="16:16" ht="18.75" customHeight="1" x14ac:dyDescent="0.25">
      <c r="P207" s="1"/>
    </row>
    <row r="208" spans="16:16" ht="18.75" customHeight="1" x14ac:dyDescent="0.25">
      <c r="P208" s="1"/>
    </row>
    <row r="209" spans="16:16" ht="18.75" customHeight="1" x14ac:dyDescent="0.25">
      <c r="P209" s="1"/>
    </row>
    <row r="210" spans="16:16" ht="18.75" customHeight="1" x14ac:dyDescent="0.25">
      <c r="P210" s="1"/>
    </row>
    <row r="211" spans="16:16" ht="18.75" customHeight="1" x14ac:dyDescent="0.25">
      <c r="P211" s="1"/>
    </row>
    <row r="212" spans="16:16" ht="18.75" customHeight="1" x14ac:dyDescent="0.25">
      <c r="P212" s="1"/>
    </row>
    <row r="213" spans="16:16" ht="18.75" customHeight="1" x14ac:dyDescent="0.25">
      <c r="P213" s="1"/>
    </row>
    <row r="214" spans="16:16" ht="18.75" customHeight="1" x14ac:dyDescent="0.25">
      <c r="P214" s="1"/>
    </row>
    <row r="215" spans="16:16" ht="18.75" customHeight="1" x14ac:dyDescent="0.25">
      <c r="P215" s="1"/>
    </row>
    <row r="216" spans="16:16" ht="18.75" customHeight="1" x14ac:dyDescent="0.25">
      <c r="P216" s="1"/>
    </row>
    <row r="217" spans="16:16" ht="18.75" customHeight="1" x14ac:dyDescent="0.25">
      <c r="P217" s="1"/>
    </row>
    <row r="218" spans="16:16" ht="18.75" customHeight="1" x14ac:dyDescent="0.25">
      <c r="P218" s="1"/>
    </row>
    <row r="219" spans="16:16" ht="18.75" customHeight="1" x14ac:dyDescent="0.25">
      <c r="P219" s="1"/>
    </row>
    <row r="220" spans="16:16" ht="18.75" customHeight="1" x14ac:dyDescent="0.25">
      <c r="P220" s="1"/>
    </row>
    <row r="221" spans="16:16" ht="18.75" customHeight="1" x14ac:dyDescent="0.25">
      <c r="P221" s="1"/>
    </row>
    <row r="222" spans="16:16" ht="18.75" customHeight="1" x14ac:dyDescent="0.25">
      <c r="P222" s="1"/>
    </row>
    <row r="223" spans="16:16" ht="18.75" customHeight="1" x14ac:dyDescent="0.25">
      <c r="P223" s="1"/>
    </row>
    <row r="224" spans="16:16" ht="18.75" customHeight="1" x14ac:dyDescent="0.25">
      <c r="P224" s="1"/>
    </row>
    <row r="225" spans="16:16" ht="18.75" customHeight="1" x14ac:dyDescent="0.25">
      <c r="P225" s="1"/>
    </row>
    <row r="226" spans="16:16" ht="18.75" customHeight="1" x14ac:dyDescent="0.25">
      <c r="P226" s="1"/>
    </row>
    <row r="227" spans="16:16" ht="18.75" customHeight="1" x14ac:dyDescent="0.25">
      <c r="P227" s="1"/>
    </row>
    <row r="228" spans="16:16" ht="18.75" customHeight="1" x14ac:dyDescent="0.25">
      <c r="P228" s="1"/>
    </row>
    <row r="229" spans="16:16" ht="18.75" customHeight="1" x14ac:dyDescent="0.25">
      <c r="P229" s="1"/>
    </row>
    <row r="230" spans="16:16" ht="18.75" customHeight="1" x14ac:dyDescent="0.25">
      <c r="P230" s="1"/>
    </row>
    <row r="231" spans="16:16" ht="18.75" customHeight="1" x14ac:dyDescent="0.25">
      <c r="P231" s="1"/>
    </row>
    <row r="232" spans="16:16" ht="18.75" customHeight="1" x14ac:dyDescent="0.25">
      <c r="P232" s="1"/>
    </row>
    <row r="233" spans="16:16" ht="18.75" customHeight="1" x14ac:dyDescent="0.25">
      <c r="P233" s="1"/>
    </row>
  </sheetData>
  <conditionalFormatting sqref="G2:G3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{BA8AD63B-4F4B-4E52-B1FF-C80B631704F2}</x14:id>
        </ext>
      </extLst>
    </cfRule>
  </conditionalFormatting>
  <conditionalFormatting sqref="I2:I32">
    <cfRule type="dataBar" priority="5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{FEEAA0DD-2277-4117-AF84-B5FFF1C2075B}</x14:id>
        </ext>
      </extLst>
    </cfRule>
  </conditionalFormatting>
  <conditionalFormatting sqref="U5:U16">
    <cfRule type="colorScale" priority="4">
      <colorScale>
        <cfvo type="min"/>
        <cfvo type="max"/>
        <color rgb="FFFFEF9C"/>
        <color rgb="FFFF7C80"/>
      </colorScale>
    </cfRule>
  </conditionalFormatting>
  <conditionalFormatting sqref="H1:H35 H55:H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{6402D022-A37E-4652-AFCF-93588EF87A12}</x14:id>
        </ext>
      </extLst>
    </cfRule>
  </conditionalFormatting>
  <conditionalFormatting sqref="F37:F54">
    <cfRule type="dataBar" priority="2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{F5CF5469-E24E-4C38-A3FA-29866C94D716}</x14:id>
        </ext>
      </extLst>
    </cfRule>
  </conditionalFormatting>
  <conditionalFormatting sqref="E36:E5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{CA3897D6-50AD-40F4-B4DD-FCC33CBB4427}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8AD63B-4F4B-4E52-B1FF-C80B631704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G2:G32</xm:sqref>
        </x14:conditionalFormatting>
        <x14:conditionalFormatting xmlns:xm="http://schemas.microsoft.com/office/excel/2006/main">
          <x14:cfRule type="dataBar" id="{FEEAA0DD-2277-4117-AF84-B5FFF1C2075B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I2:I32</xm:sqref>
        </x14:conditionalFormatting>
        <x14:conditionalFormatting xmlns:xm="http://schemas.microsoft.com/office/excel/2006/main">
          <x14:cfRule type="dataBar" id="{6402D022-A37E-4652-AFCF-93588EF87A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H1:H35 H55:H1048576</xm:sqref>
        </x14:conditionalFormatting>
        <x14:conditionalFormatting xmlns:xm="http://schemas.microsoft.com/office/excel/2006/main">
          <x14:cfRule type="dataBar" id="{F5CF5469-E24E-4C38-A3FA-29866C94D716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F37:F54</xm:sqref>
        </x14:conditionalFormatting>
        <x14:conditionalFormatting xmlns:xm="http://schemas.microsoft.com/office/excel/2006/main">
          <x14:cfRule type="dataBar" id="{CA3897D6-50AD-40F4-B4DD-FCC33CBB44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E36:E54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9" workbookViewId="0">
      <selection activeCell="E37" sqref="E37"/>
    </sheetView>
  </sheetViews>
  <sheetFormatPr defaultRowHeight="15" x14ac:dyDescent="0.25"/>
  <cols>
    <col min="2" max="2" width="92.5703125" bestFit="1" customWidth="1"/>
  </cols>
  <sheetData>
    <row r="1" spans="1:14" ht="60" x14ac:dyDescent="0.25">
      <c r="A1" s="26" t="s">
        <v>110</v>
      </c>
      <c r="B1" s="15" t="s">
        <v>3</v>
      </c>
      <c r="C1" s="14" t="s">
        <v>10</v>
      </c>
      <c r="D1" s="14" t="s">
        <v>132</v>
      </c>
      <c r="E1" s="14" t="s">
        <v>133</v>
      </c>
      <c r="F1" s="14" t="s">
        <v>107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6" t="s">
        <v>131</v>
      </c>
      <c r="M1" s="15" t="s">
        <v>122</v>
      </c>
      <c r="N1" s="17" t="s">
        <v>109</v>
      </c>
    </row>
    <row r="2" spans="1:14" x14ac:dyDescent="0.25">
      <c r="A2" s="28">
        <v>43493</v>
      </c>
      <c r="B2" s="23" t="s">
        <v>29</v>
      </c>
      <c r="C2" s="23">
        <v>17652</v>
      </c>
      <c r="D2" s="23">
        <v>273</v>
      </c>
      <c r="E2" s="23">
        <v>1233</v>
      </c>
      <c r="F2" s="23"/>
      <c r="G2" s="23" t="s">
        <v>12</v>
      </c>
      <c r="H2" s="23" t="s">
        <v>30</v>
      </c>
      <c r="I2" s="23" t="s">
        <v>31</v>
      </c>
      <c r="J2" s="23">
        <v>21847</v>
      </c>
      <c r="K2" s="23" t="s">
        <v>13</v>
      </c>
      <c r="L2" s="24">
        <v>0.23765012463176977</v>
      </c>
      <c r="M2" s="23" t="s">
        <v>127</v>
      </c>
      <c r="N2" s="25" t="s">
        <v>136</v>
      </c>
    </row>
    <row r="3" spans="1:14" x14ac:dyDescent="0.25">
      <c r="A3" s="27">
        <v>43578</v>
      </c>
      <c r="B3" s="19" t="s">
        <v>82</v>
      </c>
      <c r="C3" s="19">
        <v>18052</v>
      </c>
      <c r="D3" s="19">
        <v>139</v>
      </c>
      <c r="E3" s="19">
        <v>1291</v>
      </c>
      <c r="F3" s="19"/>
      <c r="G3" s="19" t="s">
        <v>12</v>
      </c>
      <c r="H3" s="19" t="s">
        <v>83</v>
      </c>
      <c r="I3" s="19" t="s">
        <v>84</v>
      </c>
      <c r="J3" s="19">
        <v>21977</v>
      </c>
      <c r="K3" s="19" t="s">
        <v>13</v>
      </c>
      <c r="L3" s="20">
        <v>0.21742743186350544</v>
      </c>
      <c r="M3" s="19" t="s">
        <v>118</v>
      </c>
      <c r="N3" s="21" t="s">
        <v>137</v>
      </c>
    </row>
    <row r="4" spans="1:14" x14ac:dyDescent="0.25">
      <c r="A4" s="28">
        <v>43566</v>
      </c>
      <c r="B4" s="23" t="s">
        <v>70</v>
      </c>
      <c r="C4" s="23">
        <v>17969</v>
      </c>
      <c r="D4" s="23">
        <v>89</v>
      </c>
      <c r="E4" s="23">
        <v>1274</v>
      </c>
      <c r="F4" s="23"/>
      <c r="G4" s="23" t="s">
        <v>12</v>
      </c>
      <c r="H4" s="23" t="s">
        <v>71</v>
      </c>
      <c r="I4" s="23" t="s">
        <v>72</v>
      </c>
      <c r="J4" s="23">
        <v>21885</v>
      </c>
      <c r="K4" s="23" t="s">
        <v>13</v>
      </c>
      <c r="L4" s="24">
        <v>0.21793088096165619</v>
      </c>
      <c r="M4" s="23" t="s">
        <v>118</v>
      </c>
      <c r="N4" s="21" t="s">
        <v>137</v>
      </c>
    </row>
    <row r="5" spans="1:14" x14ac:dyDescent="0.25">
      <c r="A5" s="18">
        <v>43521</v>
      </c>
      <c r="B5" s="19" t="s">
        <v>37</v>
      </c>
      <c r="C5" s="19">
        <v>17704</v>
      </c>
      <c r="D5" s="19">
        <v>99</v>
      </c>
      <c r="E5" s="19">
        <v>1223</v>
      </c>
      <c r="F5" s="19"/>
      <c r="G5" s="19" t="s">
        <v>12</v>
      </c>
      <c r="H5" s="19" t="s">
        <v>38</v>
      </c>
      <c r="I5" s="19" t="s">
        <v>39</v>
      </c>
      <c r="J5" s="19">
        <v>21485</v>
      </c>
      <c r="K5" s="19" t="s">
        <v>13</v>
      </c>
      <c r="L5" s="20">
        <v>0.21356755535472211</v>
      </c>
      <c r="M5" s="19" t="s">
        <v>118</v>
      </c>
      <c r="N5" s="21" t="s">
        <v>137</v>
      </c>
    </row>
    <row r="6" spans="1:14" x14ac:dyDescent="0.25">
      <c r="A6" s="28">
        <v>43476</v>
      </c>
      <c r="B6" s="23" t="s">
        <v>17</v>
      </c>
      <c r="C6" s="23">
        <v>17684</v>
      </c>
      <c r="D6" s="23">
        <v>126</v>
      </c>
      <c r="E6" s="23">
        <v>1204</v>
      </c>
      <c r="F6" s="23"/>
      <c r="G6" s="23" t="s">
        <v>12</v>
      </c>
      <c r="H6" s="23" t="s">
        <v>18</v>
      </c>
      <c r="I6" s="23" t="s">
        <v>19</v>
      </c>
      <c r="J6" s="23">
        <v>21620</v>
      </c>
      <c r="K6" s="23" t="s">
        <v>13</v>
      </c>
      <c r="L6" s="24">
        <v>0.22257407826283646</v>
      </c>
      <c r="M6" s="23" t="s">
        <v>118</v>
      </c>
      <c r="N6" s="21" t="s">
        <v>137</v>
      </c>
    </row>
    <row r="7" spans="1:14" x14ac:dyDescent="0.25">
      <c r="A7" s="27">
        <v>43545</v>
      </c>
      <c r="B7" s="19" t="s">
        <v>52</v>
      </c>
      <c r="C7" s="19">
        <v>17678</v>
      </c>
      <c r="D7" s="19">
        <v>144</v>
      </c>
      <c r="E7" s="19">
        <v>1268</v>
      </c>
      <c r="F7" s="19"/>
      <c r="G7" s="19" t="s">
        <v>12</v>
      </c>
      <c r="H7" s="19" t="s">
        <v>53</v>
      </c>
      <c r="I7" s="19" t="s">
        <v>54</v>
      </c>
      <c r="J7" s="19">
        <v>21701</v>
      </c>
      <c r="K7" s="19" t="s">
        <v>13</v>
      </c>
      <c r="L7" s="20">
        <v>0.22757099219368707</v>
      </c>
      <c r="M7" s="19" t="s">
        <v>118</v>
      </c>
      <c r="N7" s="21" t="s">
        <v>137</v>
      </c>
    </row>
    <row r="8" spans="1:14" x14ac:dyDescent="0.25">
      <c r="A8" s="22">
        <v>43572</v>
      </c>
      <c r="B8" s="23" t="s">
        <v>76</v>
      </c>
      <c r="C8" s="23">
        <v>17850</v>
      </c>
      <c r="D8" s="23">
        <v>122</v>
      </c>
      <c r="E8" s="23">
        <v>1278</v>
      </c>
      <c r="F8" s="23"/>
      <c r="G8" s="23" t="s">
        <v>12</v>
      </c>
      <c r="H8" s="23" t="s">
        <v>77</v>
      </c>
      <c r="I8" s="23" t="s">
        <v>78</v>
      </c>
      <c r="J8" s="23">
        <v>21943</v>
      </c>
      <c r="K8" s="23" t="s">
        <v>13</v>
      </c>
      <c r="L8" s="24">
        <v>0.22929971988795519</v>
      </c>
      <c r="M8" s="23" t="s">
        <v>128</v>
      </c>
      <c r="N8" s="25" t="s">
        <v>117</v>
      </c>
    </row>
    <row r="9" spans="1:14" x14ac:dyDescent="0.25">
      <c r="A9" s="27">
        <v>43488</v>
      </c>
      <c r="B9" s="19" t="s">
        <v>26</v>
      </c>
      <c r="C9" s="19">
        <v>17758</v>
      </c>
      <c r="D9" s="19">
        <v>255</v>
      </c>
      <c r="E9" s="19">
        <v>1225</v>
      </c>
      <c r="F9" s="19"/>
      <c r="G9" s="19" t="s">
        <v>12</v>
      </c>
      <c r="H9" s="19" t="s">
        <v>27</v>
      </c>
      <c r="I9" s="19" t="s">
        <v>28</v>
      </c>
      <c r="J9" s="19">
        <v>21779</v>
      </c>
      <c r="K9" s="19" t="s">
        <v>13</v>
      </c>
      <c r="L9" s="20">
        <v>0.22643315688703683</v>
      </c>
      <c r="M9" s="19" t="s">
        <v>124</v>
      </c>
      <c r="N9" s="21" t="s">
        <v>117</v>
      </c>
    </row>
    <row r="10" spans="1:14" x14ac:dyDescent="0.25">
      <c r="A10" s="27">
        <v>43593</v>
      </c>
      <c r="B10" s="19" t="s">
        <v>97</v>
      </c>
      <c r="C10" s="19">
        <v>17573</v>
      </c>
      <c r="D10" s="19">
        <v>69</v>
      </c>
      <c r="E10" s="19">
        <v>1294</v>
      </c>
      <c r="F10" s="19"/>
      <c r="G10" s="19" t="s">
        <v>12</v>
      </c>
      <c r="H10" s="19" t="s">
        <v>98</v>
      </c>
      <c r="I10" s="19" t="s">
        <v>99</v>
      </c>
      <c r="J10" s="19">
        <v>21333</v>
      </c>
      <c r="K10" s="19" t="s">
        <v>13</v>
      </c>
      <c r="L10" s="20">
        <v>0.21396460479144142</v>
      </c>
      <c r="M10" s="19" t="s">
        <v>124</v>
      </c>
      <c r="N10" s="21" t="s">
        <v>117</v>
      </c>
    </row>
    <row r="11" spans="1:14" x14ac:dyDescent="0.25">
      <c r="A11" s="22">
        <v>43480</v>
      </c>
      <c r="B11" s="23" t="s">
        <v>20</v>
      </c>
      <c r="C11" s="23">
        <v>16984</v>
      </c>
      <c r="D11" s="23">
        <v>306</v>
      </c>
      <c r="E11" s="23">
        <v>1211</v>
      </c>
      <c r="F11" s="23"/>
      <c r="G11" s="23" t="s">
        <v>12</v>
      </c>
      <c r="H11" s="23" t="s">
        <v>21</v>
      </c>
      <c r="I11" s="23" t="s">
        <v>22</v>
      </c>
      <c r="J11" s="23">
        <v>21668</v>
      </c>
      <c r="K11" s="23" t="s">
        <v>13</v>
      </c>
      <c r="L11" s="24">
        <v>0.27578897786151674</v>
      </c>
      <c r="M11" s="23" t="s">
        <v>124</v>
      </c>
      <c r="N11" s="25" t="s">
        <v>117</v>
      </c>
    </row>
    <row r="12" spans="1:14" x14ac:dyDescent="0.25">
      <c r="A12" s="28">
        <v>43587</v>
      </c>
      <c r="B12" s="23" t="s">
        <v>91</v>
      </c>
      <c r="C12" s="23">
        <v>18305</v>
      </c>
      <c r="D12" s="23">
        <v>156</v>
      </c>
      <c r="E12" s="23">
        <v>1305</v>
      </c>
      <c r="F12" s="23"/>
      <c r="G12" s="23" t="s">
        <v>12</v>
      </c>
      <c r="H12" s="23" t="s">
        <v>92</v>
      </c>
      <c r="I12" s="23" t="s">
        <v>93</v>
      </c>
      <c r="J12" s="23">
        <v>22053</v>
      </c>
      <c r="K12" s="23" t="s">
        <v>13</v>
      </c>
      <c r="L12" s="24">
        <v>0.20475279978148048</v>
      </c>
      <c r="M12" s="23" t="s">
        <v>128</v>
      </c>
      <c r="N12" s="25" t="s">
        <v>115</v>
      </c>
    </row>
    <row r="13" spans="1:14" x14ac:dyDescent="0.25">
      <c r="A13" s="28">
        <v>43598</v>
      </c>
      <c r="B13" s="23" t="s">
        <v>103</v>
      </c>
      <c r="C13" s="23">
        <v>17743</v>
      </c>
      <c r="D13" s="23">
        <v>92</v>
      </c>
      <c r="E13" s="23">
        <v>1298</v>
      </c>
      <c r="F13" s="23"/>
      <c r="G13" s="23" t="s">
        <v>12</v>
      </c>
      <c r="H13" s="23" t="s">
        <v>104</v>
      </c>
      <c r="I13" s="23" t="s">
        <v>105</v>
      </c>
      <c r="J13" s="23">
        <v>21411</v>
      </c>
      <c r="K13" s="23" t="s">
        <v>13</v>
      </c>
      <c r="L13" s="24">
        <v>0.20672941441695317</v>
      </c>
      <c r="M13" s="23" t="s">
        <v>128</v>
      </c>
      <c r="N13" s="25" t="s">
        <v>115</v>
      </c>
    </row>
    <row r="14" spans="1:14" x14ac:dyDescent="0.25">
      <c r="A14" s="22">
        <v>43552</v>
      </c>
      <c r="B14" s="23" t="s">
        <v>58</v>
      </c>
      <c r="C14" s="23">
        <v>17501</v>
      </c>
      <c r="D14" s="23">
        <v>183</v>
      </c>
      <c r="E14" s="23">
        <v>1266</v>
      </c>
      <c r="F14" s="23"/>
      <c r="G14" s="23" t="s">
        <v>12</v>
      </c>
      <c r="H14" s="23" t="s">
        <v>59</v>
      </c>
      <c r="I14" s="23" t="s">
        <v>60</v>
      </c>
      <c r="J14" s="23">
        <v>21795</v>
      </c>
      <c r="K14" s="23" t="s">
        <v>13</v>
      </c>
      <c r="L14" s="24">
        <v>0.24535740814810583</v>
      </c>
      <c r="M14" s="23" t="s">
        <v>129</v>
      </c>
      <c r="N14" s="25" t="s">
        <v>114</v>
      </c>
    </row>
    <row r="15" spans="1:14" x14ac:dyDescent="0.25">
      <c r="A15" s="18">
        <v>43532</v>
      </c>
      <c r="B15" s="19" t="s">
        <v>43</v>
      </c>
      <c r="C15" s="19">
        <v>17160</v>
      </c>
      <c r="D15" s="19">
        <v>274</v>
      </c>
      <c r="E15" s="19">
        <v>1246</v>
      </c>
      <c r="F15" s="19"/>
      <c r="G15" s="19" t="s">
        <v>12</v>
      </c>
      <c r="H15" s="19" t="s">
        <v>44</v>
      </c>
      <c r="I15" s="19" t="s">
        <v>45</v>
      </c>
      <c r="J15" s="19">
        <v>21612</v>
      </c>
      <c r="K15" s="19" t="s">
        <v>13</v>
      </c>
      <c r="L15" s="20">
        <v>0.25944055944055944</v>
      </c>
      <c r="M15" s="19" t="s">
        <v>129</v>
      </c>
      <c r="N15" s="21" t="s">
        <v>114</v>
      </c>
    </row>
    <row r="16" spans="1:14" x14ac:dyDescent="0.25">
      <c r="A16" s="27">
        <v>43591</v>
      </c>
      <c r="B16" s="19" t="s">
        <v>94</v>
      </c>
      <c r="C16" s="19">
        <v>18695</v>
      </c>
      <c r="D16" s="19">
        <v>137</v>
      </c>
      <c r="E16" s="19">
        <v>1301</v>
      </c>
      <c r="F16" s="19"/>
      <c r="G16" s="19" t="s">
        <v>12</v>
      </c>
      <c r="H16" s="19" t="s">
        <v>95</v>
      </c>
      <c r="I16" s="19" t="s">
        <v>96</v>
      </c>
      <c r="J16" s="19">
        <v>22035</v>
      </c>
      <c r="K16" s="19" t="s">
        <v>13</v>
      </c>
      <c r="L16" s="20">
        <v>0.17865739502540787</v>
      </c>
      <c r="M16" s="19" t="s">
        <v>127</v>
      </c>
      <c r="N16" s="21" t="s">
        <v>119</v>
      </c>
    </row>
    <row r="17" spans="1:14" x14ac:dyDescent="0.25">
      <c r="A17" s="27">
        <v>43537</v>
      </c>
      <c r="B17" s="19" t="s">
        <v>46</v>
      </c>
      <c r="C17" s="19">
        <v>17936</v>
      </c>
      <c r="D17" s="19">
        <v>385</v>
      </c>
      <c r="E17" s="19">
        <v>1251</v>
      </c>
      <c r="F17" s="19"/>
      <c r="G17" s="19" t="s">
        <v>12</v>
      </c>
      <c r="H17" s="19" t="s">
        <v>47</v>
      </c>
      <c r="I17" s="19" t="s">
        <v>48</v>
      </c>
      <c r="J17" s="19">
        <v>21627</v>
      </c>
      <c r="K17" s="19" t="s">
        <v>13</v>
      </c>
      <c r="L17" s="20">
        <v>0.20578724353256023</v>
      </c>
      <c r="M17" s="19" t="s">
        <v>127</v>
      </c>
      <c r="N17" s="21" t="s">
        <v>119</v>
      </c>
    </row>
    <row r="18" spans="1:14" x14ac:dyDescent="0.25">
      <c r="A18" s="27">
        <v>43563</v>
      </c>
      <c r="B18" s="19" t="s">
        <v>67</v>
      </c>
      <c r="C18" s="19">
        <v>18232</v>
      </c>
      <c r="D18" s="19">
        <v>154</v>
      </c>
      <c r="E18" s="19">
        <v>1269</v>
      </c>
      <c r="F18" s="19"/>
      <c r="G18" s="19" t="s">
        <v>12</v>
      </c>
      <c r="H18" s="19" t="s">
        <v>68</v>
      </c>
      <c r="I18" s="19" t="s">
        <v>69</v>
      </c>
      <c r="J18" s="19">
        <v>21872</v>
      </c>
      <c r="K18" s="19" t="s">
        <v>13</v>
      </c>
      <c r="L18" s="20">
        <v>0.19964896884598507</v>
      </c>
      <c r="M18" s="19" t="s">
        <v>125</v>
      </c>
      <c r="N18" s="21" t="s">
        <v>120</v>
      </c>
    </row>
    <row r="19" spans="1:14" x14ac:dyDescent="0.25">
      <c r="A19" s="28">
        <v>43586</v>
      </c>
      <c r="B19" s="23" t="s">
        <v>88</v>
      </c>
      <c r="C19" s="23">
        <v>18163</v>
      </c>
      <c r="D19" s="23">
        <v>191</v>
      </c>
      <c r="E19" s="23">
        <v>1305</v>
      </c>
      <c r="F19" s="23"/>
      <c r="G19" s="23" t="s">
        <v>12</v>
      </c>
      <c r="H19" s="23" t="s">
        <v>89</v>
      </c>
      <c r="I19" s="23" t="s">
        <v>90</v>
      </c>
      <c r="J19" s="23">
        <v>22029</v>
      </c>
      <c r="K19" s="23" t="s">
        <v>13</v>
      </c>
      <c r="L19" s="24">
        <v>0.21285030006056269</v>
      </c>
      <c r="M19" s="23" t="s">
        <v>125</v>
      </c>
      <c r="N19" s="25" t="s">
        <v>120</v>
      </c>
    </row>
    <row r="24" spans="1:14" x14ac:dyDescent="0.25">
      <c r="A24" s="4" t="s">
        <v>111</v>
      </c>
      <c r="B24" t="s">
        <v>141</v>
      </c>
    </row>
    <row r="25" spans="1:14" x14ac:dyDescent="0.25">
      <c r="A25" s="5" t="s">
        <v>136</v>
      </c>
      <c r="B25" s="6">
        <v>17652</v>
      </c>
    </row>
    <row r="26" spans="1:14" x14ac:dyDescent="0.25">
      <c r="A26" s="5" t="s">
        <v>137</v>
      </c>
      <c r="B26" s="6">
        <v>89087</v>
      </c>
    </row>
    <row r="27" spans="1:14" x14ac:dyDescent="0.25">
      <c r="A27" s="5" t="s">
        <v>117</v>
      </c>
      <c r="B27" s="6">
        <v>70165</v>
      </c>
    </row>
    <row r="28" spans="1:14" x14ac:dyDescent="0.25">
      <c r="A28" s="5" t="s">
        <v>115</v>
      </c>
      <c r="B28" s="6">
        <v>36048</v>
      </c>
    </row>
    <row r="29" spans="1:14" x14ac:dyDescent="0.25">
      <c r="A29" s="5" t="s">
        <v>114</v>
      </c>
      <c r="B29" s="6">
        <v>34661</v>
      </c>
    </row>
    <row r="30" spans="1:14" x14ac:dyDescent="0.25">
      <c r="A30" s="5" t="s">
        <v>119</v>
      </c>
      <c r="B30" s="6">
        <v>36631</v>
      </c>
    </row>
    <row r="31" spans="1:14" x14ac:dyDescent="0.25">
      <c r="A31" s="5" t="s">
        <v>120</v>
      </c>
      <c r="B31" s="6">
        <v>36395</v>
      </c>
    </row>
    <row r="32" spans="1:14" x14ac:dyDescent="0.25">
      <c r="A32" s="5" t="s">
        <v>112</v>
      </c>
      <c r="B32" s="6">
        <v>320639</v>
      </c>
    </row>
    <row r="41" spans="1:2" x14ac:dyDescent="0.25">
      <c r="A41" t="s">
        <v>111</v>
      </c>
      <c r="B41" t="s">
        <v>141</v>
      </c>
    </row>
    <row r="42" spans="1:2" x14ac:dyDescent="0.25">
      <c r="A42" t="s">
        <v>137</v>
      </c>
      <c r="B42">
        <v>89087</v>
      </c>
    </row>
    <row r="43" spans="1:2" x14ac:dyDescent="0.25">
      <c r="A43" t="s">
        <v>117</v>
      </c>
      <c r="B43">
        <v>70165</v>
      </c>
    </row>
    <row r="44" spans="1:2" x14ac:dyDescent="0.25">
      <c r="A44" t="s">
        <v>119</v>
      </c>
      <c r="B44">
        <v>36631</v>
      </c>
    </row>
    <row r="45" spans="1:2" x14ac:dyDescent="0.25">
      <c r="A45" t="s">
        <v>120</v>
      </c>
      <c r="B45">
        <v>36395</v>
      </c>
    </row>
    <row r="46" spans="1:2" x14ac:dyDescent="0.25">
      <c r="A46" t="s">
        <v>115</v>
      </c>
      <c r="B46">
        <v>36048</v>
      </c>
    </row>
    <row r="47" spans="1:2" x14ac:dyDescent="0.25">
      <c r="A47" t="s">
        <v>114</v>
      </c>
      <c r="B47">
        <v>34661</v>
      </c>
    </row>
    <row r="48" spans="1:2" x14ac:dyDescent="0.25">
      <c r="A48" t="s">
        <v>136</v>
      </c>
      <c r="B48">
        <v>17652</v>
      </c>
    </row>
  </sheetData>
  <autoFilter ref="A1:N19">
    <sortState ref="A2:N19">
      <sortCondition ref="N1:N19"/>
    </sortState>
  </autoFilter>
  <conditionalFormatting sqref="D2:D19">
    <cfRule type="dataBar" priority="2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{B25BE826-8127-4038-BBA8-AE75C92768E2}</x14:id>
        </ext>
      </extLst>
    </cfRule>
  </conditionalFormatting>
  <conditionalFormatting sqref="C1:C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{93565CE0-35BF-48E8-90A9-8F89FF5246DF}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5BE826-8127-4038-BBA8-AE75C92768E2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D2:D19</xm:sqref>
        </x14:conditionalFormatting>
        <x14:conditionalFormatting xmlns:xm="http://schemas.microsoft.com/office/excel/2006/main">
          <x14:cfRule type="dataBar" id="{93565CE0-35BF-48E8-90A9-8F89FF5246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topLeftCell="B1" zoomScale="85" zoomScaleNormal="85" workbookViewId="0">
      <selection sqref="A1:A1048576"/>
    </sheetView>
  </sheetViews>
  <sheetFormatPr defaultRowHeight="18.75" customHeight="1" x14ac:dyDescent="0.25"/>
  <cols>
    <col min="1" max="1" width="12.140625" style="1" hidden="1" customWidth="1"/>
    <col min="2" max="2" width="12.140625" style="12" customWidth="1"/>
    <col min="3" max="3" width="9.85546875" style="2" bestFit="1" customWidth="1"/>
    <col min="5" max="5" width="0" hidden="1" customWidth="1"/>
    <col min="6" max="6" width="49.7109375" style="1" hidden="1" customWidth="1"/>
    <col min="7" max="7" width="16" hidden="1" customWidth="1"/>
    <col min="8" max="8" width="15.5703125" customWidth="1"/>
    <col min="9" max="9" width="9.140625" customWidth="1"/>
    <col min="10" max="10" width="9.140625" style="13" customWidth="1"/>
    <col min="12" max="12" width="19.28515625" bestFit="1" customWidth="1"/>
    <col min="13" max="13" width="19.28515625" style="1" bestFit="1" customWidth="1"/>
    <col min="14" max="14" width="9" style="31" bestFit="1" customWidth="1"/>
    <col min="15" max="15" width="14.7109375" bestFit="1" customWidth="1"/>
    <col min="16" max="16" width="13.7109375" customWidth="1"/>
    <col min="17" max="18" width="9.140625" style="1" customWidth="1"/>
    <col min="19" max="19" width="12.7109375" customWidth="1"/>
    <col min="20" max="20" width="11.42578125" bestFit="1" customWidth="1"/>
    <col min="23" max="23" width="13.85546875" style="1" bestFit="1" customWidth="1"/>
    <col min="24" max="24" width="11.42578125" style="1" bestFit="1" customWidth="1"/>
    <col min="25" max="25" width="9.140625" style="10" customWidth="1"/>
    <col min="26" max="26" width="12" style="1" customWidth="1"/>
    <col min="27" max="27" width="20.85546875" style="1" customWidth="1"/>
    <col min="28" max="28" width="15.7109375" style="1" customWidth="1"/>
    <col min="29" max="29" width="27.28515625" style="1" customWidth="1"/>
    <col min="30" max="30" width="12" style="1" customWidth="1"/>
    <col min="31" max="16384" width="9.140625" style="1"/>
  </cols>
  <sheetData>
    <row r="1" spans="1:26" s="3" customFormat="1" ht="28.5" customHeight="1" x14ac:dyDescent="0.25">
      <c r="A1" s="3" t="s">
        <v>0</v>
      </c>
      <c r="B1" s="11" t="s">
        <v>134</v>
      </c>
      <c r="C1" s="33" t="s">
        <v>110</v>
      </c>
      <c r="D1" s="1" t="s">
        <v>3</v>
      </c>
      <c r="E1" s="3" t="s">
        <v>9</v>
      </c>
      <c r="F1" s="3" t="s">
        <v>10</v>
      </c>
      <c r="G1" s="3" t="s">
        <v>132</v>
      </c>
      <c r="H1" s="3" t="s">
        <v>133</v>
      </c>
      <c r="I1" s="29" t="s">
        <v>152</v>
      </c>
      <c r="J1" s="9" t="s">
        <v>131</v>
      </c>
      <c r="K1" s="3" t="s">
        <v>151</v>
      </c>
      <c r="L1" s="1" t="s">
        <v>122</v>
      </c>
      <c r="M1" s="3" t="s">
        <v>109</v>
      </c>
      <c r="N1" s="3" t="s">
        <v>4</v>
      </c>
      <c r="O1" s="3" t="s">
        <v>1</v>
      </c>
      <c r="P1" s="3" t="s">
        <v>2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6" ht="18.75" customHeight="1" x14ac:dyDescent="0.25">
      <c r="A2" s="1">
        <v>82078</v>
      </c>
      <c r="B2" s="12" t="str">
        <f t="shared" ref="B2:B32" si="0">TEXT(C2,"dddd")</f>
        <v>Wednesday</v>
      </c>
      <c r="C2" s="2">
        <v>43467</v>
      </c>
      <c r="D2" s="1" t="s">
        <v>14</v>
      </c>
      <c r="E2" s="1">
        <v>3861</v>
      </c>
      <c r="F2" s="1">
        <v>17639</v>
      </c>
      <c r="G2" s="1">
        <v>750</v>
      </c>
      <c r="H2" s="1">
        <v>1190</v>
      </c>
      <c r="I2" s="30">
        <v>0</v>
      </c>
      <c r="J2" s="10">
        <f>Table15[[#This Row],[Open Rate]]/Table15[[#This Row],[Delete/Not Open Rate]]</f>
        <v>0.21888995974828504</v>
      </c>
      <c r="K2" s="1"/>
      <c r="L2" s="1" t="s">
        <v>123</v>
      </c>
      <c r="M2" s="1" t="s">
        <v>116</v>
      </c>
      <c r="N2" s="1" t="s">
        <v>12</v>
      </c>
      <c r="O2" s="1" t="s">
        <v>11</v>
      </c>
      <c r="P2" s="1" t="s">
        <v>11</v>
      </c>
      <c r="Q2" s="1" t="s">
        <v>15</v>
      </c>
      <c r="R2" s="1" t="s">
        <v>16</v>
      </c>
      <c r="S2" s="1">
        <v>21500</v>
      </c>
      <c r="T2" s="1" t="s">
        <v>13</v>
      </c>
      <c r="U2" s="1"/>
      <c r="V2" s="1"/>
      <c r="Y2" s="1"/>
    </row>
    <row r="3" spans="1:26" ht="18.75" customHeight="1" x14ac:dyDescent="0.25">
      <c r="A3" s="1">
        <v>82162</v>
      </c>
      <c r="B3" s="12" t="str">
        <f t="shared" si="0"/>
        <v>Friday</v>
      </c>
      <c r="C3" s="2">
        <v>43476</v>
      </c>
      <c r="D3" s="1" t="s">
        <v>17</v>
      </c>
      <c r="E3" s="1">
        <v>3936</v>
      </c>
      <c r="F3" s="1">
        <v>17684</v>
      </c>
      <c r="G3" s="1">
        <v>126</v>
      </c>
      <c r="H3" s="1">
        <v>1204</v>
      </c>
      <c r="I3" s="30">
        <f>(Table15[[#This Row],['# Unsubscribed]]-H2)/H2</f>
        <v>1.1764705882352941E-2</v>
      </c>
      <c r="J3" s="10">
        <f>Table15[[#This Row],[Open Rate]]/Table15[[#This Row],[Delete/Not Open Rate]]</f>
        <v>0.22257407826283646</v>
      </c>
      <c r="K3" s="1"/>
      <c r="L3" s="1" t="s">
        <v>118</v>
      </c>
      <c r="M3" s="1" t="s">
        <v>137</v>
      </c>
      <c r="N3" s="1" t="s">
        <v>12</v>
      </c>
      <c r="O3" s="1" t="s">
        <v>11</v>
      </c>
      <c r="P3" s="1" t="s">
        <v>11</v>
      </c>
      <c r="Q3" s="1" t="s">
        <v>18</v>
      </c>
      <c r="R3" s="1" t="s">
        <v>19</v>
      </c>
      <c r="S3" s="1">
        <v>21620</v>
      </c>
      <c r="T3" s="1" t="s">
        <v>13</v>
      </c>
      <c r="U3" s="1"/>
      <c r="V3" s="1"/>
      <c r="Y3" s="1"/>
    </row>
    <row r="4" spans="1:26" ht="18.75" customHeight="1" x14ac:dyDescent="0.25">
      <c r="A4" s="1">
        <v>82181</v>
      </c>
      <c r="B4" s="12" t="str">
        <f t="shared" si="0"/>
        <v>Tuesday</v>
      </c>
      <c r="C4" s="2">
        <v>43480</v>
      </c>
      <c r="D4" s="1" t="s">
        <v>20</v>
      </c>
      <c r="E4" s="1">
        <v>4684</v>
      </c>
      <c r="F4" s="1">
        <v>16984</v>
      </c>
      <c r="G4" s="1">
        <v>306</v>
      </c>
      <c r="H4" s="1">
        <v>1211</v>
      </c>
      <c r="I4" s="30">
        <f>(Table15[[#This Row],['# Unsubscribed]]-H3)/H3</f>
        <v>5.8139534883720929E-3</v>
      </c>
      <c r="J4" s="10">
        <f>Table15[[#This Row],[Open Rate]]/Table15[[#This Row],[Delete/Not Open Rate]]</f>
        <v>0.27578897786151674</v>
      </c>
      <c r="K4" s="1"/>
      <c r="L4" s="1" t="s">
        <v>124</v>
      </c>
      <c r="M4" s="1" t="s">
        <v>117</v>
      </c>
      <c r="N4" s="1" t="s">
        <v>12</v>
      </c>
      <c r="O4" s="1" t="s">
        <v>11</v>
      </c>
      <c r="P4" s="1" t="s">
        <v>11</v>
      </c>
      <c r="Q4" s="1" t="s">
        <v>21</v>
      </c>
      <c r="R4" s="1" t="s">
        <v>22</v>
      </c>
      <c r="S4" s="1">
        <v>21668</v>
      </c>
      <c r="T4" s="1" t="s">
        <v>13</v>
      </c>
      <c r="U4" s="1"/>
      <c r="V4" s="1"/>
      <c r="Y4" s="1"/>
    </row>
    <row r="5" spans="1:26" ht="18.75" customHeight="1" x14ac:dyDescent="0.25">
      <c r="A5" s="1">
        <v>82192</v>
      </c>
      <c r="B5" s="12" t="str">
        <f t="shared" si="0"/>
        <v>Tuesday</v>
      </c>
      <c r="C5" s="2">
        <v>43480</v>
      </c>
      <c r="D5" s="1" t="s">
        <v>23</v>
      </c>
      <c r="E5" s="1">
        <v>4253</v>
      </c>
      <c r="F5" s="1">
        <v>17414</v>
      </c>
      <c r="G5" s="1">
        <v>816</v>
      </c>
      <c r="H5" s="1">
        <v>1212</v>
      </c>
      <c r="I5" s="30">
        <f>(Table15[[#This Row],['# Unsubscribed]]-H4)/H4</f>
        <v>8.2576383154417832E-4</v>
      </c>
      <c r="J5" s="10">
        <f>Table15[[#This Row],[Open Rate]]/Table15[[#This Row],[Delete/Not Open Rate]]</f>
        <v>0.2442287814402205</v>
      </c>
      <c r="K5" s="1"/>
      <c r="L5" s="1" t="s">
        <v>127</v>
      </c>
      <c r="M5" s="1" t="s">
        <v>119</v>
      </c>
      <c r="N5" s="1" t="s">
        <v>12</v>
      </c>
      <c r="O5" s="1" t="s">
        <v>11</v>
      </c>
      <c r="P5" s="1" t="s">
        <v>11</v>
      </c>
      <c r="Q5" s="1" t="s">
        <v>24</v>
      </c>
      <c r="R5" s="1" t="s">
        <v>25</v>
      </c>
      <c r="S5" s="1">
        <v>21667</v>
      </c>
      <c r="T5" s="1" t="s">
        <v>13</v>
      </c>
      <c r="U5" s="1"/>
      <c r="V5" s="1"/>
      <c r="Y5" s="1"/>
    </row>
    <row r="6" spans="1:26" ht="18.75" customHeight="1" x14ac:dyDescent="0.25">
      <c r="A6" s="1">
        <v>82256</v>
      </c>
      <c r="B6" s="12" t="str">
        <f t="shared" si="0"/>
        <v>Wednesday</v>
      </c>
      <c r="C6" s="2">
        <v>43488</v>
      </c>
      <c r="D6" s="1" t="s">
        <v>26</v>
      </c>
      <c r="E6" s="1">
        <v>4021</v>
      </c>
      <c r="F6" s="1">
        <v>17758</v>
      </c>
      <c r="G6" s="1">
        <v>255</v>
      </c>
      <c r="H6" s="1">
        <v>1225</v>
      </c>
      <c r="I6" s="30">
        <f>(Table15[[#This Row],['# Unsubscribed]]-H5)/H5</f>
        <v>1.0726072607260726E-2</v>
      </c>
      <c r="J6" s="10">
        <f>Table15[[#This Row],[Open Rate]]/Table15[[#This Row],[Delete/Not Open Rate]]</f>
        <v>0.22643315688703683</v>
      </c>
      <c r="K6" s="1"/>
      <c r="L6" s="1" t="s">
        <v>124</v>
      </c>
      <c r="M6" s="1" t="s">
        <v>117</v>
      </c>
      <c r="N6" s="1" t="s">
        <v>12</v>
      </c>
      <c r="O6" s="1" t="s">
        <v>11</v>
      </c>
      <c r="P6" s="1" t="s">
        <v>11</v>
      </c>
      <c r="Q6" s="1" t="s">
        <v>27</v>
      </c>
      <c r="R6" s="1" t="s">
        <v>28</v>
      </c>
      <c r="S6" s="1">
        <v>21779</v>
      </c>
      <c r="T6" s="1" t="s">
        <v>13</v>
      </c>
      <c r="U6" s="1"/>
      <c r="V6" s="1"/>
      <c r="Y6" s="1"/>
    </row>
    <row r="7" spans="1:26" ht="18.75" customHeight="1" x14ac:dyDescent="0.25">
      <c r="A7" s="1">
        <v>82289</v>
      </c>
      <c r="B7" s="12" t="str">
        <f t="shared" si="0"/>
        <v>Monday</v>
      </c>
      <c r="C7" s="2">
        <v>43493</v>
      </c>
      <c r="D7" s="1" t="s">
        <v>29</v>
      </c>
      <c r="E7" s="1">
        <v>4195</v>
      </c>
      <c r="F7" s="1">
        <v>17652</v>
      </c>
      <c r="G7" s="1">
        <v>273</v>
      </c>
      <c r="H7" s="1">
        <v>1233</v>
      </c>
      <c r="I7" s="30">
        <f>(Table15[[#This Row],['# Unsubscribed]]-H6)/H6</f>
        <v>6.5306122448979594E-3</v>
      </c>
      <c r="J7" s="10">
        <f>Table15[[#This Row],[Open Rate]]/Table15[[#This Row],[Delete/Not Open Rate]]</f>
        <v>0.23765012463176977</v>
      </c>
      <c r="K7" s="1"/>
      <c r="L7" s="1" t="s">
        <v>127</v>
      </c>
      <c r="M7" s="1" t="s">
        <v>136</v>
      </c>
      <c r="N7" s="1" t="s">
        <v>12</v>
      </c>
      <c r="O7" s="1" t="s">
        <v>11</v>
      </c>
      <c r="P7" s="1" t="s">
        <v>11</v>
      </c>
      <c r="Q7" s="1" t="s">
        <v>30</v>
      </c>
      <c r="R7" s="1" t="s">
        <v>31</v>
      </c>
      <c r="S7" s="1">
        <v>21847</v>
      </c>
      <c r="T7" s="1" t="s">
        <v>13</v>
      </c>
      <c r="U7" s="1"/>
      <c r="V7" s="1"/>
      <c r="Y7" s="1"/>
    </row>
    <row r="8" spans="1:26" ht="18.75" customHeight="1" x14ac:dyDescent="0.25">
      <c r="A8" s="1">
        <v>82291</v>
      </c>
      <c r="B8" s="12" t="str">
        <f t="shared" si="0"/>
        <v>Monday</v>
      </c>
      <c r="C8" s="2">
        <v>43493</v>
      </c>
      <c r="D8" s="1" t="s">
        <v>32</v>
      </c>
      <c r="E8" s="1">
        <v>4539</v>
      </c>
      <c r="F8" s="1">
        <v>17308</v>
      </c>
      <c r="G8" s="1">
        <v>860</v>
      </c>
      <c r="H8" s="1">
        <v>1233</v>
      </c>
      <c r="I8" s="30">
        <f>(Table15[[#This Row],['# Unsubscribed]]-H7)/H7</f>
        <v>0</v>
      </c>
      <c r="J8" s="10">
        <f>Table15[[#This Row],[Open Rate]]/Table15[[#This Row],[Delete/Not Open Rate]]</f>
        <v>0.26224867113473538</v>
      </c>
      <c r="K8" s="1"/>
      <c r="L8" s="1" t="s">
        <v>126</v>
      </c>
      <c r="M8" s="1" t="s">
        <v>117</v>
      </c>
      <c r="N8" s="1" t="s">
        <v>12</v>
      </c>
      <c r="O8" s="1" t="s">
        <v>11</v>
      </c>
      <c r="P8" s="1" t="s">
        <v>11</v>
      </c>
      <c r="Q8" s="1" t="s">
        <v>31</v>
      </c>
      <c r="R8" s="1" t="s">
        <v>33</v>
      </c>
      <c r="S8" s="1">
        <v>21847</v>
      </c>
      <c r="T8" s="1" t="s">
        <v>13</v>
      </c>
      <c r="U8" s="1"/>
      <c r="V8" s="1"/>
      <c r="Y8" s="1"/>
    </row>
    <row r="9" spans="1:26" ht="18.75" customHeight="1" x14ac:dyDescent="0.25">
      <c r="A9" s="1">
        <v>82320</v>
      </c>
      <c r="B9" s="12" t="str">
        <f t="shared" si="0"/>
        <v>Thursday</v>
      </c>
      <c r="C9" s="2">
        <v>43496</v>
      </c>
      <c r="D9" s="1" t="s">
        <v>34</v>
      </c>
      <c r="E9" s="1">
        <v>3531</v>
      </c>
      <c r="F9" s="1">
        <v>18337</v>
      </c>
      <c r="G9" s="1">
        <v>971</v>
      </c>
      <c r="H9" s="1">
        <v>1233</v>
      </c>
      <c r="I9" s="30">
        <f>(Table15[[#This Row],['# Unsubscribed]]-H8)/H8</f>
        <v>0</v>
      </c>
      <c r="J9" s="10">
        <f>Table15[[#This Row],[Open Rate]]/Table15[[#This Row],[Delete/Not Open Rate]]</f>
        <v>0.19256148770245951</v>
      </c>
      <c r="K9" s="1"/>
      <c r="L9" s="1" t="s">
        <v>123</v>
      </c>
      <c r="M9" s="1" t="s">
        <v>116</v>
      </c>
      <c r="N9" s="1" t="s">
        <v>12</v>
      </c>
      <c r="O9" s="1" t="s">
        <v>11</v>
      </c>
      <c r="P9" s="1" t="s">
        <v>11</v>
      </c>
      <c r="Q9" s="1" t="s">
        <v>35</v>
      </c>
      <c r="R9" s="1" t="s">
        <v>36</v>
      </c>
      <c r="S9" s="1">
        <v>21868</v>
      </c>
      <c r="T9" s="1" t="s">
        <v>13</v>
      </c>
      <c r="U9" s="1"/>
      <c r="V9" s="1"/>
      <c r="X9" s="32" t="s">
        <v>149</v>
      </c>
      <c r="Y9" t="s">
        <v>150</v>
      </c>
      <c r="Z9" s="31" t="s">
        <v>142</v>
      </c>
    </row>
    <row r="10" spans="1:26" ht="18.75" customHeight="1" x14ac:dyDescent="0.25">
      <c r="A10" s="1">
        <v>82514</v>
      </c>
      <c r="B10" s="12" t="str">
        <f t="shared" si="0"/>
        <v>Monday</v>
      </c>
      <c r="C10" s="2">
        <v>43521</v>
      </c>
      <c r="D10" s="1" t="s">
        <v>37</v>
      </c>
      <c r="E10" s="1">
        <v>3781</v>
      </c>
      <c r="F10" s="1">
        <v>17704</v>
      </c>
      <c r="G10" s="1">
        <v>99</v>
      </c>
      <c r="H10" s="1">
        <v>1223</v>
      </c>
      <c r="I10" s="30">
        <f>(Table15[[#This Row],['# Unsubscribed]]-H9)/H9</f>
        <v>-8.1103000811030002E-3</v>
      </c>
      <c r="J10" s="10">
        <f>Table15[[#This Row],[Open Rate]]/Table15[[#This Row],[Delete/Not Open Rate]]</f>
        <v>0.21356755535472211</v>
      </c>
      <c r="K10" s="1"/>
      <c r="L10" s="1" t="s">
        <v>118</v>
      </c>
      <c r="M10" s="1" t="s">
        <v>137</v>
      </c>
      <c r="N10" s="1" t="s">
        <v>12</v>
      </c>
      <c r="O10" s="1" t="s">
        <v>11</v>
      </c>
      <c r="P10" s="1" t="s">
        <v>11</v>
      </c>
      <c r="Q10" s="1" t="s">
        <v>38</v>
      </c>
      <c r="R10" s="1" t="s">
        <v>39</v>
      </c>
      <c r="S10" s="1">
        <v>21485</v>
      </c>
      <c r="T10" s="1" t="s">
        <v>13</v>
      </c>
      <c r="U10" s="1"/>
      <c r="V10" s="1"/>
      <c r="X10" s="32" t="s">
        <v>148</v>
      </c>
      <c r="Y10">
        <f>H2</f>
        <v>1190</v>
      </c>
      <c r="Z10" s="31"/>
    </row>
    <row r="11" spans="1:26" ht="18.75" customHeight="1" x14ac:dyDescent="0.25">
      <c r="A11" s="1">
        <v>82561</v>
      </c>
      <c r="B11" s="12" t="str">
        <f t="shared" si="0"/>
        <v>Thursday</v>
      </c>
      <c r="C11" s="2">
        <v>43524</v>
      </c>
      <c r="D11" s="1" t="s">
        <v>40</v>
      </c>
      <c r="E11" s="1">
        <v>3799</v>
      </c>
      <c r="F11" s="1">
        <v>17712</v>
      </c>
      <c r="G11" s="1">
        <v>1013</v>
      </c>
      <c r="H11" s="1">
        <v>1235</v>
      </c>
      <c r="I11" s="30">
        <f>(Table15[[#This Row],['# Unsubscribed]]-H10)/H10</f>
        <v>9.8119378577269014E-3</v>
      </c>
      <c r="J11" s="10">
        <f>Table15[[#This Row],[Open Rate]]/Table15[[#This Row],[Delete/Not Open Rate]]</f>
        <v>0.21448735320686541</v>
      </c>
      <c r="K11" s="1"/>
      <c r="L11" s="1" t="s">
        <v>123</v>
      </c>
      <c r="M11" s="1" t="s">
        <v>116</v>
      </c>
      <c r="N11" s="1" t="s">
        <v>12</v>
      </c>
      <c r="O11" s="1" t="s">
        <v>11</v>
      </c>
      <c r="P11" s="1" t="s">
        <v>11</v>
      </c>
      <c r="Q11" s="1" t="s">
        <v>41</v>
      </c>
      <c r="R11" s="1" t="s">
        <v>42</v>
      </c>
      <c r="S11" s="1">
        <v>21511</v>
      </c>
      <c r="T11" s="1" t="s">
        <v>13</v>
      </c>
      <c r="U11" s="1"/>
      <c r="V11" s="1"/>
      <c r="X11" s="32" t="s">
        <v>143</v>
      </c>
      <c r="Y11">
        <f>H9</f>
        <v>1233</v>
      </c>
      <c r="Z11" s="31">
        <f>(Y11-Y10)/Y10</f>
        <v>3.6134453781512609E-2</v>
      </c>
    </row>
    <row r="12" spans="1:26" ht="18.75" customHeight="1" x14ac:dyDescent="0.25">
      <c r="A12" s="1">
        <v>82625</v>
      </c>
      <c r="B12" s="12" t="str">
        <f t="shared" si="0"/>
        <v>Friday</v>
      </c>
      <c r="C12" s="2">
        <v>43532</v>
      </c>
      <c r="D12" s="1" t="s">
        <v>43</v>
      </c>
      <c r="E12" s="1">
        <v>4452</v>
      </c>
      <c r="F12" s="1">
        <v>17160</v>
      </c>
      <c r="G12" s="1">
        <v>274</v>
      </c>
      <c r="H12" s="1">
        <v>1246</v>
      </c>
      <c r="I12" s="30">
        <f>(Table15[[#This Row],['# Unsubscribed]]-H11)/H11</f>
        <v>8.9068825910931168E-3</v>
      </c>
      <c r="J12" s="10">
        <f>Table15[[#This Row],[Open Rate]]/Table15[[#This Row],[Delete/Not Open Rate]]</f>
        <v>0.25944055944055944</v>
      </c>
      <c r="K12" s="1"/>
      <c r="L12" s="1" t="s">
        <v>129</v>
      </c>
      <c r="M12" s="1" t="s">
        <v>114</v>
      </c>
      <c r="N12" s="1" t="s">
        <v>12</v>
      </c>
      <c r="O12" s="1" t="s">
        <v>11</v>
      </c>
      <c r="P12" s="1" t="s">
        <v>11</v>
      </c>
      <c r="Q12" s="1" t="s">
        <v>44</v>
      </c>
      <c r="R12" s="1" t="s">
        <v>45</v>
      </c>
      <c r="S12" s="1">
        <v>21612</v>
      </c>
      <c r="T12" s="1" t="s">
        <v>13</v>
      </c>
      <c r="U12" s="1"/>
      <c r="V12" s="1"/>
      <c r="X12" s="32" t="s">
        <v>144</v>
      </c>
      <c r="Y12">
        <f>H11</f>
        <v>1235</v>
      </c>
      <c r="Z12" s="31">
        <f t="shared" ref="Z12:Z15" si="1">(Y12-Y11)/Y11</f>
        <v>1.6220600162206002E-3</v>
      </c>
    </row>
    <row r="13" spans="1:26" ht="18.75" customHeight="1" x14ac:dyDescent="0.25">
      <c r="A13" s="1">
        <v>82658</v>
      </c>
      <c r="B13" s="12" t="str">
        <f t="shared" si="0"/>
        <v>Wednesday</v>
      </c>
      <c r="C13" s="2">
        <v>43537</v>
      </c>
      <c r="D13" s="1" t="s">
        <v>46</v>
      </c>
      <c r="E13" s="1">
        <v>3691</v>
      </c>
      <c r="F13" s="1">
        <v>17936</v>
      </c>
      <c r="G13" s="1">
        <v>385</v>
      </c>
      <c r="H13" s="1">
        <v>1251</v>
      </c>
      <c r="I13" s="30">
        <f>(Table15[[#This Row],['# Unsubscribed]]-H12)/H12</f>
        <v>4.0128410914927765E-3</v>
      </c>
      <c r="J13" s="10">
        <f>Table15[[#This Row],[Open Rate]]/Table15[[#This Row],[Delete/Not Open Rate]]</f>
        <v>0.20578724353256023</v>
      </c>
      <c r="K13" s="1"/>
      <c r="L13" s="1" t="s">
        <v>127</v>
      </c>
      <c r="M13" s="1" t="s">
        <v>119</v>
      </c>
      <c r="N13" s="1" t="s">
        <v>12</v>
      </c>
      <c r="O13" s="1" t="s">
        <v>11</v>
      </c>
      <c r="P13" s="1" t="s">
        <v>11</v>
      </c>
      <c r="Q13" s="1" t="s">
        <v>47</v>
      </c>
      <c r="R13" s="1" t="s">
        <v>48</v>
      </c>
      <c r="S13" s="1">
        <v>21627</v>
      </c>
      <c r="T13" s="1" t="s">
        <v>13</v>
      </c>
      <c r="U13" s="1"/>
      <c r="V13" s="1"/>
      <c r="X13" s="32" t="s">
        <v>145</v>
      </c>
      <c r="Y13">
        <f>H17</f>
        <v>1266</v>
      </c>
      <c r="Z13" s="31">
        <f t="shared" si="1"/>
        <v>2.5101214574898785E-2</v>
      </c>
    </row>
    <row r="14" spans="1:26" ht="18.75" customHeight="1" x14ac:dyDescent="0.25">
      <c r="A14" s="1">
        <v>82669</v>
      </c>
      <c r="B14" s="12" t="str">
        <f t="shared" si="0"/>
        <v>Thursday</v>
      </c>
      <c r="C14" s="2">
        <v>43538</v>
      </c>
      <c r="D14" s="1" t="s">
        <v>49</v>
      </c>
      <c r="E14" s="1">
        <v>3759</v>
      </c>
      <c r="F14" s="1">
        <v>17864</v>
      </c>
      <c r="G14" s="1">
        <v>765</v>
      </c>
      <c r="H14" s="1">
        <v>1253</v>
      </c>
      <c r="I14" s="30">
        <f>(Table15[[#This Row],['# Unsubscribed]]-H13)/H13</f>
        <v>1.5987210231814548E-3</v>
      </c>
      <c r="J14" s="10">
        <f>Table15[[#This Row],[Open Rate]]/Table15[[#This Row],[Delete/Not Open Rate]]</f>
        <v>0.21042319749216301</v>
      </c>
      <c r="K14" s="1"/>
      <c r="L14" s="1" t="s">
        <v>127</v>
      </c>
      <c r="M14" s="1" t="s">
        <v>119</v>
      </c>
      <c r="N14" s="1" t="s">
        <v>12</v>
      </c>
      <c r="O14" s="1" t="s">
        <v>11</v>
      </c>
      <c r="P14" s="1" t="s">
        <v>11</v>
      </c>
      <c r="Q14" s="1" t="s">
        <v>50</v>
      </c>
      <c r="R14" s="1" t="s">
        <v>51</v>
      </c>
      <c r="S14" s="1">
        <v>21623</v>
      </c>
      <c r="T14" s="1" t="s">
        <v>13</v>
      </c>
      <c r="U14" s="1"/>
      <c r="V14" s="1"/>
      <c r="X14" s="32" t="s">
        <v>146</v>
      </c>
      <c r="Y14">
        <f>H26</f>
        <v>1303</v>
      </c>
      <c r="Z14" s="31">
        <f t="shared" si="1"/>
        <v>2.9225908372827805E-2</v>
      </c>
    </row>
    <row r="15" spans="1:26" ht="18.75" customHeight="1" x14ac:dyDescent="0.25">
      <c r="A15" s="1">
        <v>82741</v>
      </c>
      <c r="B15" s="12" t="str">
        <f t="shared" si="0"/>
        <v>Thursday</v>
      </c>
      <c r="C15" s="2">
        <v>43545</v>
      </c>
      <c r="D15" s="1" t="s">
        <v>52</v>
      </c>
      <c r="E15" s="1">
        <v>4023</v>
      </c>
      <c r="F15" s="1">
        <v>17678</v>
      </c>
      <c r="G15" s="1">
        <v>144</v>
      </c>
      <c r="H15" s="1">
        <v>1268</v>
      </c>
      <c r="I15" s="30">
        <f>(Table15[[#This Row],['# Unsubscribed]]-H14)/H14</f>
        <v>1.1971268954509178E-2</v>
      </c>
      <c r="J15" s="10">
        <f>Table15[[#This Row],[Open Rate]]/Table15[[#This Row],[Delete/Not Open Rate]]</f>
        <v>0.22757099219368707</v>
      </c>
      <c r="K15" s="1"/>
      <c r="L15" s="1" t="s">
        <v>118</v>
      </c>
      <c r="M15" s="1" t="s">
        <v>137</v>
      </c>
      <c r="N15" s="1" t="s">
        <v>12</v>
      </c>
      <c r="O15" s="1" t="s">
        <v>11</v>
      </c>
      <c r="P15" s="1" t="s">
        <v>11</v>
      </c>
      <c r="Q15" s="1" t="s">
        <v>53</v>
      </c>
      <c r="R15" s="1" t="s">
        <v>54</v>
      </c>
      <c r="S15" s="1">
        <v>21701</v>
      </c>
      <c r="T15" s="1" t="s">
        <v>13</v>
      </c>
      <c r="U15" s="1"/>
      <c r="V15" s="1"/>
      <c r="X15" s="32" t="s">
        <v>147</v>
      </c>
      <c r="Y15">
        <f>H32</f>
        <v>1298</v>
      </c>
      <c r="Z15" s="31">
        <f t="shared" si="1"/>
        <v>-3.8372985418265539E-3</v>
      </c>
    </row>
    <row r="16" spans="1:26" ht="18.75" customHeight="1" x14ac:dyDescent="0.25">
      <c r="A16" s="1">
        <v>82762</v>
      </c>
      <c r="B16" s="12" t="str">
        <f t="shared" si="0"/>
        <v>Monday</v>
      </c>
      <c r="C16" s="2">
        <v>43549</v>
      </c>
      <c r="D16" s="1" t="s">
        <v>55</v>
      </c>
      <c r="E16" s="1">
        <v>5399</v>
      </c>
      <c r="F16" s="1">
        <v>16366</v>
      </c>
      <c r="G16" s="1">
        <v>1186</v>
      </c>
      <c r="H16" s="1">
        <v>1266</v>
      </c>
      <c r="I16" s="30">
        <f>(Table15[[#This Row],['# Unsubscribed]]-H15)/H15</f>
        <v>-1.5772870662460567E-3</v>
      </c>
      <c r="J16" s="10">
        <f>Table15[[#This Row],[Open Rate]]/Table15[[#This Row],[Delete/Not Open Rate]]</f>
        <v>0.32989123793229869</v>
      </c>
      <c r="K16" s="1" t="s">
        <v>108</v>
      </c>
      <c r="L16" s="1" t="s">
        <v>127</v>
      </c>
      <c r="M16" s="1" t="s">
        <v>136</v>
      </c>
      <c r="N16" s="1" t="s">
        <v>12</v>
      </c>
      <c r="O16" s="1" t="s">
        <v>11</v>
      </c>
      <c r="P16" s="1" t="s">
        <v>11</v>
      </c>
      <c r="Q16" s="1" t="s">
        <v>56</v>
      </c>
      <c r="R16" s="1" t="s">
        <v>57</v>
      </c>
      <c r="S16" s="1">
        <v>21765</v>
      </c>
      <c r="T16" s="1" t="s">
        <v>13</v>
      </c>
      <c r="U16" s="1"/>
      <c r="V16" s="1"/>
      <c r="X16" s="32"/>
      <c r="Y16"/>
      <c r="Z16" s="31"/>
    </row>
    <row r="17" spans="1:25" ht="18.75" customHeight="1" x14ac:dyDescent="0.25">
      <c r="A17" s="1">
        <v>82800</v>
      </c>
      <c r="B17" s="12" t="str">
        <f t="shared" si="0"/>
        <v>Thursday</v>
      </c>
      <c r="C17" s="2">
        <v>43552</v>
      </c>
      <c r="D17" s="1" t="s">
        <v>58</v>
      </c>
      <c r="E17" s="1">
        <v>4294</v>
      </c>
      <c r="F17" s="1">
        <v>17501</v>
      </c>
      <c r="G17" s="1">
        <v>183</v>
      </c>
      <c r="H17" s="1">
        <v>1266</v>
      </c>
      <c r="I17" s="30">
        <f>(Table15[[#This Row],['# Unsubscribed]]-H16)/H16</f>
        <v>0</v>
      </c>
      <c r="J17" s="10">
        <f>Table15[[#This Row],[Open Rate]]/Table15[[#This Row],[Delete/Not Open Rate]]</f>
        <v>0.24535740814810583</v>
      </c>
      <c r="K17" s="1"/>
      <c r="L17" s="1" t="s">
        <v>129</v>
      </c>
      <c r="M17" s="1" t="s">
        <v>114</v>
      </c>
      <c r="N17" s="1" t="s">
        <v>12</v>
      </c>
      <c r="O17" s="1" t="s">
        <v>11</v>
      </c>
      <c r="P17" s="1" t="s">
        <v>11</v>
      </c>
      <c r="Q17" s="1" t="s">
        <v>59</v>
      </c>
      <c r="R17" s="1" t="s">
        <v>60</v>
      </c>
      <c r="S17" s="1">
        <v>21795</v>
      </c>
      <c r="T17" s="1" t="s">
        <v>13</v>
      </c>
      <c r="U17" s="1"/>
      <c r="V17" s="1"/>
      <c r="Y17" s="1"/>
    </row>
    <row r="18" spans="1:25" ht="18.75" customHeight="1" x14ac:dyDescent="0.25">
      <c r="A18" s="1">
        <v>82883</v>
      </c>
      <c r="B18" s="12" t="str">
        <f t="shared" si="0"/>
        <v>Wednesday</v>
      </c>
      <c r="C18" s="2">
        <v>43558</v>
      </c>
      <c r="D18" s="1" t="s">
        <v>61</v>
      </c>
      <c r="E18" s="1">
        <v>3655</v>
      </c>
      <c r="F18" s="1">
        <v>18158</v>
      </c>
      <c r="G18" s="1">
        <v>1080</v>
      </c>
      <c r="H18" s="1">
        <v>1264</v>
      </c>
      <c r="I18" s="30">
        <f>(Table15[[#This Row],['# Unsubscribed]]-H17)/H17</f>
        <v>-1.5797788309636651E-3</v>
      </c>
      <c r="J18" s="10">
        <f>Table15[[#This Row],[Open Rate]]/Table15[[#This Row],[Delete/Not Open Rate]]</f>
        <v>0.20128868818151779</v>
      </c>
      <c r="K18" s="1"/>
      <c r="L18" s="1" t="s">
        <v>123</v>
      </c>
      <c r="M18" s="1" t="s">
        <v>116</v>
      </c>
      <c r="N18" s="1" t="s">
        <v>12</v>
      </c>
      <c r="O18" s="1" t="s">
        <v>11</v>
      </c>
      <c r="P18" s="1" t="s">
        <v>11</v>
      </c>
      <c r="Q18" s="1" t="s">
        <v>62</v>
      </c>
      <c r="R18" s="1" t="s">
        <v>63</v>
      </c>
      <c r="S18" s="1">
        <v>21813</v>
      </c>
      <c r="T18" s="1" t="s">
        <v>13</v>
      </c>
      <c r="U18" s="1"/>
      <c r="V18" s="1"/>
      <c r="Y18" s="1"/>
    </row>
    <row r="19" spans="1:25" ht="18.75" customHeight="1" x14ac:dyDescent="0.25">
      <c r="A19" s="1">
        <v>82913</v>
      </c>
      <c r="B19" s="12" t="str">
        <f t="shared" si="0"/>
        <v>Thursday</v>
      </c>
      <c r="C19" s="2">
        <v>43559</v>
      </c>
      <c r="D19" s="1" t="s">
        <v>64</v>
      </c>
      <c r="E19" s="1">
        <v>5131</v>
      </c>
      <c r="F19" s="1">
        <v>16690</v>
      </c>
      <c r="G19" s="1">
        <v>1130</v>
      </c>
      <c r="H19" s="1">
        <v>1267</v>
      </c>
      <c r="I19" s="30">
        <f>(Table15[[#This Row],['# Unsubscribed]]-H18)/H18</f>
        <v>2.3734177215189874E-3</v>
      </c>
      <c r="J19" s="10">
        <f>Table15[[#This Row],[Open Rate]]/Table15[[#This Row],[Delete/Not Open Rate]]</f>
        <v>0.30742959856201318</v>
      </c>
      <c r="K19" s="1"/>
      <c r="L19" s="1" t="s">
        <v>127</v>
      </c>
      <c r="M19" s="1" t="s">
        <v>136</v>
      </c>
      <c r="N19" s="1" t="s">
        <v>12</v>
      </c>
      <c r="O19" s="1" t="s">
        <v>11</v>
      </c>
      <c r="P19" s="1" t="s">
        <v>11</v>
      </c>
      <c r="Q19" s="1" t="s">
        <v>65</v>
      </c>
      <c r="R19" s="1" t="s">
        <v>66</v>
      </c>
      <c r="S19" s="1">
        <v>21821</v>
      </c>
      <c r="T19" s="1" t="s">
        <v>13</v>
      </c>
      <c r="U19" s="1"/>
      <c r="V19" s="1"/>
      <c r="Y19" s="1"/>
    </row>
    <row r="20" spans="1:25" ht="18.75" customHeight="1" x14ac:dyDescent="0.25">
      <c r="A20" s="1">
        <v>82931</v>
      </c>
      <c r="B20" s="12" t="str">
        <f t="shared" si="0"/>
        <v>Monday</v>
      </c>
      <c r="C20" s="2">
        <v>43563</v>
      </c>
      <c r="D20" s="1" t="s">
        <v>67</v>
      </c>
      <c r="E20" s="1">
        <v>3640</v>
      </c>
      <c r="F20" s="1">
        <v>18232</v>
      </c>
      <c r="G20" s="1">
        <v>154</v>
      </c>
      <c r="H20" s="1">
        <v>1269</v>
      </c>
      <c r="I20" s="30">
        <f>(Table15[[#This Row],['# Unsubscribed]]-H19)/H19</f>
        <v>1.5785319652722968E-3</v>
      </c>
      <c r="J20" s="10">
        <f>Table15[[#This Row],[Open Rate]]/Table15[[#This Row],[Delete/Not Open Rate]]</f>
        <v>0.19964896884598507</v>
      </c>
      <c r="K20" s="1"/>
      <c r="L20" s="1" t="s">
        <v>125</v>
      </c>
      <c r="M20" s="1" t="s">
        <v>120</v>
      </c>
      <c r="N20" s="1" t="s">
        <v>12</v>
      </c>
      <c r="O20" s="1" t="s">
        <v>11</v>
      </c>
      <c r="P20" s="1" t="s">
        <v>11</v>
      </c>
      <c r="Q20" s="1" t="s">
        <v>68</v>
      </c>
      <c r="R20" s="1" t="s">
        <v>69</v>
      </c>
      <c r="S20" s="1">
        <v>21872</v>
      </c>
      <c r="T20" s="1" t="s">
        <v>13</v>
      </c>
      <c r="U20" s="1"/>
      <c r="V20" s="1"/>
      <c r="Y20" s="1"/>
    </row>
    <row r="21" spans="1:25" ht="18.75" customHeight="1" x14ac:dyDescent="0.25">
      <c r="A21" s="1">
        <v>82968</v>
      </c>
      <c r="B21" s="12" t="str">
        <f t="shared" si="0"/>
        <v>Thursday</v>
      </c>
      <c r="C21" s="2">
        <v>43566</v>
      </c>
      <c r="D21" s="1" t="s">
        <v>70</v>
      </c>
      <c r="E21" s="1">
        <v>3916</v>
      </c>
      <c r="F21" s="1">
        <v>17969</v>
      </c>
      <c r="G21" s="1">
        <v>89</v>
      </c>
      <c r="H21" s="1">
        <v>1274</v>
      </c>
      <c r="I21" s="30">
        <f>(Table15[[#This Row],['# Unsubscribed]]-H20)/H20</f>
        <v>3.9401103230890461E-3</v>
      </c>
      <c r="J21" s="10">
        <f>Table15[[#This Row],[Open Rate]]/Table15[[#This Row],[Delete/Not Open Rate]]</f>
        <v>0.21793088096165619</v>
      </c>
      <c r="K21" s="1"/>
      <c r="L21" s="1" t="s">
        <v>118</v>
      </c>
      <c r="M21" s="1" t="s">
        <v>137</v>
      </c>
      <c r="N21" s="1" t="s">
        <v>12</v>
      </c>
      <c r="O21" s="1" t="s">
        <v>11</v>
      </c>
      <c r="P21" s="1" t="s">
        <v>11</v>
      </c>
      <c r="Q21" s="1" t="s">
        <v>71</v>
      </c>
      <c r="R21" s="1" t="s">
        <v>72</v>
      </c>
      <c r="S21" s="1">
        <v>21885</v>
      </c>
      <c r="T21" s="1" t="s">
        <v>13</v>
      </c>
      <c r="U21" s="1"/>
      <c r="V21" s="1"/>
      <c r="Y21" s="1"/>
    </row>
    <row r="22" spans="1:25" ht="18.75" customHeight="1" x14ac:dyDescent="0.25">
      <c r="A22" s="1">
        <v>83021</v>
      </c>
      <c r="B22" s="12" t="str">
        <f t="shared" si="0"/>
        <v>Monday</v>
      </c>
      <c r="C22" s="2">
        <v>43570</v>
      </c>
      <c r="D22" s="1" t="s">
        <v>73</v>
      </c>
      <c r="E22" s="1">
        <v>4530</v>
      </c>
      <c r="F22" s="1">
        <v>17387</v>
      </c>
      <c r="G22" s="1">
        <v>642</v>
      </c>
      <c r="H22" s="1">
        <v>1277</v>
      </c>
      <c r="I22" s="30">
        <f>(Table15[[#This Row],['# Unsubscribed]]-H21)/H21</f>
        <v>2.3547880690737832E-3</v>
      </c>
      <c r="J22" s="10">
        <f>Table15[[#This Row],[Open Rate]]/Table15[[#This Row],[Delete/Not Open Rate]]</f>
        <v>0.26053948352217171</v>
      </c>
      <c r="K22" s="1"/>
      <c r="L22" s="1" t="s">
        <v>118</v>
      </c>
      <c r="M22" s="1" t="s">
        <v>118</v>
      </c>
      <c r="N22" s="1" t="s">
        <v>12</v>
      </c>
      <c r="O22" s="1" t="s">
        <v>11</v>
      </c>
      <c r="P22" s="1" t="s">
        <v>11</v>
      </c>
      <c r="Q22" s="1" t="s">
        <v>74</v>
      </c>
      <c r="R22" s="1" t="s">
        <v>75</v>
      </c>
      <c r="S22" s="1">
        <v>21917</v>
      </c>
      <c r="T22" s="1" t="s">
        <v>13</v>
      </c>
      <c r="U22" s="1"/>
      <c r="V22" s="1"/>
      <c r="Y22" s="1"/>
    </row>
    <row r="23" spans="1:25" ht="18.75" customHeight="1" x14ac:dyDescent="0.25">
      <c r="A23" s="1">
        <v>83049</v>
      </c>
      <c r="B23" s="12" t="str">
        <f t="shared" si="0"/>
        <v>Wednesday</v>
      </c>
      <c r="C23" s="2">
        <v>43572</v>
      </c>
      <c r="D23" s="1" t="s">
        <v>76</v>
      </c>
      <c r="E23" s="1">
        <v>4093</v>
      </c>
      <c r="F23" s="1">
        <v>17850</v>
      </c>
      <c r="G23" s="1">
        <v>122</v>
      </c>
      <c r="H23" s="1">
        <v>1278</v>
      </c>
      <c r="I23" s="30">
        <f>(Table15[[#This Row],['# Unsubscribed]]-H22)/H22</f>
        <v>7.8308535630383712E-4</v>
      </c>
      <c r="J23" s="10">
        <f>Table15[[#This Row],[Open Rate]]/Table15[[#This Row],[Delete/Not Open Rate]]</f>
        <v>0.22929971988795519</v>
      </c>
      <c r="K23" s="1"/>
      <c r="L23" s="1" t="s">
        <v>128</v>
      </c>
      <c r="M23" s="1" t="s">
        <v>117</v>
      </c>
      <c r="N23" s="1" t="s">
        <v>12</v>
      </c>
      <c r="O23" s="1" t="s">
        <v>11</v>
      </c>
      <c r="P23" s="1" t="s">
        <v>11</v>
      </c>
      <c r="Q23" s="1" t="s">
        <v>77</v>
      </c>
      <c r="R23" s="1" t="s">
        <v>78</v>
      </c>
      <c r="S23" s="1">
        <v>21943</v>
      </c>
      <c r="T23" s="1" t="s">
        <v>13</v>
      </c>
      <c r="U23" s="1"/>
      <c r="V23" s="1"/>
      <c r="Y23" s="1"/>
    </row>
    <row r="24" spans="1:25" ht="18.75" customHeight="1" x14ac:dyDescent="0.25">
      <c r="A24" s="1">
        <v>83057</v>
      </c>
      <c r="B24" s="12" t="str">
        <f t="shared" si="0"/>
        <v>Thursday</v>
      </c>
      <c r="C24" s="2">
        <v>43573</v>
      </c>
      <c r="D24" s="1" t="s">
        <v>79</v>
      </c>
      <c r="E24" s="1">
        <v>4456</v>
      </c>
      <c r="F24" s="1">
        <v>17502</v>
      </c>
      <c r="G24" s="1">
        <v>628</v>
      </c>
      <c r="H24" s="1">
        <v>1283</v>
      </c>
      <c r="I24" s="30">
        <f>(Table15[[#This Row],['# Unsubscribed]]-H23)/H23</f>
        <v>3.9123630672926448E-3</v>
      </c>
      <c r="J24" s="10">
        <f>Table15[[#This Row],[Open Rate]]/Table15[[#This Row],[Delete/Not Open Rate]]</f>
        <v>0.25459947434578906</v>
      </c>
      <c r="K24" s="1"/>
      <c r="L24" s="1" t="s">
        <v>126</v>
      </c>
      <c r="M24" s="1" t="s">
        <v>117</v>
      </c>
      <c r="N24" s="1" t="s">
        <v>12</v>
      </c>
      <c r="O24" s="1" t="s">
        <v>11</v>
      </c>
      <c r="P24" s="1" t="s">
        <v>11</v>
      </c>
      <c r="Q24" s="1" t="s">
        <v>80</v>
      </c>
      <c r="R24" s="1" t="s">
        <v>81</v>
      </c>
      <c r="S24" s="1">
        <v>21958</v>
      </c>
      <c r="T24" s="1" t="s">
        <v>13</v>
      </c>
      <c r="U24" s="1"/>
      <c r="V24" s="1"/>
      <c r="Y24" s="1"/>
    </row>
    <row r="25" spans="1:25" ht="18.75" customHeight="1" x14ac:dyDescent="0.25">
      <c r="A25" s="1">
        <v>83125</v>
      </c>
      <c r="B25" s="12" t="str">
        <f t="shared" si="0"/>
        <v>Tuesday</v>
      </c>
      <c r="C25" s="2">
        <v>43578</v>
      </c>
      <c r="D25" s="1" t="s">
        <v>82</v>
      </c>
      <c r="E25" s="1">
        <v>3925</v>
      </c>
      <c r="F25" s="1">
        <v>18052</v>
      </c>
      <c r="G25" s="1">
        <v>139</v>
      </c>
      <c r="H25" s="1">
        <v>1291</v>
      </c>
      <c r="I25" s="30">
        <f>(Table15[[#This Row],['# Unsubscribed]]-H24)/H24</f>
        <v>6.2353858144972721E-3</v>
      </c>
      <c r="J25" s="10">
        <f>Table15[[#This Row],[Open Rate]]/Table15[[#This Row],[Delete/Not Open Rate]]</f>
        <v>0.21742743186350544</v>
      </c>
      <c r="K25" s="1"/>
      <c r="L25" s="1" t="s">
        <v>118</v>
      </c>
      <c r="M25" s="1" t="s">
        <v>137</v>
      </c>
      <c r="N25" s="1" t="s">
        <v>12</v>
      </c>
      <c r="O25" s="1" t="s">
        <v>11</v>
      </c>
      <c r="P25" s="1" t="s">
        <v>11</v>
      </c>
      <c r="Q25" s="1" t="s">
        <v>83</v>
      </c>
      <c r="R25" s="1" t="s">
        <v>84</v>
      </c>
      <c r="S25" s="1">
        <v>21977</v>
      </c>
      <c r="T25" s="1" t="s">
        <v>13</v>
      </c>
      <c r="U25" s="1"/>
      <c r="V25" s="1"/>
      <c r="Y25" s="1"/>
    </row>
    <row r="26" spans="1:25" ht="18.75" customHeight="1" x14ac:dyDescent="0.25">
      <c r="A26" s="1">
        <v>83187</v>
      </c>
      <c r="B26" s="12" t="str">
        <f t="shared" si="0"/>
        <v>Tuesday</v>
      </c>
      <c r="C26" s="2">
        <v>43585</v>
      </c>
      <c r="D26" s="1" t="s">
        <v>85</v>
      </c>
      <c r="E26" s="1">
        <v>3932</v>
      </c>
      <c r="F26" s="1">
        <v>18102</v>
      </c>
      <c r="G26" s="1">
        <v>1477</v>
      </c>
      <c r="H26" s="1">
        <v>1303</v>
      </c>
      <c r="I26" s="30">
        <f>(Table15[[#This Row],['# Unsubscribed]]-H25)/H25</f>
        <v>9.2951200619674663E-3</v>
      </c>
      <c r="J26" s="10">
        <f>Table15[[#This Row],[Open Rate]]/Table15[[#This Row],[Delete/Not Open Rate]]</f>
        <v>0.21721356756159541</v>
      </c>
      <c r="K26" s="1" t="s">
        <v>106</v>
      </c>
      <c r="L26" s="1" t="s">
        <v>123</v>
      </c>
      <c r="M26" s="1" t="s">
        <v>116</v>
      </c>
      <c r="N26" s="1" t="s">
        <v>12</v>
      </c>
      <c r="O26" s="1" t="s">
        <v>11</v>
      </c>
      <c r="P26" s="1" t="s">
        <v>11</v>
      </c>
      <c r="Q26" s="1" t="s">
        <v>86</v>
      </c>
      <c r="R26" s="1" t="s">
        <v>87</v>
      </c>
      <c r="S26" s="1">
        <v>22034</v>
      </c>
      <c r="T26" s="1" t="s">
        <v>13</v>
      </c>
      <c r="U26" s="1"/>
      <c r="V26" s="1"/>
      <c r="Y26" s="1"/>
    </row>
    <row r="27" spans="1:25" ht="18.75" customHeight="1" x14ac:dyDescent="0.25">
      <c r="A27" s="1">
        <v>83192</v>
      </c>
      <c r="B27" s="12" t="str">
        <f t="shared" si="0"/>
        <v>Wednesday</v>
      </c>
      <c r="C27" s="2">
        <v>43586</v>
      </c>
      <c r="D27" s="1" t="s">
        <v>88</v>
      </c>
      <c r="E27" s="1">
        <v>3866</v>
      </c>
      <c r="F27" s="1">
        <v>18163</v>
      </c>
      <c r="G27" s="1">
        <v>191</v>
      </c>
      <c r="H27" s="1">
        <v>1305</v>
      </c>
      <c r="I27" s="30">
        <f>(Table15[[#This Row],['# Unsubscribed]]-H26)/H26</f>
        <v>1.5349194167306216E-3</v>
      </c>
      <c r="J27" s="10">
        <f>Table15[[#This Row],[Open Rate]]/Table15[[#This Row],[Delete/Not Open Rate]]</f>
        <v>0.21285030006056269</v>
      </c>
      <c r="K27" s="1"/>
      <c r="L27" s="1" t="s">
        <v>125</v>
      </c>
      <c r="M27" s="1" t="s">
        <v>120</v>
      </c>
      <c r="N27" s="1" t="s">
        <v>12</v>
      </c>
      <c r="O27" s="1" t="s">
        <v>11</v>
      </c>
      <c r="P27" s="1" t="s">
        <v>11</v>
      </c>
      <c r="Q27" s="1" t="s">
        <v>89</v>
      </c>
      <c r="R27" s="1" t="s">
        <v>90</v>
      </c>
      <c r="S27" s="1">
        <v>22029</v>
      </c>
      <c r="T27" s="1" t="s">
        <v>13</v>
      </c>
      <c r="U27" s="1"/>
      <c r="V27" s="1"/>
      <c r="Y27" s="1"/>
    </row>
    <row r="28" spans="1:25" ht="18.75" customHeight="1" x14ac:dyDescent="0.25">
      <c r="A28" s="1">
        <v>83200</v>
      </c>
      <c r="B28" s="12" t="str">
        <f t="shared" si="0"/>
        <v>Thursday</v>
      </c>
      <c r="C28" s="2">
        <v>43587</v>
      </c>
      <c r="D28" s="1" t="s">
        <v>91</v>
      </c>
      <c r="E28" s="1">
        <v>3748</v>
      </c>
      <c r="F28" s="1">
        <v>18305</v>
      </c>
      <c r="G28" s="1">
        <v>156</v>
      </c>
      <c r="H28" s="1">
        <v>1305</v>
      </c>
      <c r="I28" s="30">
        <f>(Table15[[#This Row],['# Unsubscribed]]-H27)/H27</f>
        <v>0</v>
      </c>
      <c r="J28" s="10">
        <f>Table15[[#This Row],[Open Rate]]/Table15[[#This Row],[Delete/Not Open Rate]]</f>
        <v>0.20475279978148048</v>
      </c>
      <c r="K28" s="1"/>
      <c r="L28" s="1" t="s">
        <v>128</v>
      </c>
      <c r="M28" s="1" t="s">
        <v>115</v>
      </c>
      <c r="N28" s="1" t="s">
        <v>12</v>
      </c>
      <c r="O28" s="1" t="s">
        <v>11</v>
      </c>
      <c r="P28" s="1" t="s">
        <v>11</v>
      </c>
      <c r="Q28" s="1" t="s">
        <v>92</v>
      </c>
      <c r="R28" s="1" t="s">
        <v>93</v>
      </c>
      <c r="S28" s="1">
        <v>22053</v>
      </c>
      <c r="T28" s="1" t="s">
        <v>13</v>
      </c>
      <c r="U28" s="1"/>
      <c r="V28" s="1"/>
      <c r="Y28" s="1"/>
    </row>
    <row r="29" spans="1:25" ht="18.75" customHeight="1" x14ac:dyDescent="0.25">
      <c r="A29" s="1">
        <v>83248</v>
      </c>
      <c r="B29" s="12" t="str">
        <f t="shared" si="0"/>
        <v>Monday</v>
      </c>
      <c r="C29" s="2">
        <v>43591</v>
      </c>
      <c r="D29" s="1" t="s">
        <v>94</v>
      </c>
      <c r="E29" s="1">
        <v>3340</v>
      </c>
      <c r="F29" s="1">
        <v>18695</v>
      </c>
      <c r="G29" s="1">
        <v>137</v>
      </c>
      <c r="H29" s="1">
        <v>1301</v>
      </c>
      <c r="I29" s="30">
        <f>(Table15[[#This Row],['# Unsubscribed]]-H28)/H28</f>
        <v>-3.0651340996168583E-3</v>
      </c>
      <c r="J29" s="10">
        <f>Table15[[#This Row],[Open Rate]]/Table15[[#This Row],[Delete/Not Open Rate]]</f>
        <v>0.17865739502540787</v>
      </c>
      <c r="K29" s="1"/>
      <c r="L29" s="1" t="s">
        <v>127</v>
      </c>
      <c r="M29" s="1" t="s">
        <v>119</v>
      </c>
      <c r="N29" s="1" t="s">
        <v>12</v>
      </c>
      <c r="O29" s="1" t="s">
        <v>11</v>
      </c>
      <c r="P29" s="1" t="s">
        <v>11</v>
      </c>
      <c r="Q29" s="1" t="s">
        <v>95</v>
      </c>
      <c r="R29" s="1" t="s">
        <v>96</v>
      </c>
      <c r="S29" s="1">
        <v>22035</v>
      </c>
      <c r="T29" s="1" t="s">
        <v>13</v>
      </c>
      <c r="U29" s="1"/>
      <c r="V29" s="1"/>
      <c r="Y29" s="1"/>
    </row>
    <row r="30" spans="1:25" ht="18.75" customHeight="1" x14ac:dyDescent="0.25">
      <c r="A30" s="1">
        <v>83284</v>
      </c>
      <c r="B30" s="12" t="str">
        <f t="shared" si="0"/>
        <v>Wednesday</v>
      </c>
      <c r="C30" s="2">
        <v>43593</v>
      </c>
      <c r="D30" s="1" t="s">
        <v>97</v>
      </c>
      <c r="E30" s="1">
        <v>3760</v>
      </c>
      <c r="F30" s="1">
        <v>17573</v>
      </c>
      <c r="G30" s="1">
        <v>69</v>
      </c>
      <c r="H30" s="1">
        <v>1294</v>
      </c>
      <c r="I30" s="30">
        <f>(Table15[[#This Row],['# Unsubscribed]]-H29)/H29</f>
        <v>-5.3804765564950041E-3</v>
      </c>
      <c r="J30" s="10">
        <f>Table15[[#This Row],[Open Rate]]/Table15[[#This Row],[Delete/Not Open Rate]]</f>
        <v>0.21396460479144142</v>
      </c>
      <c r="K30" s="1"/>
      <c r="L30" s="1" t="s">
        <v>124</v>
      </c>
      <c r="M30" s="1" t="s">
        <v>117</v>
      </c>
      <c r="N30" s="1" t="s">
        <v>12</v>
      </c>
      <c r="O30" s="1" t="s">
        <v>11</v>
      </c>
      <c r="P30" s="1" t="s">
        <v>11</v>
      </c>
      <c r="Q30" s="1" t="s">
        <v>98</v>
      </c>
      <c r="R30" s="1" t="s">
        <v>99</v>
      </c>
      <c r="S30" s="1">
        <v>21333</v>
      </c>
      <c r="T30" s="1" t="s">
        <v>13</v>
      </c>
      <c r="U30" s="1"/>
      <c r="V30" s="1"/>
      <c r="Y30" s="1"/>
    </row>
    <row r="31" spans="1:25" ht="18.75" customHeight="1" x14ac:dyDescent="0.25">
      <c r="A31" s="1">
        <v>83293</v>
      </c>
      <c r="B31" s="12" t="str">
        <f t="shared" si="0"/>
        <v>Thursday</v>
      </c>
      <c r="C31" s="2">
        <v>43594</v>
      </c>
      <c r="D31" s="1" t="s">
        <v>100</v>
      </c>
      <c r="E31" s="1">
        <v>4218</v>
      </c>
      <c r="F31" s="1">
        <v>17148</v>
      </c>
      <c r="G31" s="1">
        <v>444</v>
      </c>
      <c r="H31" s="1">
        <v>1296</v>
      </c>
      <c r="I31" s="30">
        <f>(Table15[[#This Row],['# Unsubscribed]]-H30)/H30</f>
        <v>1.5455950540958269E-3</v>
      </c>
      <c r="J31" s="10">
        <f>Table15[[#This Row],[Open Rate]]/Table15[[#This Row],[Delete/Not Open Rate]]</f>
        <v>0.24597620713785864</v>
      </c>
      <c r="K31" s="1"/>
      <c r="L31" s="1" t="s">
        <v>118</v>
      </c>
      <c r="M31" s="1" t="s">
        <v>118</v>
      </c>
      <c r="N31" s="1" t="s">
        <v>12</v>
      </c>
      <c r="O31" s="1" t="s">
        <v>11</v>
      </c>
      <c r="P31" s="1" t="s">
        <v>11</v>
      </c>
      <c r="Q31" s="1" t="s">
        <v>101</v>
      </c>
      <c r="R31" s="1" t="s">
        <v>102</v>
      </c>
      <c r="S31" s="1">
        <v>21366</v>
      </c>
      <c r="T31" s="1" t="s">
        <v>13</v>
      </c>
      <c r="U31" s="1"/>
      <c r="V31" s="1"/>
      <c r="Y31" s="1"/>
    </row>
    <row r="32" spans="1:25" ht="18.75" customHeight="1" x14ac:dyDescent="0.25">
      <c r="A32" s="1">
        <v>83318</v>
      </c>
      <c r="B32" s="12" t="str">
        <f t="shared" si="0"/>
        <v>Monday</v>
      </c>
      <c r="C32" s="2">
        <v>43598</v>
      </c>
      <c r="D32" s="1" t="s">
        <v>103</v>
      </c>
      <c r="E32" s="1">
        <v>3668</v>
      </c>
      <c r="F32" s="1">
        <v>17743</v>
      </c>
      <c r="G32" s="1">
        <v>92</v>
      </c>
      <c r="H32" s="1">
        <v>1298</v>
      </c>
      <c r="I32" s="30">
        <f>(Table15[[#This Row],['# Unsubscribed]]-H31)/H31</f>
        <v>1.5432098765432098E-3</v>
      </c>
      <c r="J32" s="10">
        <f>Table15[[#This Row],[Open Rate]]/Table15[[#This Row],[Delete/Not Open Rate]]</f>
        <v>0.20672941441695317</v>
      </c>
      <c r="K32" s="1"/>
      <c r="L32" s="1" t="s">
        <v>128</v>
      </c>
      <c r="M32" s="1" t="s">
        <v>115</v>
      </c>
      <c r="N32" s="1" t="s">
        <v>12</v>
      </c>
      <c r="O32" s="1" t="s">
        <v>11</v>
      </c>
      <c r="P32" s="1" t="s">
        <v>11</v>
      </c>
      <c r="Q32" s="1" t="s">
        <v>104</v>
      </c>
      <c r="R32" s="1" t="s">
        <v>105</v>
      </c>
      <c r="S32" s="1">
        <v>21411</v>
      </c>
      <c r="T32" s="1" t="s">
        <v>13</v>
      </c>
      <c r="U32" s="1"/>
      <c r="V32" s="1"/>
      <c r="Y32" s="1"/>
    </row>
    <row r="33" spans="10:12" ht="18.75" customHeight="1" x14ac:dyDescent="0.25">
      <c r="L33" s="1"/>
    </row>
    <row r="34" spans="10:12" ht="18.75" customHeight="1" x14ac:dyDescent="0.25">
      <c r="J34" s="13">
        <f>AVERAGE(Table15[Open rate %])</f>
        <v>0.23081320386824891</v>
      </c>
      <c r="L34" s="1"/>
    </row>
    <row r="35" spans="10:12" ht="18.75" customHeight="1" x14ac:dyDescent="0.25">
      <c r="L35" s="1"/>
    </row>
    <row r="36" spans="10:12" ht="18.75" customHeight="1" x14ac:dyDescent="0.25">
      <c r="L36" s="1"/>
    </row>
    <row r="37" spans="10:12" ht="18.75" customHeight="1" x14ac:dyDescent="0.25">
      <c r="L37" s="1"/>
    </row>
    <row r="38" spans="10:12" ht="18.75" customHeight="1" x14ac:dyDescent="0.25">
      <c r="L38" s="1"/>
    </row>
    <row r="39" spans="10:12" ht="18.75" customHeight="1" x14ac:dyDescent="0.25">
      <c r="L39" s="1"/>
    </row>
    <row r="40" spans="10:12" ht="18.75" customHeight="1" x14ac:dyDescent="0.25">
      <c r="L40" s="1"/>
    </row>
    <row r="41" spans="10:12" ht="18.75" customHeight="1" x14ac:dyDescent="0.25">
      <c r="L41" s="1"/>
    </row>
    <row r="42" spans="10:12" ht="18.75" customHeight="1" x14ac:dyDescent="0.25">
      <c r="L42" s="1"/>
    </row>
    <row r="43" spans="10:12" ht="18.75" customHeight="1" x14ac:dyDescent="0.25">
      <c r="L43" s="1"/>
    </row>
    <row r="44" spans="10:12" ht="18.75" customHeight="1" x14ac:dyDescent="0.25">
      <c r="L44" s="1"/>
    </row>
    <row r="45" spans="10:12" ht="18.75" customHeight="1" x14ac:dyDescent="0.25">
      <c r="L45" s="1"/>
    </row>
    <row r="46" spans="10:12" ht="18.75" customHeight="1" x14ac:dyDescent="0.25">
      <c r="L46" s="1"/>
    </row>
    <row r="47" spans="10:12" ht="18.75" customHeight="1" x14ac:dyDescent="0.25">
      <c r="L47" s="1"/>
    </row>
    <row r="48" spans="10:12" ht="18.75" customHeight="1" x14ac:dyDescent="0.25">
      <c r="L48" s="1"/>
    </row>
    <row r="49" spans="12:12" ht="18.75" customHeight="1" x14ac:dyDescent="0.25">
      <c r="L49" s="1"/>
    </row>
    <row r="50" spans="12:12" ht="18.75" customHeight="1" x14ac:dyDescent="0.25">
      <c r="L50" s="1"/>
    </row>
    <row r="51" spans="12:12" ht="18.75" customHeight="1" x14ac:dyDescent="0.25">
      <c r="L51" s="1"/>
    </row>
    <row r="52" spans="12:12" ht="18.75" customHeight="1" x14ac:dyDescent="0.25">
      <c r="L52" s="1"/>
    </row>
    <row r="53" spans="12:12" ht="18.75" customHeight="1" x14ac:dyDescent="0.25">
      <c r="L53" s="1"/>
    </row>
    <row r="54" spans="12:12" ht="18.75" customHeight="1" x14ac:dyDescent="0.25">
      <c r="L54" s="1"/>
    </row>
    <row r="55" spans="12:12" ht="18.75" customHeight="1" x14ac:dyDescent="0.25">
      <c r="L55" s="1"/>
    </row>
    <row r="56" spans="12:12" ht="18.75" customHeight="1" x14ac:dyDescent="0.25">
      <c r="L56" s="1"/>
    </row>
    <row r="57" spans="12:12" ht="18.75" customHeight="1" x14ac:dyDescent="0.25">
      <c r="L57" s="1"/>
    </row>
    <row r="58" spans="12:12" ht="18.75" customHeight="1" x14ac:dyDescent="0.25">
      <c r="L58" s="1"/>
    </row>
    <row r="59" spans="12:12" ht="18.75" customHeight="1" x14ac:dyDescent="0.25">
      <c r="L59" s="1"/>
    </row>
    <row r="60" spans="12:12" ht="18.75" customHeight="1" x14ac:dyDescent="0.25">
      <c r="L60" s="1"/>
    </row>
    <row r="61" spans="12:12" ht="18.75" customHeight="1" x14ac:dyDescent="0.25">
      <c r="L61" s="1"/>
    </row>
    <row r="62" spans="12:12" ht="18.75" customHeight="1" x14ac:dyDescent="0.25">
      <c r="L62" s="1"/>
    </row>
    <row r="63" spans="12:12" ht="18.75" customHeight="1" x14ac:dyDescent="0.25">
      <c r="L63" s="1"/>
    </row>
    <row r="64" spans="12:12" ht="18.75" customHeight="1" x14ac:dyDescent="0.25">
      <c r="L64" s="1"/>
    </row>
    <row r="65" spans="12:12" ht="18.75" customHeight="1" x14ac:dyDescent="0.25">
      <c r="L65" s="1"/>
    </row>
    <row r="66" spans="12:12" ht="18.75" customHeight="1" x14ac:dyDescent="0.25">
      <c r="L66" s="1"/>
    </row>
    <row r="67" spans="12:12" ht="18.75" customHeight="1" x14ac:dyDescent="0.25">
      <c r="L67" s="1"/>
    </row>
    <row r="68" spans="12:12" ht="18.75" customHeight="1" x14ac:dyDescent="0.25">
      <c r="L68" s="1"/>
    </row>
    <row r="69" spans="12:12" ht="18.75" customHeight="1" x14ac:dyDescent="0.25">
      <c r="L69" s="1"/>
    </row>
    <row r="70" spans="12:12" ht="18.75" customHeight="1" x14ac:dyDescent="0.25">
      <c r="L70" s="1"/>
    </row>
    <row r="71" spans="12:12" ht="18.75" customHeight="1" x14ac:dyDescent="0.25">
      <c r="L71" s="1"/>
    </row>
    <row r="72" spans="12:12" ht="18.75" customHeight="1" x14ac:dyDescent="0.25">
      <c r="L72" s="1"/>
    </row>
    <row r="73" spans="12:12" ht="18.75" customHeight="1" x14ac:dyDescent="0.25">
      <c r="L73" s="1"/>
    </row>
    <row r="74" spans="12:12" ht="18.75" customHeight="1" x14ac:dyDescent="0.25">
      <c r="L74" s="1"/>
    </row>
    <row r="75" spans="12:12" ht="18.75" customHeight="1" x14ac:dyDescent="0.25">
      <c r="L75" s="1"/>
    </row>
    <row r="76" spans="12:12" ht="18.75" customHeight="1" x14ac:dyDescent="0.25">
      <c r="L76" s="1"/>
    </row>
    <row r="77" spans="12:12" ht="18.75" customHeight="1" x14ac:dyDescent="0.25">
      <c r="L77" s="1"/>
    </row>
    <row r="78" spans="12:12" ht="18.75" customHeight="1" x14ac:dyDescent="0.25">
      <c r="L78" s="1"/>
    </row>
    <row r="79" spans="12:12" ht="18.75" customHeight="1" x14ac:dyDescent="0.25">
      <c r="L79" s="1"/>
    </row>
    <row r="80" spans="12:12" ht="18.75" customHeight="1" x14ac:dyDescent="0.25">
      <c r="L80" s="1"/>
    </row>
    <row r="81" spans="12:12" ht="18.75" customHeight="1" x14ac:dyDescent="0.25">
      <c r="L81" s="1"/>
    </row>
    <row r="82" spans="12:12" ht="18.75" customHeight="1" x14ac:dyDescent="0.25">
      <c r="L82" s="1"/>
    </row>
    <row r="83" spans="12:12" ht="18.75" customHeight="1" x14ac:dyDescent="0.25">
      <c r="L83" s="1"/>
    </row>
    <row r="84" spans="12:12" ht="18.75" customHeight="1" x14ac:dyDescent="0.25">
      <c r="L84" s="1"/>
    </row>
    <row r="85" spans="12:12" ht="18.75" customHeight="1" x14ac:dyDescent="0.25">
      <c r="L85" s="1"/>
    </row>
    <row r="86" spans="12:12" ht="18.75" customHeight="1" x14ac:dyDescent="0.25">
      <c r="L86" s="1"/>
    </row>
    <row r="87" spans="12:12" ht="18.75" customHeight="1" x14ac:dyDescent="0.25">
      <c r="L87" s="1"/>
    </row>
    <row r="88" spans="12:12" ht="18.75" customHeight="1" x14ac:dyDescent="0.25">
      <c r="L88" s="1"/>
    </row>
    <row r="89" spans="12:12" ht="18.75" customHeight="1" x14ac:dyDescent="0.25">
      <c r="L89" s="1"/>
    </row>
    <row r="90" spans="12:12" ht="18.75" customHeight="1" x14ac:dyDescent="0.25">
      <c r="L90" s="1"/>
    </row>
    <row r="91" spans="12:12" ht="18.75" customHeight="1" x14ac:dyDescent="0.25">
      <c r="L91" s="1"/>
    </row>
    <row r="92" spans="12:12" ht="18.75" customHeight="1" x14ac:dyDescent="0.25">
      <c r="L92" s="1"/>
    </row>
    <row r="93" spans="12:12" ht="18.75" customHeight="1" x14ac:dyDescent="0.25">
      <c r="L93" s="1"/>
    </row>
    <row r="94" spans="12:12" ht="18.75" customHeight="1" x14ac:dyDescent="0.25">
      <c r="L94" s="1"/>
    </row>
    <row r="95" spans="12:12" ht="18.75" customHeight="1" x14ac:dyDescent="0.25">
      <c r="L95" s="1"/>
    </row>
    <row r="96" spans="12:12" ht="18.75" customHeight="1" x14ac:dyDescent="0.25">
      <c r="L96" s="1"/>
    </row>
    <row r="97" spans="12:12" ht="18.75" customHeight="1" x14ac:dyDescent="0.25">
      <c r="L97" s="1"/>
    </row>
    <row r="98" spans="12:12" ht="18.75" customHeight="1" x14ac:dyDescent="0.25">
      <c r="L98" s="1"/>
    </row>
    <row r="99" spans="12:12" ht="18.75" customHeight="1" x14ac:dyDescent="0.25">
      <c r="L99" s="1"/>
    </row>
    <row r="100" spans="12:12" ht="18.75" customHeight="1" x14ac:dyDescent="0.25">
      <c r="L100" s="1"/>
    </row>
    <row r="101" spans="12:12" ht="18.75" customHeight="1" x14ac:dyDescent="0.25">
      <c r="L101" s="1"/>
    </row>
    <row r="102" spans="12:12" ht="18.75" customHeight="1" x14ac:dyDescent="0.25">
      <c r="L102" s="1"/>
    </row>
    <row r="103" spans="12:12" ht="18.75" customHeight="1" x14ac:dyDescent="0.25">
      <c r="L103" s="1"/>
    </row>
    <row r="104" spans="12:12" ht="18.75" customHeight="1" x14ac:dyDescent="0.25">
      <c r="L104" s="1"/>
    </row>
    <row r="105" spans="12:12" ht="18.75" customHeight="1" x14ac:dyDescent="0.25">
      <c r="L105" s="1"/>
    </row>
    <row r="106" spans="12:12" ht="18.75" customHeight="1" x14ac:dyDescent="0.25">
      <c r="L106" s="1"/>
    </row>
    <row r="107" spans="12:12" ht="18.75" customHeight="1" x14ac:dyDescent="0.25">
      <c r="L107" s="1"/>
    </row>
    <row r="108" spans="12:12" ht="18.75" customHeight="1" x14ac:dyDescent="0.25">
      <c r="L108" s="1"/>
    </row>
    <row r="109" spans="12:12" ht="18.75" customHeight="1" x14ac:dyDescent="0.25">
      <c r="L109" s="1"/>
    </row>
    <row r="110" spans="12:12" ht="18.75" customHeight="1" x14ac:dyDescent="0.25">
      <c r="L110" s="1"/>
    </row>
    <row r="111" spans="12:12" ht="18.75" customHeight="1" x14ac:dyDescent="0.25">
      <c r="L111" s="1"/>
    </row>
    <row r="112" spans="12:12" ht="18.75" customHeight="1" x14ac:dyDescent="0.25">
      <c r="L112" s="1"/>
    </row>
    <row r="113" spans="12:12" ht="18.75" customHeight="1" x14ac:dyDescent="0.25">
      <c r="L113" s="1"/>
    </row>
    <row r="114" spans="12:12" ht="18.75" customHeight="1" x14ac:dyDescent="0.25">
      <c r="L114" s="1"/>
    </row>
    <row r="115" spans="12:12" ht="18.75" customHeight="1" x14ac:dyDescent="0.25">
      <c r="L115" s="1"/>
    </row>
    <row r="116" spans="12:12" ht="18.75" customHeight="1" x14ac:dyDescent="0.25">
      <c r="L116" s="1"/>
    </row>
    <row r="117" spans="12:12" ht="18.75" customHeight="1" x14ac:dyDescent="0.25">
      <c r="L117" s="1"/>
    </row>
    <row r="118" spans="12:12" ht="18.75" customHeight="1" x14ac:dyDescent="0.25">
      <c r="L118" s="1"/>
    </row>
    <row r="119" spans="12:12" ht="18.75" customHeight="1" x14ac:dyDescent="0.25">
      <c r="L119" s="1"/>
    </row>
    <row r="120" spans="12:12" ht="18.75" customHeight="1" x14ac:dyDescent="0.25">
      <c r="L120" s="1"/>
    </row>
    <row r="121" spans="12:12" ht="18.75" customHeight="1" x14ac:dyDescent="0.25">
      <c r="L121" s="1"/>
    </row>
    <row r="122" spans="12:12" ht="18.75" customHeight="1" x14ac:dyDescent="0.25">
      <c r="L122" s="1"/>
    </row>
    <row r="123" spans="12:12" ht="18.75" customHeight="1" x14ac:dyDescent="0.25">
      <c r="L123" s="1"/>
    </row>
    <row r="124" spans="12:12" ht="18.75" customHeight="1" x14ac:dyDescent="0.25">
      <c r="L124" s="1"/>
    </row>
    <row r="125" spans="12:12" ht="18.75" customHeight="1" x14ac:dyDescent="0.25">
      <c r="L125" s="1"/>
    </row>
    <row r="126" spans="12:12" ht="18.75" customHeight="1" x14ac:dyDescent="0.25">
      <c r="L126" s="1"/>
    </row>
    <row r="127" spans="12:12" ht="18.75" customHeight="1" x14ac:dyDescent="0.25">
      <c r="L127" s="1"/>
    </row>
    <row r="128" spans="12:12" ht="18.75" customHeight="1" x14ac:dyDescent="0.25">
      <c r="L128" s="1"/>
    </row>
    <row r="129" spans="12:12" ht="18.75" customHeight="1" x14ac:dyDescent="0.25">
      <c r="L129" s="1"/>
    </row>
    <row r="130" spans="12:12" ht="18.75" customHeight="1" x14ac:dyDescent="0.25">
      <c r="L130" s="1"/>
    </row>
    <row r="131" spans="12:12" ht="18.75" customHeight="1" x14ac:dyDescent="0.25">
      <c r="L131" s="1"/>
    </row>
    <row r="132" spans="12:12" ht="18.75" customHeight="1" x14ac:dyDescent="0.25">
      <c r="L132" s="1"/>
    </row>
    <row r="133" spans="12:12" ht="18.75" customHeight="1" x14ac:dyDescent="0.25">
      <c r="L133" s="1"/>
    </row>
    <row r="134" spans="12:12" ht="18.75" customHeight="1" x14ac:dyDescent="0.25">
      <c r="L134" s="1"/>
    </row>
    <row r="135" spans="12:12" ht="18.75" customHeight="1" x14ac:dyDescent="0.25">
      <c r="L135" s="1"/>
    </row>
    <row r="136" spans="12:12" ht="18.75" customHeight="1" x14ac:dyDescent="0.25">
      <c r="L136" s="1"/>
    </row>
    <row r="137" spans="12:12" ht="18.75" customHeight="1" x14ac:dyDescent="0.25">
      <c r="L137" s="1"/>
    </row>
    <row r="138" spans="12:12" ht="18.75" customHeight="1" x14ac:dyDescent="0.25">
      <c r="L138" s="1"/>
    </row>
    <row r="139" spans="12:12" ht="18.75" customHeight="1" x14ac:dyDescent="0.25">
      <c r="L139" s="1"/>
    </row>
    <row r="140" spans="12:12" ht="18.75" customHeight="1" x14ac:dyDescent="0.25">
      <c r="L140" s="1"/>
    </row>
    <row r="141" spans="12:12" ht="18.75" customHeight="1" x14ac:dyDescent="0.25">
      <c r="L141" s="1"/>
    </row>
    <row r="142" spans="12:12" ht="18.75" customHeight="1" x14ac:dyDescent="0.25">
      <c r="L142" s="1"/>
    </row>
    <row r="143" spans="12:12" ht="18.75" customHeight="1" x14ac:dyDescent="0.25">
      <c r="L143" s="1"/>
    </row>
    <row r="144" spans="12:12" ht="18.75" customHeight="1" x14ac:dyDescent="0.25">
      <c r="L144" s="1"/>
    </row>
    <row r="145" spans="12:12" ht="18.75" customHeight="1" x14ac:dyDescent="0.25">
      <c r="L145" s="1"/>
    </row>
    <row r="146" spans="12:12" ht="18.75" customHeight="1" x14ac:dyDescent="0.25">
      <c r="L146" s="1"/>
    </row>
    <row r="147" spans="12:12" ht="18.75" customHeight="1" x14ac:dyDescent="0.25">
      <c r="L147" s="1"/>
    </row>
    <row r="148" spans="12:12" ht="18.75" customHeight="1" x14ac:dyDescent="0.25">
      <c r="L148" s="1"/>
    </row>
    <row r="149" spans="12:12" ht="18.75" customHeight="1" x14ac:dyDescent="0.25">
      <c r="L149" s="1"/>
    </row>
    <row r="150" spans="12:12" ht="18.75" customHeight="1" x14ac:dyDescent="0.25">
      <c r="L150" s="1"/>
    </row>
    <row r="151" spans="12:12" ht="18.75" customHeight="1" x14ac:dyDescent="0.25">
      <c r="L151" s="1"/>
    </row>
    <row r="152" spans="12:12" ht="18.75" customHeight="1" x14ac:dyDescent="0.25">
      <c r="L152" s="1"/>
    </row>
    <row r="153" spans="12:12" ht="18.75" customHeight="1" x14ac:dyDescent="0.25">
      <c r="L153" s="1"/>
    </row>
    <row r="154" spans="12:12" ht="18.75" customHeight="1" x14ac:dyDescent="0.25">
      <c r="L154" s="1"/>
    </row>
    <row r="155" spans="12:12" ht="18.75" customHeight="1" x14ac:dyDescent="0.25">
      <c r="L155" s="1"/>
    </row>
    <row r="156" spans="12:12" ht="18.75" customHeight="1" x14ac:dyDescent="0.25">
      <c r="L156" s="1"/>
    </row>
    <row r="157" spans="12:12" ht="18.75" customHeight="1" x14ac:dyDescent="0.25">
      <c r="L157" s="1"/>
    </row>
    <row r="158" spans="12:12" ht="18.75" customHeight="1" x14ac:dyDescent="0.25">
      <c r="L158" s="1"/>
    </row>
    <row r="159" spans="12:12" ht="18.75" customHeight="1" x14ac:dyDescent="0.25">
      <c r="L159" s="1"/>
    </row>
    <row r="160" spans="12:12" ht="18.75" customHeight="1" x14ac:dyDescent="0.25">
      <c r="L160" s="1"/>
    </row>
    <row r="161" spans="12:12" ht="18.75" customHeight="1" x14ac:dyDescent="0.25">
      <c r="L161" s="1"/>
    </row>
    <row r="162" spans="12:12" ht="18.75" customHeight="1" x14ac:dyDescent="0.25">
      <c r="L162" s="1"/>
    </row>
    <row r="163" spans="12:12" ht="18.75" customHeight="1" x14ac:dyDescent="0.25">
      <c r="L163" s="1"/>
    </row>
    <row r="164" spans="12:12" ht="18.75" customHeight="1" x14ac:dyDescent="0.25">
      <c r="L164" s="1"/>
    </row>
    <row r="165" spans="12:12" ht="18.75" customHeight="1" x14ac:dyDescent="0.25">
      <c r="L165" s="1"/>
    </row>
    <row r="166" spans="12:12" ht="18.75" customHeight="1" x14ac:dyDescent="0.25">
      <c r="L166" s="1"/>
    </row>
    <row r="167" spans="12:12" ht="18.75" customHeight="1" x14ac:dyDescent="0.25">
      <c r="L167" s="1"/>
    </row>
    <row r="168" spans="12:12" ht="18.75" customHeight="1" x14ac:dyDescent="0.25">
      <c r="L168" s="1"/>
    </row>
    <row r="169" spans="12:12" ht="18.75" customHeight="1" x14ac:dyDescent="0.25">
      <c r="L169" s="1"/>
    </row>
    <row r="170" spans="12:12" ht="18.75" customHeight="1" x14ac:dyDescent="0.25">
      <c r="L170" s="1"/>
    </row>
    <row r="171" spans="12:12" ht="18.75" customHeight="1" x14ac:dyDescent="0.25">
      <c r="L171" s="1"/>
    </row>
    <row r="172" spans="12:12" ht="18.75" customHeight="1" x14ac:dyDescent="0.25">
      <c r="L172" s="1"/>
    </row>
    <row r="173" spans="12:12" ht="18.75" customHeight="1" x14ac:dyDescent="0.25">
      <c r="L173" s="1"/>
    </row>
    <row r="174" spans="12:12" ht="18.75" customHeight="1" x14ac:dyDescent="0.25">
      <c r="L174" s="1"/>
    </row>
    <row r="175" spans="12:12" ht="18.75" customHeight="1" x14ac:dyDescent="0.25">
      <c r="L175" s="1"/>
    </row>
    <row r="176" spans="12:12" ht="18.75" customHeight="1" x14ac:dyDescent="0.25">
      <c r="L176" s="1"/>
    </row>
    <row r="177" spans="12:12" ht="18.75" customHeight="1" x14ac:dyDescent="0.25">
      <c r="L177" s="1"/>
    </row>
    <row r="178" spans="12:12" ht="18.75" customHeight="1" x14ac:dyDescent="0.25">
      <c r="L178" s="1"/>
    </row>
    <row r="179" spans="12:12" ht="18.75" customHeight="1" x14ac:dyDescent="0.25">
      <c r="L179" s="1"/>
    </row>
    <row r="180" spans="12:12" ht="18.75" customHeight="1" x14ac:dyDescent="0.25">
      <c r="L180" s="1"/>
    </row>
    <row r="181" spans="12:12" ht="18.75" customHeight="1" x14ac:dyDescent="0.25">
      <c r="L181" s="1"/>
    </row>
    <row r="182" spans="12:12" ht="18.75" customHeight="1" x14ac:dyDescent="0.25">
      <c r="L182" s="1"/>
    </row>
    <row r="183" spans="12:12" ht="18.75" customHeight="1" x14ac:dyDescent="0.25">
      <c r="L183" s="1"/>
    </row>
    <row r="184" spans="12:12" ht="18.75" customHeight="1" x14ac:dyDescent="0.25">
      <c r="L184" s="1"/>
    </row>
    <row r="185" spans="12:12" ht="18.75" customHeight="1" x14ac:dyDescent="0.25">
      <c r="L185" s="1"/>
    </row>
    <row r="186" spans="12:12" ht="18.75" customHeight="1" x14ac:dyDescent="0.25">
      <c r="L186" s="1"/>
    </row>
    <row r="187" spans="12:12" ht="18.75" customHeight="1" x14ac:dyDescent="0.25">
      <c r="L187" s="1"/>
    </row>
    <row r="188" spans="12:12" ht="18.75" customHeight="1" x14ac:dyDescent="0.25">
      <c r="L188" s="1"/>
    </row>
    <row r="189" spans="12:12" ht="18.75" customHeight="1" x14ac:dyDescent="0.25">
      <c r="L189" s="1"/>
    </row>
    <row r="190" spans="12:12" ht="18.75" customHeight="1" x14ac:dyDescent="0.25">
      <c r="L190" s="1"/>
    </row>
    <row r="191" spans="12:12" ht="18.75" customHeight="1" x14ac:dyDescent="0.25">
      <c r="L191" s="1"/>
    </row>
    <row r="192" spans="12:12" ht="18.75" customHeight="1" x14ac:dyDescent="0.25">
      <c r="L192" s="1"/>
    </row>
    <row r="193" spans="12:12" ht="18.75" customHeight="1" x14ac:dyDescent="0.25">
      <c r="L193" s="1"/>
    </row>
    <row r="194" spans="12:12" ht="18.75" customHeight="1" x14ac:dyDescent="0.25">
      <c r="L194" s="1"/>
    </row>
    <row r="195" spans="12:12" ht="18.75" customHeight="1" x14ac:dyDescent="0.25">
      <c r="L195" s="1"/>
    </row>
    <row r="196" spans="12:12" ht="18.75" customHeight="1" x14ac:dyDescent="0.25">
      <c r="L196" s="1"/>
    </row>
    <row r="197" spans="12:12" ht="18.75" customHeight="1" x14ac:dyDescent="0.25">
      <c r="L197" s="1"/>
    </row>
    <row r="198" spans="12:12" ht="18.75" customHeight="1" x14ac:dyDescent="0.25">
      <c r="L198" s="1"/>
    </row>
    <row r="199" spans="12:12" ht="18.75" customHeight="1" x14ac:dyDescent="0.25">
      <c r="L199" s="1"/>
    </row>
    <row r="200" spans="12:12" ht="18.75" customHeight="1" x14ac:dyDescent="0.25">
      <c r="L200" s="1"/>
    </row>
    <row r="201" spans="12:12" ht="18.75" customHeight="1" x14ac:dyDescent="0.25">
      <c r="L201" s="1"/>
    </row>
    <row r="202" spans="12:12" ht="18.75" customHeight="1" x14ac:dyDescent="0.25">
      <c r="L202" s="1"/>
    </row>
    <row r="203" spans="12:12" ht="18.75" customHeight="1" x14ac:dyDescent="0.25">
      <c r="L203" s="1"/>
    </row>
    <row r="204" spans="12:12" ht="18.75" customHeight="1" x14ac:dyDescent="0.25">
      <c r="L204" s="1"/>
    </row>
    <row r="205" spans="12:12" ht="18.75" customHeight="1" x14ac:dyDescent="0.25">
      <c r="L205" s="1"/>
    </row>
    <row r="206" spans="12:12" ht="18.75" customHeight="1" x14ac:dyDescent="0.25">
      <c r="L206" s="1"/>
    </row>
    <row r="207" spans="12:12" ht="18.75" customHeight="1" x14ac:dyDescent="0.25">
      <c r="L207" s="1"/>
    </row>
    <row r="208" spans="12:12" ht="18.75" customHeight="1" x14ac:dyDescent="0.25">
      <c r="L208" s="1"/>
    </row>
    <row r="209" spans="12:12" ht="18.75" customHeight="1" x14ac:dyDescent="0.25">
      <c r="L209" s="1"/>
    </row>
    <row r="210" spans="12:12" ht="18.75" customHeight="1" x14ac:dyDescent="0.25">
      <c r="L210" s="1"/>
    </row>
    <row r="211" spans="12:12" ht="18.75" customHeight="1" x14ac:dyDescent="0.25">
      <c r="L211" s="1"/>
    </row>
    <row r="212" spans="12:12" ht="18.75" customHeight="1" x14ac:dyDescent="0.25">
      <c r="L212" s="1"/>
    </row>
    <row r="213" spans="12:12" ht="18.75" customHeight="1" x14ac:dyDescent="0.25">
      <c r="L213" s="1"/>
    </row>
    <row r="214" spans="12:12" ht="18.75" customHeight="1" x14ac:dyDescent="0.25">
      <c r="L214" s="1"/>
    </row>
    <row r="215" spans="12:12" ht="18.75" customHeight="1" x14ac:dyDescent="0.25">
      <c r="L215" s="1"/>
    </row>
    <row r="216" spans="12:12" ht="18.75" customHeight="1" x14ac:dyDescent="0.25">
      <c r="L216" s="1"/>
    </row>
    <row r="217" spans="12:12" ht="18.75" customHeight="1" x14ac:dyDescent="0.25">
      <c r="L217" s="1"/>
    </row>
    <row r="218" spans="12:12" ht="18.75" customHeight="1" x14ac:dyDescent="0.25">
      <c r="L218" s="1"/>
    </row>
    <row r="219" spans="12:12" ht="18.75" customHeight="1" x14ac:dyDescent="0.25">
      <c r="L219" s="1"/>
    </row>
    <row r="220" spans="12:12" ht="18.75" customHeight="1" x14ac:dyDescent="0.25">
      <c r="L220" s="1"/>
    </row>
    <row r="221" spans="12:12" ht="18.75" customHeight="1" x14ac:dyDescent="0.25">
      <c r="L221" s="1"/>
    </row>
    <row r="222" spans="12:12" ht="18.75" customHeight="1" x14ac:dyDescent="0.25">
      <c r="L222" s="1"/>
    </row>
    <row r="223" spans="12:12" ht="18.75" customHeight="1" x14ac:dyDescent="0.25">
      <c r="L223" s="1"/>
    </row>
    <row r="224" spans="12:12" ht="18.75" customHeight="1" x14ac:dyDescent="0.25">
      <c r="L224" s="1"/>
    </row>
    <row r="225" spans="12:12" ht="18.75" customHeight="1" x14ac:dyDescent="0.25">
      <c r="L225" s="1"/>
    </row>
    <row r="226" spans="12:12" ht="18.75" customHeight="1" x14ac:dyDescent="0.25">
      <c r="L226" s="1"/>
    </row>
    <row r="227" spans="12:12" ht="18.75" customHeight="1" x14ac:dyDescent="0.25">
      <c r="L227" s="1"/>
    </row>
    <row r="228" spans="12:12" ht="18.75" customHeight="1" x14ac:dyDescent="0.25">
      <c r="L228" s="1"/>
    </row>
    <row r="229" spans="12:12" ht="18.75" customHeight="1" x14ac:dyDescent="0.25">
      <c r="L229" s="1"/>
    </row>
    <row r="230" spans="12:12" ht="18.75" customHeight="1" x14ac:dyDescent="0.25">
      <c r="L230" s="1"/>
    </row>
    <row r="231" spans="12:12" ht="18.75" customHeight="1" x14ac:dyDescent="0.25">
      <c r="L231" s="1"/>
    </row>
    <row r="232" spans="12:12" ht="18.75" customHeight="1" x14ac:dyDescent="0.25">
      <c r="L232" s="1"/>
    </row>
    <row r="233" spans="12:12" ht="18.75" customHeight="1" x14ac:dyDescent="0.25">
      <c r="L233" s="1"/>
    </row>
  </sheetData>
  <conditionalFormatting sqref="E2:E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{EE842D09-2ED8-4664-B760-9D5C6113E091}</x14:id>
        </ext>
      </extLst>
    </cfRule>
  </conditionalFormatting>
  <conditionalFormatting sqref="G2:G32">
    <cfRule type="dataBar" priority="3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{5A6391BB-F923-4967-A799-C8B506D5ADAE}</x14:id>
        </ext>
      </extLst>
    </cfRule>
  </conditionalFormatting>
  <conditionalFormatting sqref="V5:V16">
    <cfRule type="colorScale" priority="2">
      <colorScale>
        <cfvo type="min"/>
        <cfvo type="max"/>
        <color rgb="FFFFEF9C"/>
        <color rgb="FFFF7C80"/>
      </colorScale>
    </cfRule>
  </conditionalFormatting>
  <conditionalFormatting sqref="Z9:Z16 N42:N1048576 N33 I1:I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{31836789-5E45-4C95-A8E6-9A68582CBE5B}</x14:id>
        </ext>
      </extLst>
    </cfRule>
  </conditionalFormatting>
  <conditionalFormatting sqref="F1:F32 H33 H42:H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{EDD5FA72-2F6F-4E02-A557-35A73A8CF347}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842D09-2ED8-4664-B760-9D5C6113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E2:E32</xm:sqref>
        </x14:conditionalFormatting>
        <x14:conditionalFormatting xmlns:xm="http://schemas.microsoft.com/office/excel/2006/main">
          <x14:cfRule type="dataBar" id="{5A6391BB-F923-4967-A799-C8B506D5ADAE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G2:G32</xm:sqref>
        </x14:conditionalFormatting>
        <x14:conditionalFormatting xmlns:xm="http://schemas.microsoft.com/office/excel/2006/main">
          <x14:cfRule type="dataBar" id="{31836789-5E45-4C95-A8E6-9A68582CBE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Z9:Z16 N42:N1048576 N33 I1:I32</xm:sqref>
        </x14:conditionalFormatting>
        <x14:conditionalFormatting xmlns:xm="http://schemas.microsoft.com/office/excel/2006/main">
          <x14:cfRule type="dataBar" id="{EDD5FA72-2F6F-4E02-A557-35A73A8CF3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F1:F32 H33 H42:H1048576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Open Rate</vt:lpstr>
      <vt:lpstr>Click-through Rate</vt:lpstr>
      <vt:lpstr>Delete Not Open Rate</vt:lpstr>
      <vt:lpstr>Delete Not Open Rate (Chart)</vt:lpstr>
      <vt:lpstr>Unsubscribed Total</vt:lpstr>
    </vt:vector>
  </TitlesOfParts>
  <Company>UC Irvine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Deng, Mei</dc:creator>
  <cp:lastModifiedBy>Deng, Mei</cp:lastModifiedBy>
  <dcterms:created xsi:type="dcterms:W3CDTF">2019-07-24T21:02:12Z</dcterms:created>
  <dcterms:modified xsi:type="dcterms:W3CDTF">2019-07-30T18:52:07Z</dcterms:modified>
</cp:coreProperties>
</file>