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fotj.AD\Box Sync\arl\17-18\Calculation Spreadsheets\"/>
    </mc:Choice>
  </mc:AlternateContent>
  <bookViews>
    <workbookView xWindow="-105" yWindow="-135" windowWidth="15060" windowHeight="12960" tabRatio="915"/>
  </bookViews>
  <sheets>
    <sheet name="Spec Col q1+2" sheetId="2" r:id="rId1"/>
    <sheet name="Spec Col q1" sheetId="16" r:id="rId2"/>
    <sheet name="Spec Col q2" sheetId="3" r:id="rId3"/>
    <sheet name="BUAR ARB q1 " sheetId="17" r:id="rId4"/>
    <sheet name="BUCB Oesper q1" sheetId="18" r:id="rId5"/>
    <sheet name="BHY Winkler q1 " sheetId="1" r:id="rId6"/>
    <sheet name="Sheet1" sheetId="19" r:id="rId7"/>
  </sheets>
  <calcPr calcId="162913"/>
</workbook>
</file>

<file path=xl/calcChain.xml><?xml version="1.0" encoding="utf-8"?>
<calcChain xmlns="http://schemas.openxmlformats.org/spreadsheetml/2006/main">
  <c r="V6" i="2" l="1"/>
  <c r="W6" i="2" s="1"/>
  <c r="V5" i="2"/>
  <c r="W5" i="2" s="1"/>
  <c r="V4" i="2"/>
  <c r="W4" i="2" s="1"/>
  <c r="V3" i="2"/>
  <c r="W3" i="2" s="1"/>
  <c r="V2" i="2"/>
  <c r="W2" i="2" s="1"/>
  <c r="C29" i="2"/>
  <c r="E29" i="2" s="1"/>
  <c r="F29" i="2" s="1"/>
  <c r="F28" i="2"/>
  <c r="E28" i="2"/>
  <c r="E27" i="2"/>
  <c r="F27" i="2" s="1"/>
  <c r="C25" i="2"/>
  <c r="E25" i="2" s="1"/>
  <c r="F25" i="2" s="1"/>
  <c r="F24" i="2"/>
  <c r="E24" i="2"/>
  <c r="E23" i="2"/>
  <c r="F23" i="2" s="1"/>
  <c r="C21" i="2"/>
  <c r="E21" i="2" s="1"/>
  <c r="F21" i="2" s="1"/>
  <c r="E20" i="2"/>
  <c r="F20" i="2" s="1"/>
  <c r="E19" i="2"/>
  <c r="F19" i="2" s="1"/>
  <c r="E18" i="2"/>
  <c r="F18" i="2" s="1"/>
  <c r="E14" i="2"/>
  <c r="F14" i="2" s="1"/>
  <c r="C12" i="2"/>
  <c r="C15" i="2" s="1"/>
  <c r="E15" i="2" s="1"/>
  <c r="F15" i="2" s="1"/>
  <c r="E11" i="2"/>
  <c r="F11" i="2" s="1"/>
  <c r="E10" i="2"/>
  <c r="F10" i="2" s="1"/>
  <c r="E9" i="2"/>
  <c r="F9" i="2" s="1"/>
  <c r="E6" i="2"/>
  <c r="F6" i="2" s="1"/>
  <c r="E5" i="2"/>
  <c r="F5" i="2" s="1"/>
  <c r="E4" i="2"/>
  <c r="F4" i="2" s="1"/>
  <c r="E2" i="2"/>
  <c r="F2" i="2" s="1"/>
  <c r="C31" i="2" l="1"/>
  <c r="E31" i="2" s="1"/>
  <c r="F31" i="2" s="1"/>
  <c r="E12" i="2"/>
  <c r="F12" i="2" s="1"/>
  <c r="C7" i="3" l="1"/>
  <c r="C9" i="3" s="1"/>
  <c r="D6" i="3"/>
  <c r="D18" i="17"/>
  <c r="C15" i="16"/>
  <c r="E15" i="16" s="1"/>
  <c r="F15" i="16" s="1"/>
  <c r="E21" i="16"/>
  <c r="F21" i="16" s="1"/>
  <c r="E18" i="16"/>
  <c r="F18" i="16" s="1"/>
  <c r="E14" i="16"/>
  <c r="F14" i="16" s="1"/>
  <c r="E13" i="16"/>
  <c r="F13" i="16" s="1"/>
  <c r="D16" i="1"/>
  <c r="D15" i="1"/>
  <c r="D11" i="1"/>
  <c r="D16" i="17"/>
  <c r="I31" i="2" l="1"/>
  <c r="I21" i="2" l="1"/>
  <c r="K19" i="2"/>
  <c r="K20" i="2"/>
  <c r="K23" i="2"/>
  <c r="K24" i="2"/>
  <c r="K27" i="2"/>
  <c r="K28" i="2"/>
  <c r="K18" i="2"/>
  <c r="I25" i="2"/>
  <c r="I29" i="2"/>
  <c r="I12" i="2"/>
  <c r="I15" i="2" s="1"/>
  <c r="K10" i="2"/>
  <c r="L10" i="2" s="1"/>
  <c r="K11" i="2"/>
  <c r="L11" i="2" s="1"/>
  <c r="K14" i="2"/>
  <c r="L14" i="2" s="1"/>
  <c r="O31" i="2"/>
  <c r="O29" i="2"/>
  <c r="N29" i="2"/>
  <c r="P28" i="2"/>
  <c r="Q28" i="2" s="1"/>
  <c r="P27" i="2"/>
  <c r="Q27" i="2" s="1"/>
  <c r="O25" i="2"/>
  <c r="N25" i="2"/>
  <c r="P24" i="2"/>
  <c r="Q24" i="2" s="1"/>
  <c r="P23" i="2"/>
  <c r="Q23" i="2" s="1"/>
  <c r="O21" i="2"/>
  <c r="N21" i="2"/>
  <c r="P20" i="2"/>
  <c r="Q20" i="2" s="1"/>
  <c r="P19" i="2"/>
  <c r="Q19" i="2" s="1"/>
  <c r="P18" i="2"/>
  <c r="Q18" i="2" s="1"/>
  <c r="P14" i="2"/>
  <c r="Q14" i="2" s="1"/>
  <c r="O12" i="2"/>
  <c r="O15" i="2" s="1"/>
  <c r="P15" i="2" s="1"/>
  <c r="Q15" i="2" s="1"/>
  <c r="N12" i="2"/>
  <c r="N15" i="2" s="1"/>
  <c r="P11" i="2"/>
  <c r="Q11" i="2" s="1"/>
  <c r="P10" i="2"/>
  <c r="Q10" i="2" s="1"/>
  <c r="P9" i="2"/>
  <c r="Q9" i="2" s="1"/>
  <c r="AB6" i="2"/>
  <c r="AC6" i="2" s="1"/>
  <c r="P6" i="2"/>
  <c r="Q6" i="2" s="1"/>
  <c r="AB5" i="2"/>
  <c r="AC5" i="2" s="1"/>
  <c r="P5" i="2"/>
  <c r="Q5" i="2" s="1"/>
  <c r="AB4" i="2"/>
  <c r="AC4" i="2" s="1"/>
  <c r="P4" i="2"/>
  <c r="Q4" i="2" s="1"/>
  <c r="AB3" i="2"/>
  <c r="AC3" i="2" s="1"/>
  <c r="P3" i="2"/>
  <c r="AB2" i="2"/>
  <c r="AC2" i="2" s="1"/>
  <c r="P2" i="2"/>
  <c r="Q2" i="2" s="1"/>
  <c r="K9" i="2"/>
  <c r="L9" i="2" s="1"/>
  <c r="K4" i="2"/>
  <c r="L4" i="2" s="1"/>
  <c r="K5" i="2"/>
  <c r="L5" i="2" s="1"/>
  <c r="K6" i="2"/>
  <c r="L6" i="2" s="1"/>
  <c r="K2" i="2"/>
  <c r="L2" i="2" s="1"/>
  <c r="H15" i="16"/>
  <c r="J21" i="16"/>
  <c r="K21" i="16" s="1"/>
  <c r="J18" i="16"/>
  <c r="K18" i="16" s="1"/>
  <c r="J14" i="16"/>
  <c r="K14" i="16" s="1"/>
  <c r="J13" i="16"/>
  <c r="K13" i="16" s="1"/>
  <c r="I15" i="16"/>
  <c r="J15" i="16" s="1"/>
  <c r="K15" i="16" s="1"/>
  <c r="C23" i="3"/>
  <c r="C25" i="3" s="1"/>
  <c r="D22" i="3"/>
  <c r="P21" i="2" l="1"/>
  <c r="Q21" i="2" s="1"/>
  <c r="P25" i="2"/>
  <c r="Q25" i="2" s="1"/>
  <c r="P29" i="2"/>
  <c r="Q29" i="2" s="1"/>
  <c r="N31" i="2"/>
  <c r="P31" i="2" s="1"/>
  <c r="Q31" i="2" s="1"/>
  <c r="P12" i="2"/>
  <c r="Q12" i="2" s="1"/>
  <c r="G16" i="1"/>
  <c r="G15" i="1"/>
  <c r="G11" i="1"/>
  <c r="G10" i="18"/>
  <c r="G18" i="17"/>
  <c r="G15" i="17"/>
  <c r="AM6" i="2" l="1"/>
  <c r="AN6" i="2" s="1"/>
  <c r="AM5" i="2"/>
  <c r="AN5" i="2" s="1"/>
  <c r="AM4" i="2"/>
  <c r="AN4" i="2" s="1"/>
  <c r="AM3" i="2"/>
  <c r="AN3" i="2" s="1"/>
  <c r="AM2" i="2"/>
  <c r="AN2" i="2" s="1"/>
  <c r="J21" i="2"/>
  <c r="J25" i="2"/>
  <c r="K25" i="2" s="1"/>
  <c r="L25" i="2" s="1"/>
  <c r="J29" i="2"/>
  <c r="L28" i="2"/>
  <c r="L27" i="2"/>
  <c r="L24" i="2"/>
  <c r="L23" i="2"/>
  <c r="L20" i="2"/>
  <c r="L19" i="2"/>
  <c r="L18" i="2"/>
  <c r="AF12" i="2"/>
  <c r="AF15" i="2" s="1"/>
  <c r="AF21" i="2"/>
  <c r="AF25" i="2"/>
  <c r="AF29" i="2"/>
  <c r="J12" i="2"/>
  <c r="O21" i="16"/>
  <c r="P21" i="16" s="1"/>
  <c r="O18" i="16"/>
  <c r="P18" i="16" s="1"/>
  <c r="O14" i="16"/>
  <c r="P14" i="16" s="1"/>
  <c r="O13" i="16"/>
  <c r="P13" i="16" s="1"/>
  <c r="M15" i="16"/>
  <c r="O15" i="16" s="1"/>
  <c r="P15" i="16" s="1"/>
  <c r="N15" i="16"/>
  <c r="C38" i="3"/>
  <c r="C40" i="3" s="1"/>
  <c r="D37" i="3"/>
  <c r="K29" i="2" l="1"/>
  <c r="L29" i="2" s="1"/>
  <c r="K21" i="2"/>
  <c r="L21" i="2" s="1"/>
  <c r="J15" i="2"/>
  <c r="K15" i="2" s="1"/>
  <c r="L15" i="2" s="1"/>
  <c r="K12" i="2"/>
  <c r="L12" i="2" s="1"/>
  <c r="J31" i="2"/>
  <c r="K31" i="2" s="1"/>
  <c r="L31" i="2" s="1"/>
  <c r="AF31" i="2"/>
  <c r="I15" i="1"/>
  <c r="I11" i="1"/>
  <c r="I10" i="18"/>
  <c r="I18" i="17"/>
  <c r="I16" i="17"/>
  <c r="AR3" i="2" l="1"/>
  <c r="AS3" i="2" s="1"/>
  <c r="AR4" i="2"/>
  <c r="AS4" i="2" s="1"/>
  <c r="AR5" i="2"/>
  <c r="AS5" i="2" s="1"/>
  <c r="AR6" i="2"/>
  <c r="AS6" i="2" s="1"/>
  <c r="AR2" i="2"/>
  <c r="AS2" i="2" s="1"/>
  <c r="AG3" i="2"/>
  <c r="AG4" i="2"/>
  <c r="AH4" i="2" s="1"/>
  <c r="AG5" i="2"/>
  <c r="AH5" i="2" s="1"/>
  <c r="AG6" i="2"/>
  <c r="AH6" i="2" s="1"/>
  <c r="AG10" i="2"/>
  <c r="AH10" i="2" s="1"/>
  <c r="AG11" i="2"/>
  <c r="AH11" i="2" s="1"/>
  <c r="AG14" i="2"/>
  <c r="AH14" i="2" s="1"/>
  <c r="AG9" i="2"/>
  <c r="AH9" i="2" s="1"/>
  <c r="AG2" i="2"/>
  <c r="AH2" i="2" s="1"/>
  <c r="AE12" i="2"/>
  <c r="AE15" i="2" s="1"/>
  <c r="T21" i="16"/>
  <c r="U21" i="16" s="1"/>
  <c r="T18" i="16"/>
  <c r="U18" i="16" s="1"/>
  <c r="T14" i="16"/>
  <c r="U14" i="16" s="1"/>
  <c r="T13" i="16"/>
  <c r="U13" i="16" s="1"/>
  <c r="S15" i="16"/>
  <c r="R15" i="16"/>
  <c r="I32" i="1"/>
  <c r="I28" i="1"/>
  <c r="I35" i="17"/>
  <c r="I37" i="17" s="1"/>
  <c r="I21" i="18"/>
  <c r="AU20" i="2"/>
  <c r="D52" i="3"/>
  <c r="C50" i="3"/>
  <c r="C54" i="3"/>
  <c r="C55" i="3" l="1"/>
  <c r="T15" i="16"/>
  <c r="U15" i="16" s="1"/>
  <c r="AE21" i="2"/>
  <c r="AG19" i="2"/>
  <c r="AH19" i="2" s="1"/>
  <c r="AG20" i="2"/>
  <c r="AH20" i="2" s="1"/>
  <c r="AG23" i="2"/>
  <c r="AH23" i="2" s="1"/>
  <c r="AG24" i="2"/>
  <c r="AH24" i="2" s="1"/>
  <c r="AG27" i="2"/>
  <c r="AH27" i="2" s="1"/>
  <c r="AG28" i="2"/>
  <c r="AH28" i="2" s="1"/>
  <c r="AG18" i="2"/>
  <c r="AH18" i="2" s="1"/>
  <c r="AE29" i="2" l="1"/>
  <c r="AE25" i="2"/>
  <c r="AE31" i="2" l="1"/>
  <c r="AR31" i="2"/>
  <c r="AG29" i="2"/>
  <c r="AH29" i="2" s="1"/>
  <c r="AG31" i="2" l="1"/>
  <c r="AH31" i="2" s="1"/>
  <c r="AG25" i="2"/>
  <c r="AH25" i="2" s="1"/>
  <c r="AG21" i="2"/>
  <c r="AH21" i="2" s="1"/>
  <c r="AE51" i="16" l="1"/>
  <c r="Y18" i="16"/>
  <c r="Z18" i="16" s="1"/>
  <c r="Y21" i="16"/>
  <c r="Z21" i="16" s="1"/>
  <c r="Y14" i="16"/>
  <c r="Z14" i="16" s="1"/>
  <c r="Y13" i="16"/>
  <c r="Z13" i="16" s="1"/>
  <c r="X15" i="16"/>
  <c r="W15" i="16"/>
  <c r="I52" i="1"/>
  <c r="I48" i="1"/>
  <c r="L46" i="18"/>
  <c r="I32" i="18"/>
  <c r="I55" i="17"/>
  <c r="I57" i="17" s="1"/>
  <c r="Y15" i="16" l="1"/>
  <c r="Z15" i="16" s="1"/>
  <c r="AG15" i="2" l="1"/>
  <c r="AH15" i="2" s="1"/>
  <c r="AG12" i="2"/>
  <c r="AH12" i="2" s="1"/>
  <c r="AG24" i="16"/>
  <c r="AH24" i="16" s="1"/>
  <c r="AF25" i="16"/>
  <c r="AE23" i="16"/>
  <c r="AG23" i="16" s="1"/>
  <c r="AH23" i="16" s="1"/>
  <c r="AG51" i="16"/>
  <c r="AH51" i="16" s="1"/>
  <c r="AE38" i="16"/>
  <c r="AG38" i="16" s="1"/>
  <c r="AH38" i="16" s="1"/>
  <c r="M72" i="17"/>
  <c r="M65" i="17"/>
  <c r="M63" i="17"/>
  <c r="M61" i="17"/>
  <c r="M68" i="1"/>
  <c r="M58" i="1"/>
  <c r="M56" i="1"/>
  <c r="N66" i="1" l="1"/>
  <c r="AE25" i="16"/>
  <c r="AG25" i="16" s="1"/>
  <c r="AH25" i="16" s="1"/>
</calcChain>
</file>

<file path=xl/sharedStrings.xml><?xml version="1.0" encoding="utf-8"?>
<sst xmlns="http://schemas.openxmlformats.org/spreadsheetml/2006/main" count="640" uniqueCount="204">
  <si>
    <t>set 3</t>
  </si>
  <si>
    <t>set 2</t>
  </si>
  <si>
    <t>b2=a, t</t>
  </si>
  <si>
    <t>b3 = -, b3 = z</t>
  </si>
  <si>
    <t>b2=s</t>
  </si>
  <si>
    <t>b2=e, f</t>
  </si>
  <si>
    <t>b2=I, j</t>
  </si>
  <si>
    <t>b2=g</t>
  </si>
  <si>
    <t>b2=k</t>
  </si>
  <si>
    <t>b2=m</t>
  </si>
  <si>
    <t>b2=p</t>
  </si>
  <si>
    <t>Special collection materials in particular constitute resources of national/international distinction and the breadth and depth of these resources is a key indicator tied to the mission of research libraries.</t>
  </si>
  <si>
    <t>microforms, computer files, manuscripts and archives, audiovisual materials (cartographic, graphic, audio, film and video, etc.).</t>
  </si>
  <si>
    <t xml:space="preserve">Include special collections materials, government documents, serials and monographs;   </t>
  </si>
  <si>
    <t>Although the Questionnaire says "(all formats)," the instructions list the same formats which have been included in previous years, plus the formats which were in other format questions</t>
  </si>
  <si>
    <t>Microform titles</t>
  </si>
  <si>
    <t>Mixed format titles</t>
  </si>
  <si>
    <t>E-Resource titles</t>
  </si>
  <si>
    <t>2-D/Graphics titles</t>
  </si>
  <si>
    <t>Projected material titles</t>
  </si>
  <si>
    <t>Audio recording  titles</t>
  </si>
  <si>
    <t>map titles</t>
  </si>
  <si>
    <t>score titles</t>
  </si>
  <si>
    <t>serial titles</t>
  </si>
  <si>
    <t>monographic titles</t>
  </si>
  <si>
    <t>FY12-13</t>
  </si>
  <si>
    <t>Sierra PostgreS</t>
  </si>
  <si>
    <t>BHY Winkler</t>
  </si>
  <si>
    <t>BUAR Archives and Rare Books</t>
  </si>
  <si>
    <t xml:space="preserve">BUCB Oesper </t>
  </si>
  <si>
    <t>Realia</t>
  </si>
  <si>
    <t>realia</t>
  </si>
  <si>
    <t>audio recording  titles</t>
  </si>
  <si>
    <t>projected material titles</t>
  </si>
  <si>
    <t>mixed format titles</t>
  </si>
  <si>
    <t>microform titles</t>
  </si>
  <si>
    <t>Monograph</t>
  </si>
  <si>
    <t>Serial</t>
  </si>
  <si>
    <t xml:space="preserve">set 2 </t>
  </si>
  <si>
    <t>Scores</t>
  </si>
  <si>
    <t>b2=c</t>
  </si>
  <si>
    <t>Audio</t>
  </si>
  <si>
    <t>Projected</t>
  </si>
  <si>
    <t>Graphic</t>
  </si>
  <si>
    <t>Maps</t>
  </si>
  <si>
    <t>E-Resource</t>
  </si>
  <si>
    <t>Mixed</t>
  </si>
  <si>
    <t>Microform</t>
  </si>
  <si>
    <t>BUAR ARB</t>
  </si>
  <si>
    <t>BUCB Oesper</t>
  </si>
  <si>
    <t>2-d/graphics titles</t>
  </si>
  <si>
    <t>e-resource titles</t>
  </si>
  <si>
    <t>Question 1</t>
  </si>
  <si>
    <t>Special Collections</t>
  </si>
  <si>
    <t>ARB</t>
  </si>
  <si>
    <t>Oesper</t>
  </si>
  <si>
    <t>Winkler</t>
  </si>
  <si>
    <t>Did not include cataloging formats: models, kits, realia</t>
  </si>
  <si>
    <t>add Winkler realia as separate line</t>
  </si>
  <si>
    <t>FY11-12</t>
  </si>
  <si>
    <t>difference</t>
  </si>
  <si>
    <t>%</t>
  </si>
  <si>
    <t>Q1 Titles</t>
  </si>
  <si>
    <t>Q2 Vols</t>
  </si>
  <si>
    <t>Archival boxes</t>
  </si>
  <si>
    <t>Question 2</t>
  </si>
  <si>
    <t>q1_set2_buar_ser_pass1.csv</t>
  </si>
  <si>
    <t>q1_set2_buar_score_pass1.csv</t>
  </si>
  <si>
    <t>q1_set2_buar_projected_pass1.csv</t>
  </si>
  <si>
    <t>q1_set2_buar_mono_catAll.csv</t>
  </si>
  <si>
    <t>q1_set2_buar_mixed_pass1.csv</t>
  </si>
  <si>
    <t>q1_set2_buar_micro_pass1.csv</t>
  </si>
  <si>
    <t>q1_set2_buar_map_pass1.csv</t>
  </si>
  <si>
    <t>q1_set2_buar_graphic_pass1.csv</t>
  </si>
  <si>
    <t>q1_set2_buar_eresource_pass1.csv</t>
  </si>
  <si>
    <t>q1_set2_buar_audio_pass1.csv</t>
  </si>
  <si>
    <t xml:space="preserve">q1_set3_buar_mono_try1pass.csv </t>
  </si>
  <si>
    <t>q1_set3_buar_mixed_pass1.csv</t>
  </si>
  <si>
    <t>q1_set3_buar_mixed_pass2.csv</t>
  </si>
  <si>
    <t>q1_set3_buar_score_pass1.csv</t>
  </si>
  <si>
    <t>q1_set3_buar_ser_pass1.csv</t>
  </si>
  <si>
    <t>FY 13-14</t>
  </si>
  <si>
    <t>b3='-', b3='z'</t>
  </si>
  <si>
    <t>FY 12-13</t>
  </si>
  <si>
    <t>Winkler BHY</t>
  </si>
  <si>
    <t>q1_set2-oesper_audio_pass1.csv</t>
  </si>
  <si>
    <t>q1_set2-oesper_eresource_pass1.csv</t>
  </si>
  <si>
    <t>q1_set2-oesper_graphic_pass1.csv</t>
  </si>
  <si>
    <t>q1_set2-oesper_projected_pass1.csv</t>
  </si>
  <si>
    <t>q1_set2-oesper_serial_pass1.csvaud</t>
  </si>
  <si>
    <t>q1_set2-oesper-mono_ALL.csv</t>
  </si>
  <si>
    <t>q1_set3-oesper_serial_pass1.csv</t>
  </si>
  <si>
    <t>q1_set3-oesper_mono_pass1.csv</t>
  </si>
  <si>
    <t>q1_set2_2d_object_pass1.csv</t>
  </si>
  <si>
    <t>q1_set2_audio_pass1.csv</t>
  </si>
  <si>
    <t>q1_set2_eresource_pass1.csv</t>
  </si>
  <si>
    <t>q1_set2_mono_passALL.csv</t>
  </si>
  <si>
    <t>q1_set2_projected_pass1.csv</t>
  </si>
  <si>
    <t>q1_set2_realia_pass1.csv</t>
  </si>
  <si>
    <t>q1_set2_serial_pass1.csv</t>
  </si>
  <si>
    <t>q1_set3_mixed_pass1.csv</t>
  </si>
  <si>
    <t>q1_set3_mono_pass1.csv</t>
  </si>
  <si>
    <t>q1_set3_realia_pass1.csv</t>
  </si>
  <si>
    <t>q1_set3_serial_pass1.csv</t>
  </si>
  <si>
    <t>All formats</t>
  </si>
  <si>
    <t>FY13-14</t>
  </si>
  <si>
    <t>Postgres</t>
  </si>
  <si>
    <t>add</t>
  </si>
  <si>
    <t>includes itype 37 on cataloged bibs</t>
  </si>
  <si>
    <t>additional I type 37 on bibs lacking Cat Date</t>
  </si>
  <si>
    <t>itype 37 from Sierra search</t>
  </si>
  <si>
    <t xml:space="preserve">brief bibs without Cat Date </t>
  </si>
  <si>
    <t>FY14-15</t>
  </si>
  <si>
    <t>BUAR_q2_vols</t>
  </si>
  <si>
    <t>OESPER_q2_vols</t>
  </si>
  <si>
    <t>Winkler_q2_vols</t>
  </si>
  <si>
    <t xml:space="preserve">BUAR_q2_vols </t>
  </si>
  <si>
    <t xml:space="preserve">includes archival boxes attached to cataloged, unsuppressed bibs; </t>
  </si>
  <si>
    <t xml:space="preserve">add additional 1578 </t>
  </si>
  <si>
    <t xml:space="preserve">90,078 items, of which 5955 are archival boxes </t>
  </si>
  <si>
    <t>Winkler_q2_realia</t>
  </si>
  <si>
    <t xml:space="preserve">On Mon., 10/20/14 </t>
  </si>
  <si>
    <t xml:space="preserve">88564 rows retrieved when icode2 != "s" </t>
  </si>
  <si>
    <t xml:space="preserve"> </t>
  </si>
  <si>
    <t>Vols.</t>
  </si>
  <si>
    <t>——————————————————————————</t>
  </si>
  <si>
    <t>Cataloged and not suppressed</t>
  </si>
  <si>
    <t>Cataloged, but suppressed</t>
  </si>
  <si>
    <t>Archival boxes, not covered by Postgre@ query</t>
  </si>
  <si>
    <t>93,248 items, of which 10922 are archival boxes</t>
  </si>
  <si>
    <t>Uncataloged, and suppressed</t>
  </si>
  <si>
    <t>FY 14-15</t>
  </si>
  <si>
    <t xml:space="preserve"> q1_set2_buar_mixed_pass1.csv</t>
  </si>
  <si>
    <t xml:space="preserve"> q1_set2_buar_micro_pass1.csv</t>
  </si>
  <si>
    <t xml:space="preserve"> q1_set3_buar_mono_ALL.csv </t>
  </si>
  <si>
    <t xml:space="preserve"> q1_set3_buar_mixed_ALL.csv</t>
  </si>
  <si>
    <t xml:space="preserve"> q1_set3_buar_score_pass1.csv</t>
  </si>
  <si>
    <t xml:space="preserve"> q1_set3_buar_ser_pass1.csv</t>
  </si>
  <si>
    <t>brief bibs without Cat Date</t>
  </si>
  <si>
    <t>q1_set3_buar_mixed_catAll.csv</t>
  </si>
  <si>
    <t>q1_set3_buar_mono_catAll.csv</t>
  </si>
  <si>
    <t>FY 15-16</t>
  </si>
  <si>
    <t>Tally run on 2016-09-30</t>
  </si>
  <si>
    <t>q1_set2-oesper_mono_catALL.csv</t>
  </si>
  <si>
    <t>q1_set2-oesper_serial_pass1.csv</t>
  </si>
  <si>
    <t>BUAR</t>
  </si>
  <si>
    <t xml:space="preserve"> q1_set2_oesper_audio_pass1.csv</t>
  </si>
  <si>
    <t xml:space="preserve"> q1_set2_oesper_eresource_pass1.csv</t>
  </si>
  <si>
    <t xml:space="preserve"> q1_set2_oesper_graphic_pass1.csv</t>
  </si>
  <si>
    <t xml:space="preserve"> q1_set2_oesper_projected_pass1.csv</t>
  </si>
  <si>
    <t xml:space="preserve"> q1_set2_oesper_serial_pass1.csvaud</t>
  </si>
  <si>
    <t>q1_set2_oesper mono_ALL.csv</t>
  </si>
  <si>
    <t>q1_set3_oesper_mono_pass1.csv</t>
  </si>
  <si>
    <t>q1_set3_oesper_serial_pass1.csv</t>
  </si>
  <si>
    <t>Tally run on 2016-10-01</t>
  </si>
  <si>
    <t>q1_set2_Winkler_audio_pass1.csv</t>
  </si>
  <si>
    <t>q1_set2_Winkler_eresource_pass1.csv</t>
  </si>
  <si>
    <t>q1_set2_Winkler_graphic_pass1.csv</t>
  </si>
  <si>
    <t>q1_set2_Winkler_mono_pass1.csv</t>
  </si>
  <si>
    <t>q1_set2_Winkler_projected_pass1.csv</t>
  </si>
  <si>
    <t>q1_set2_Winkler_realia_pass1.csv</t>
  </si>
  <si>
    <t>q1_set2_Winkler_serial_pass1.csv</t>
  </si>
  <si>
    <t>q1_set3_Winkler_mixed_pass1.csv</t>
  </si>
  <si>
    <t>q1_set3_Winkler_mono_pass1.csv</t>
  </si>
  <si>
    <t>q1_set3_Winkler_realia_pass1.csv</t>
  </si>
  <si>
    <t>q1_set3_Winkler_serial_pass1.csv</t>
  </si>
  <si>
    <t>2014-2015</t>
  </si>
  <si>
    <t>2015-2016</t>
  </si>
  <si>
    <t>Archival boxes, covered by sql query (cat, not suppressed)</t>
  </si>
  <si>
    <t>Archival boxes, not covered by sql query (cat date not exist, and not suppressed)</t>
  </si>
  <si>
    <t>Archival boxes, not covered by sql query (cat date not exist, and suppressed)</t>
  </si>
  <si>
    <t>95,862 items, of which 11,049 are archival boxes</t>
  </si>
  <si>
    <t>also add 55 titles to q1</t>
  </si>
  <si>
    <t>Oesper_q2_vols</t>
  </si>
  <si>
    <t>FY15-16</t>
  </si>
  <si>
    <t>FY 16-17</t>
  </si>
  <si>
    <t>Tally run on 2017-11-09</t>
  </si>
  <si>
    <t>q1_set2_buar-mono_pass1.csv</t>
  </si>
  <si>
    <t>q1_set3_buar_mono_combined.csv</t>
  </si>
  <si>
    <t>total: 65622</t>
  </si>
  <si>
    <t>from UCLID</t>
  </si>
  <si>
    <t>q1_set3_buar_mixed</t>
  </si>
  <si>
    <t>q1_set2-oesper_mono_combined.csv</t>
  </si>
  <si>
    <t>total: 10763</t>
  </si>
  <si>
    <t>total: 10373</t>
  </si>
  <si>
    <t>FY15/16</t>
  </si>
  <si>
    <t>FY16/17</t>
  </si>
  <si>
    <t>FH15/16</t>
  </si>
  <si>
    <t>2016-2017</t>
  </si>
  <si>
    <t>97,072 items, of which 11,152 are archival boxes</t>
  </si>
  <si>
    <t>also add 52 titles to q1</t>
  </si>
  <si>
    <t>Vols Held</t>
  </si>
  <si>
    <t>Vols Held total with both realia + archival boxes</t>
  </si>
  <si>
    <t>DY 17-18</t>
  </si>
  <si>
    <t>FY 17-18</t>
  </si>
  <si>
    <t>Tally run on 2018-10-12</t>
  </si>
  <si>
    <t>q1_set3_buar_mono_pass1.csv</t>
  </si>
  <si>
    <t>Total:</t>
  </si>
  <si>
    <t>total: 10770</t>
  </si>
  <si>
    <t>total: 10765</t>
  </si>
  <si>
    <t>2017-2018</t>
  </si>
  <si>
    <t>97,213 items, of which 11,168 are archival boxes</t>
  </si>
  <si>
    <t>also add 13 titles to q1</t>
  </si>
  <si>
    <t>FY17/18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</si>
</sst>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</cellStyleXfs>
  <cellXfs count="43">
    <xf numFmtId="0" fontId="0" fillId="0" borderId="0" xfId="0"/>
    <xf numFmtId="3" fontId="0" fillId="0" borderId="0" xfId="0" applyNumberFormat="1"/>
    <xf numFmtId="0" fontId="1" fillId="0" borderId="0" xfId="0" applyFont="1" applyBorder="1" applyAlignment="1">
      <alignment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3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/>
    <xf numFmtId="0" fontId="3" fillId="0" borderId="0" xfId="1" applyFont="1"/>
    <xf numFmtId="3" fontId="3" fillId="0" borderId="0" xfId="1" applyNumberFormat="1" applyFont="1"/>
    <xf numFmtId="0" fontId="3" fillId="0" borderId="0" xfId="1" applyFont="1" applyAlignment="1">
      <alignment horizontal="left"/>
    </xf>
    <xf numFmtId="3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3" fontId="6" fillId="2" borderId="0" xfId="1" applyNumberFormat="1" applyFont="1" applyFill="1"/>
    <xf numFmtId="0" fontId="5" fillId="0" borderId="0" xfId="2" applyFont="1" applyAlignment="1">
      <alignment horizontal="left" vertical="center"/>
    </xf>
    <xf numFmtId="0" fontId="3" fillId="0" borderId="0" xfId="1" applyFont="1" applyBorder="1" applyAlignment="1">
      <alignment horizontal="left"/>
    </xf>
    <xf numFmtId="0" fontId="0" fillId="0" borderId="0" xfId="0" applyFill="1" applyBorder="1"/>
    <xf numFmtId="0" fontId="3" fillId="0" borderId="0" xfId="0" applyFont="1" applyBorder="1"/>
    <xf numFmtId="10" fontId="3" fillId="0" borderId="0" xfId="1" applyNumberFormat="1" applyFont="1" applyAlignment="1">
      <alignment horizontal="left"/>
    </xf>
    <xf numFmtId="10" fontId="3" fillId="0" borderId="0" xfId="1" applyNumberFormat="1" applyFont="1"/>
    <xf numFmtId="10" fontId="3" fillId="2" borderId="0" xfId="1" applyNumberFormat="1" applyFont="1" applyFill="1"/>
    <xf numFmtId="0" fontId="0" fillId="2" borderId="0" xfId="0" applyFill="1"/>
    <xf numFmtId="49" fontId="0" fillId="0" borderId="0" xfId="0" applyNumberFormat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0" fillId="0" borderId="0" xfId="0" applyNumberFormat="1" applyAlignment="1">
      <alignment horizontal="right" wrapText="1"/>
    </xf>
    <xf numFmtId="0" fontId="1" fillId="0" borderId="0" xfId="0" applyFont="1"/>
    <xf numFmtId="10" fontId="1" fillId="0" borderId="0" xfId="0" applyNumberFormat="1" applyFont="1"/>
    <xf numFmtId="0" fontId="1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0" fontId="1" fillId="0" borderId="0" xfId="0" applyFont="1" applyFill="1"/>
    <xf numFmtId="10" fontId="1" fillId="0" borderId="0" xfId="0" applyNumberFormat="1" applyFont="1" applyFill="1"/>
    <xf numFmtId="10" fontId="1" fillId="0" borderId="0" xfId="1" applyNumberFormat="1" applyFont="1" applyFill="1"/>
    <xf numFmtId="164" fontId="1" fillId="0" borderId="0" xfId="0" applyNumberFormat="1" applyFont="1" applyFill="1"/>
    <xf numFmtId="49" fontId="1" fillId="0" borderId="0" xfId="0" applyNumberFormat="1" applyFont="1" applyAlignment="1">
      <alignment wrapText="1"/>
    </xf>
    <xf numFmtId="0" fontId="3" fillId="4" borderId="0" xfId="1" applyFont="1" applyFill="1"/>
    <xf numFmtId="10" fontId="3" fillId="4" borderId="0" xfId="1" applyNumberFormat="1" applyFont="1" applyFill="1"/>
    <xf numFmtId="10" fontId="1" fillId="4" borderId="0" xfId="0" applyNumberFormat="1" applyFont="1" applyFill="1"/>
    <xf numFmtId="0" fontId="1" fillId="4" borderId="0" xfId="1" applyFont="1" applyFill="1"/>
    <xf numFmtId="0" fontId="1" fillId="4" borderId="0" xfId="0" applyFont="1" applyFill="1"/>
  </cellXfs>
  <cellStyles count="9">
    <cellStyle name="Normal" xfId="0" builtinId="0"/>
    <cellStyle name="Normal 2" xfId="2"/>
    <cellStyle name="Normal 3" xfId="3"/>
    <cellStyle name="Normal 3 2" xfId="1"/>
    <cellStyle name="Normal 4" xfId="4"/>
    <cellStyle name="Normal 4 2" xfId="5"/>
    <cellStyle name="Normal 5" xfId="6"/>
    <cellStyle name="Normal 6" xfId="7"/>
    <cellStyle name="Not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zoomScaleNormal="100" workbookViewId="0">
      <selection activeCell="C31" sqref="C31"/>
    </sheetView>
  </sheetViews>
  <sheetFormatPr defaultColWidth="9.1328125" defaultRowHeight="12.75" x14ac:dyDescent="0.35"/>
  <cols>
    <col min="1" max="1" width="19.1328125" style="28" customWidth="1"/>
    <col min="2" max="2" width="12.59765625" style="28" customWidth="1"/>
    <col min="3" max="3" width="8.3984375" style="28" customWidth="1"/>
    <col min="4" max="4" width="7.86328125" style="28" customWidth="1"/>
    <col min="5" max="5" width="9.06640625" style="28" customWidth="1"/>
    <col min="6" max="6" width="8" style="29" customWidth="1"/>
    <col min="7" max="7" width="3.59765625" style="40" customWidth="1"/>
    <col min="8" max="8" width="12.59765625" style="28" customWidth="1"/>
    <col min="9" max="9" width="8.3984375" style="28" customWidth="1"/>
    <col min="10" max="10" width="7.86328125" style="28" customWidth="1"/>
    <col min="11" max="11" width="9.06640625" style="28" customWidth="1"/>
    <col min="12" max="12" width="8" style="29" customWidth="1"/>
    <col min="13" max="13" width="3.59765625" style="40" customWidth="1"/>
    <col min="14" max="14" width="12.265625" style="28" hidden="1" customWidth="1"/>
    <col min="15" max="16" width="10.3984375" style="28" hidden="1" customWidth="1"/>
    <col min="17" max="17" width="8.265625" style="29" hidden="1" customWidth="1"/>
    <col min="18" max="18" width="5.73046875" style="29" hidden="1" customWidth="1"/>
    <col min="19" max="19" width="12.265625" style="29" customWidth="1"/>
    <col min="20" max="20" width="7.6640625" style="29" customWidth="1"/>
    <col min="21" max="21" width="9.86328125" style="29" customWidth="1"/>
    <col min="22" max="22" width="8.86328125" style="28" customWidth="1"/>
    <col min="23" max="23" width="7.3984375" style="29" customWidth="1"/>
    <col min="24" max="24" width="3.59765625" style="40" customWidth="1"/>
    <col min="25" max="25" width="12.265625" style="29" customWidth="1"/>
    <col min="26" max="26" width="7.6640625" style="29" customWidth="1"/>
    <col min="27" max="27" width="9.86328125" style="29" customWidth="1"/>
    <col min="28" max="28" width="8.86328125" style="28" customWidth="1"/>
    <col min="29" max="29" width="7.3984375" style="29" customWidth="1"/>
    <col min="30" max="30" width="3.59765625" style="40" customWidth="1"/>
    <col min="31" max="31" width="12.265625" style="28" hidden="1" customWidth="1"/>
    <col min="32" max="33" width="10.3984375" style="28" hidden="1" customWidth="1"/>
    <col min="34" max="34" width="8.265625" style="29" hidden="1" customWidth="1"/>
    <col min="35" max="35" width="5.73046875" style="29" hidden="1" customWidth="1"/>
    <col min="36" max="36" width="12.265625" style="29" customWidth="1"/>
    <col min="37" max="37" width="7.6640625" style="29" customWidth="1"/>
    <col min="38" max="38" width="9.86328125" style="29" customWidth="1"/>
    <col min="39" max="39" width="10.3984375" style="28" customWidth="1"/>
    <col min="40" max="40" width="9.1328125" style="29"/>
    <col min="41" max="41" width="3.59765625" style="40" customWidth="1"/>
    <col min="42" max="42" width="8.59765625" style="29" customWidth="1"/>
    <col min="43" max="43" width="8.46484375" style="28" customWidth="1"/>
    <col min="44" max="44" width="8.19921875" style="28" customWidth="1"/>
    <col min="45" max="45" width="8.33203125" style="29" customWidth="1"/>
    <col min="46" max="46" width="17.59765625" style="28" customWidth="1"/>
    <col min="47" max="16384" width="9.1328125" style="28"/>
  </cols>
  <sheetData>
    <row r="1" spans="1:46" x14ac:dyDescent="0.35">
      <c r="A1" s="28" t="s">
        <v>53</v>
      </c>
      <c r="B1" s="28" t="s">
        <v>62</v>
      </c>
      <c r="C1" s="28" t="s">
        <v>203</v>
      </c>
      <c r="D1" s="28" t="s">
        <v>186</v>
      </c>
      <c r="E1" s="28" t="s">
        <v>60</v>
      </c>
      <c r="F1" s="29" t="s">
        <v>61</v>
      </c>
      <c r="H1" s="28" t="s">
        <v>62</v>
      </c>
      <c r="I1" s="28" t="s">
        <v>186</v>
      </c>
      <c r="J1" s="28" t="s">
        <v>174</v>
      </c>
      <c r="K1" s="28" t="s">
        <v>60</v>
      </c>
      <c r="L1" s="29" t="s">
        <v>61</v>
      </c>
      <c r="N1" s="28" t="s">
        <v>112</v>
      </c>
      <c r="O1" s="28" t="s">
        <v>105</v>
      </c>
      <c r="P1" s="28" t="s">
        <v>60</v>
      </c>
      <c r="Q1" s="29" t="s">
        <v>61</v>
      </c>
      <c r="S1" s="29" t="s">
        <v>63</v>
      </c>
      <c r="T1" s="28" t="s">
        <v>186</v>
      </c>
      <c r="U1" s="28" t="s">
        <v>186</v>
      </c>
      <c r="V1" s="28" t="s">
        <v>60</v>
      </c>
      <c r="W1" s="29" t="s">
        <v>61</v>
      </c>
      <c r="Y1" s="29" t="s">
        <v>63</v>
      </c>
      <c r="Z1" s="28" t="s">
        <v>186</v>
      </c>
      <c r="AA1" s="28" t="s">
        <v>185</v>
      </c>
      <c r="AB1" s="28" t="s">
        <v>60</v>
      </c>
      <c r="AC1" s="29" t="s">
        <v>61</v>
      </c>
      <c r="AE1" s="28" t="s">
        <v>112</v>
      </c>
      <c r="AF1" s="28" t="s">
        <v>105</v>
      </c>
      <c r="AG1" s="28" t="s">
        <v>60</v>
      </c>
      <c r="AH1" s="29" t="s">
        <v>61</v>
      </c>
      <c r="AJ1" s="29" t="s">
        <v>63</v>
      </c>
      <c r="AK1" s="28" t="s">
        <v>174</v>
      </c>
      <c r="AL1" s="29" t="s">
        <v>112</v>
      </c>
      <c r="AM1" s="28" t="s">
        <v>60</v>
      </c>
      <c r="AN1" s="29" t="s">
        <v>61</v>
      </c>
      <c r="AP1" s="29" t="s">
        <v>112</v>
      </c>
      <c r="AQ1" s="28" t="s">
        <v>105</v>
      </c>
      <c r="AR1" s="28" t="s">
        <v>60</v>
      </c>
      <c r="AS1" s="29" t="s">
        <v>61</v>
      </c>
    </row>
    <row r="2" spans="1:46" x14ac:dyDescent="0.35">
      <c r="B2" s="28" t="s">
        <v>54</v>
      </c>
      <c r="C2" s="28">
        <v>66177</v>
      </c>
      <c r="D2" s="28">
        <v>66043</v>
      </c>
      <c r="E2" s="28">
        <f>C2-D2</f>
        <v>134</v>
      </c>
      <c r="F2" s="29">
        <f>E2/D2</f>
        <v>2.0289811183622792E-3</v>
      </c>
      <c r="H2" s="28" t="s">
        <v>54</v>
      </c>
      <c r="I2" s="28">
        <v>66043</v>
      </c>
      <c r="J2" s="28">
        <v>64792</v>
      </c>
      <c r="K2" s="28">
        <f>I2-J2</f>
        <v>1251</v>
      </c>
      <c r="L2" s="29">
        <f>K2/J2</f>
        <v>1.9307939251759478E-2</v>
      </c>
      <c r="N2" s="30">
        <v>64519</v>
      </c>
      <c r="O2" s="30">
        <v>63847</v>
      </c>
      <c r="P2" s="28">
        <f>N2-O2</f>
        <v>672</v>
      </c>
      <c r="Q2" s="29">
        <f>P2/O2</f>
        <v>1.0525161714724262E-2</v>
      </c>
      <c r="S2" s="28" t="s">
        <v>54</v>
      </c>
      <c r="T2" s="28">
        <v>86045</v>
      </c>
      <c r="U2" s="28">
        <v>85920</v>
      </c>
      <c r="V2" s="28">
        <f t="shared" ref="V2:V6" si="0">T2-U2</f>
        <v>125</v>
      </c>
      <c r="W2" s="29">
        <f>V2/U2</f>
        <v>1.4548417132216015E-3</v>
      </c>
      <c r="Y2" s="28" t="s">
        <v>54</v>
      </c>
      <c r="Z2" s="28">
        <v>85920</v>
      </c>
      <c r="AA2" s="28">
        <v>84813</v>
      </c>
      <c r="AB2" s="28">
        <f t="shared" ref="AB2:AB6" si="1">Z2-AA2</f>
        <v>1107</v>
      </c>
      <c r="AC2" s="29">
        <f>AB2/AA2</f>
        <v>1.3052244349333239E-2</v>
      </c>
      <c r="AE2" s="30">
        <v>64519</v>
      </c>
      <c r="AF2" s="30">
        <v>63847</v>
      </c>
      <c r="AG2" s="28">
        <f>AE2-AF2</f>
        <v>672</v>
      </c>
      <c r="AH2" s="29">
        <f>AG2/AF2</f>
        <v>1.0525161714724262E-2</v>
      </c>
      <c r="AJ2" s="28" t="s">
        <v>54</v>
      </c>
      <c r="AK2" s="28">
        <v>84813</v>
      </c>
      <c r="AL2" s="28">
        <v>82326</v>
      </c>
      <c r="AM2" s="28">
        <f t="shared" ref="AM2:AM6" si="2">AK2-AL2</f>
        <v>2487</v>
      </c>
      <c r="AN2" s="29">
        <f>AM2/AL2</f>
        <v>3.0209168427957147E-2</v>
      </c>
      <c r="AP2" s="28">
        <v>82326</v>
      </c>
      <c r="AQ2" s="28">
        <v>84123</v>
      </c>
      <c r="AR2" s="28">
        <f t="shared" ref="AR2:AR6" si="3">AP2-AQ2</f>
        <v>-1797</v>
      </c>
      <c r="AS2" s="29">
        <f>AR2/AQ2</f>
        <v>-2.1361577689811347E-2</v>
      </c>
    </row>
    <row r="3" spans="1:46" x14ac:dyDescent="0.35">
      <c r="B3" s="31"/>
      <c r="C3" s="31"/>
      <c r="D3" s="31"/>
      <c r="H3" s="31"/>
      <c r="I3" s="31"/>
      <c r="J3" s="31"/>
      <c r="N3" s="31"/>
      <c r="P3" s="28">
        <f>N3-O3</f>
        <v>0</v>
      </c>
      <c r="S3" s="31" t="s">
        <v>64</v>
      </c>
      <c r="T3" s="31">
        <v>11168</v>
      </c>
      <c r="U3" s="31">
        <v>11152</v>
      </c>
      <c r="V3" s="28">
        <f t="shared" si="0"/>
        <v>16</v>
      </c>
      <c r="W3" s="29">
        <f t="shared" ref="W3:W6" si="4">V3/U3</f>
        <v>1.4347202295552368E-3</v>
      </c>
      <c r="Y3" s="31" t="s">
        <v>64</v>
      </c>
      <c r="Z3" s="31">
        <v>11152</v>
      </c>
      <c r="AA3" s="31">
        <v>11049</v>
      </c>
      <c r="AB3" s="28">
        <f t="shared" si="1"/>
        <v>103</v>
      </c>
      <c r="AC3" s="29">
        <f t="shared" ref="AC3:AC6" si="5">AB3/AA3</f>
        <v>9.3221105982441849E-3</v>
      </c>
      <c r="AE3" s="31"/>
      <c r="AG3" s="28">
        <f>AE3-AF3</f>
        <v>0</v>
      </c>
      <c r="AJ3" s="31" t="s">
        <v>64</v>
      </c>
      <c r="AK3" s="31">
        <v>11049</v>
      </c>
      <c r="AL3" s="28">
        <v>10922</v>
      </c>
      <c r="AM3" s="28">
        <f t="shared" si="2"/>
        <v>127</v>
      </c>
      <c r="AN3" s="29">
        <f t="shared" ref="AN3:AN6" si="6">AM3/AL3</f>
        <v>1.1627906976744186E-2</v>
      </c>
      <c r="AP3" s="28">
        <v>10922</v>
      </c>
      <c r="AQ3" s="28">
        <v>5955</v>
      </c>
      <c r="AR3" s="28">
        <f t="shared" si="3"/>
        <v>4967</v>
      </c>
      <c r="AS3" s="29">
        <f t="shared" ref="AS3:AS6" si="7">AR3/AQ3</f>
        <v>0.83408900083963056</v>
      </c>
      <c r="AT3" s="31" t="s">
        <v>64</v>
      </c>
    </row>
    <row r="4" spans="1:46" x14ac:dyDescent="0.35">
      <c r="B4" s="28" t="s">
        <v>55</v>
      </c>
      <c r="C4" s="28">
        <v>10770</v>
      </c>
      <c r="D4" s="28">
        <v>10763</v>
      </c>
      <c r="E4" s="28">
        <f t="shared" ref="E4:E6" si="8">C4-D4</f>
        <v>7</v>
      </c>
      <c r="F4" s="29">
        <f t="shared" ref="F4:F29" si="9">E4/D4</f>
        <v>6.5037628913871594E-4</v>
      </c>
      <c r="H4" s="28" t="s">
        <v>55</v>
      </c>
      <c r="I4" s="28">
        <v>10763</v>
      </c>
      <c r="J4" s="28">
        <v>10727</v>
      </c>
      <c r="K4" s="28">
        <f t="shared" ref="K4:K6" si="10">I4-J4</f>
        <v>36</v>
      </c>
      <c r="L4" s="29">
        <f t="shared" ref="L4:L29" si="11">K4/J4</f>
        <v>3.3560175258693019E-3</v>
      </c>
      <c r="N4" s="30">
        <v>10685</v>
      </c>
      <c r="O4" s="28">
        <v>10599</v>
      </c>
      <c r="P4" s="28">
        <f>N4-O4</f>
        <v>86</v>
      </c>
      <c r="Q4" s="29">
        <f>P4/O4</f>
        <v>8.1139730163222942E-3</v>
      </c>
      <c r="S4" s="28" t="s">
        <v>55</v>
      </c>
      <c r="T4" s="28">
        <v>19586</v>
      </c>
      <c r="U4" s="28">
        <v>19460</v>
      </c>
      <c r="V4" s="28">
        <f t="shared" si="0"/>
        <v>126</v>
      </c>
      <c r="W4" s="29">
        <f t="shared" si="4"/>
        <v>6.4748201438848919E-3</v>
      </c>
      <c r="Y4" s="28" t="s">
        <v>55</v>
      </c>
      <c r="Z4" s="28">
        <v>19460</v>
      </c>
      <c r="AA4" s="28">
        <v>19517</v>
      </c>
      <c r="AB4" s="28">
        <f t="shared" si="1"/>
        <v>-57</v>
      </c>
      <c r="AC4" s="29">
        <f t="shared" si="5"/>
        <v>-2.920530819285751E-3</v>
      </c>
      <c r="AE4" s="30">
        <v>10685</v>
      </c>
      <c r="AF4" s="28">
        <v>10599</v>
      </c>
      <c r="AG4" s="28">
        <f>AE4-AF4</f>
        <v>86</v>
      </c>
      <c r="AH4" s="29">
        <f>AG4/AF4</f>
        <v>8.1139730163222942E-3</v>
      </c>
      <c r="AJ4" s="28" t="s">
        <v>55</v>
      </c>
      <c r="AK4" s="28">
        <v>19517</v>
      </c>
      <c r="AL4" s="28">
        <v>19486</v>
      </c>
      <c r="AM4" s="28">
        <f t="shared" si="2"/>
        <v>31</v>
      </c>
      <c r="AN4" s="29">
        <f t="shared" si="6"/>
        <v>1.5908857641383557E-3</v>
      </c>
      <c r="AP4" s="28">
        <v>19486</v>
      </c>
      <c r="AQ4" s="28">
        <v>19367</v>
      </c>
      <c r="AR4" s="28">
        <f t="shared" si="3"/>
        <v>119</v>
      </c>
      <c r="AS4" s="29">
        <f t="shared" si="7"/>
        <v>6.1444725564103889E-3</v>
      </c>
    </row>
    <row r="5" spans="1:46" ht="14.25" x14ac:dyDescent="0.45">
      <c r="B5" s="28" t="s">
        <v>56</v>
      </c>
      <c r="C5" s="28">
        <v>10119</v>
      </c>
      <c r="D5" s="28">
        <v>9725</v>
      </c>
      <c r="E5" s="28">
        <f t="shared" si="8"/>
        <v>394</v>
      </c>
      <c r="F5" s="29">
        <f t="shared" si="9"/>
        <v>4.051413881748072E-2</v>
      </c>
      <c r="H5" s="28" t="s">
        <v>56</v>
      </c>
      <c r="I5" s="28">
        <v>9725</v>
      </c>
      <c r="J5" s="28">
        <v>9196</v>
      </c>
      <c r="K5" s="28">
        <f t="shared" si="10"/>
        <v>529</v>
      </c>
      <c r="L5" s="29">
        <f t="shared" si="11"/>
        <v>5.7525010874293174E-2</v>
      </c>
      <c r="N5" s="30">
        <v>8994</v>
      </c>
      <c r="O5" s="28">
        <v>8650</v>
      </c>
      <c r="P5" s="28">
        <f>N5-O5</f>
        <v>344</v>
      </c>
      <c r="Q5" s="29">
        <f>P5/O5</f>
        <v>3.9768786127167631E-2</v>
      </c>
      <c r="S5" s="28" t="s">
        <v>56</v>
      </c>
      <c r="T5">
        <v>11463</v>
      </c>
      <c r="U5">
        <v>10974</v>
      </c>
      <c r="V5" s="28">
        <f t="shared" si="0"/>
        <v>489</v>
      </c>
      <c r="W5" s="29">
        <f t="shared" si="4"/>
        <v>4.4559868780754512E-2</v>
      </c>
      <c r="Y5" s="28" t="s">
        <v>56</v>
      </c>
      <c r="Z5">
        <v>10974</v>
      </c>
      <c r="AA5">
        <v>10337</v>
      </c>
      <c r="AB5" s="28">
        <f t="shared" si="1"/>
        <v>637</v>
      </c>
      <c r="AC5" s="29">
        <f t="shared" si="5"/>
        <v>6.1623294959852956E-2</v>
      </c>
      <c r="AE5" s="30">
        <v>8994</v>
      </c>
      <c r="AF5" s="28">
        <v>8650</v>
      </c>
      <c r="AG5" s="28">
        <f>AE5-AF5</f>
        <v>344</v>
      </c>
      <c r="AH5" s="29">
        <f>AG5/AF5</f>
        <v>3.9768786127167631E-2</v>
      </c>
      <c r="AJ5" s="28" t="s">
        <v>56</v>
      </c>
      <c r="AK5">
        <v>10337</v>
      </c>
      <c r="AL5" s="28">
        <v>10078</v>
      </c>
      <c r="AM5" s="28">
        <f t="shared" si="2"/>
        <v>259</v>
      </c>
      <c r="AN5" s="29">
        <f t="shared" si="6"/>
        <v>2.5699543560230204E-2</v>
      </c>
      <c r="AP5" s="28">
        <v>10078</v>
      </c>
      <c r="AQ5" s="28">
        <v>9832</v>
      </c>
      <c r="AR5" s="28">
        <f t="shared" si="3"/>
        <v>246</v>
      </c>
      <c r="AS5" s="29">
        <f t="shared" si="7"/>
        <v>2.502034174125305E-2</v>
      </c>
    </row>
    <row r="6" spans="1:46" ht="14.25" x14ac:dyDescent="0.45">
      <c r="B6" s="32" t="s">
        <v>30</v>
      </c>
      <c r="C6" s="32">
        <v>646</v>
      </c>
      <c r="D6" s="32">
        <v>648</v>
      </c>
      <c r="E6" s="28">
        <f t="shared" si="8"/>
        <v>-2</v>
      </c>
      <c r="F6" s="29">
        <f t="shared" si="9"/>
        <v>-3.0864197530864196E-3</v>
      </c>
      <c r="H6" s="32" t="s">
        <v>30</v>
      </c>
      <c r="I6" s="32">
        <v>648</v>
      </c>
      <c r="J6" s="32">
        <v>648</v>
      </c>
      <c r="K6" s="28">
        <f t="shared" si="10"/>
        <v>0</v>
      </c>
      <c r="L6" s="29">
        <f t="shared" si="11"/>
        <v>0</v>
      </c>
      <c r="N6" s="30">
        <v>646</v>
      </c>
      <c r="O6" s="28">
        <v>675</v>
      </c>
      <c r="P6" s="28">
        <f>N6-O6</f>
        <v>-29</v>
      </c>
      <c r="Q6" s="29">
        <f>P6/O6</f>
        <v>-4.296296296296296E-2</v>
      </c>
      <c r="S6" s="32" t="s">
        <v>30</v>
      </c>
      <c r="T6">
        <v>828</v>
      </c>
      <c r="U6">
        <v>828</v>
      </c>
      <c r="V6" s="28">
        <f t="shared" si="0"/>
        <v>0</v>
      </c>
      <c r="W6" s="29">
        <f t="shared" si="4"/>
        <v>0</v>
      </c>
      <c r="Y6" s="32" t="s">
        <v>30</v>
      </c>
      <c r="Z6">
        <v>828</v>
      </c>
      <c r="AA6">
        <v>828</v>
      </c>
      <c r="AB6" s="28">
        <f t="shared" si="1"/>
        <v>0</v>
      </c>
      <c r="AC6" s="29">
        <f t="shared" si="5"/>
        <v>0</v>
      </c>
      <c r="AE6" s="30">
        <v>646</v>
      </c>
      <c r="AF6" s="28">
        <v>675</v>
      </c>
      <c r="AG6" s="28">
        <f>AE6-AF6</f>
        <v>-29</v>
      </c>
      <c r="AH6" s="29">
        <f>AG6/AF6</f>
        <v>-4.296296296296296E-2</v>
      </c>
      <c r="AJ6" s="32" t="s">
        <v>30</v>
      </c>
      <c r="AK6">
        <v>828</v>
      </c>
      <c r="AL6" s="28">
        <v>884</v>
      </c>
      <c r="AM6" s="28">
        <f t="shared" si="2"/>
        <v>-56</v>
      </c>
      <c r="AN6" s="29">
        <f t="shared" si="6"/>
        <v>-6.3348416289592757E-2</v>
      </c>
      <c r="AP6" s="28">
        <v>884</v>
      </c>
      <c r="AQ6" s="28">
        <v>828</v>
      </c>
      <c r="AR6" s="28">
        <f t="shared" si="3"/>
        <v>56</v>
      </c>
      <c r="AS6" s="29">
        <f t="shared" si="7"/>
        <v>6.7632850241545889E-2</v>
      </c>
    </row>
    <row r="7" spans="1:46" s="42" customFormat="1" x14ac:dyDescent="0.35">
      <c r="F7" s="40"/>
      <c r="G7" s="40"/>
      <c r="L7" s="40"/>
      <c r="M7" s="40"/>
      <c r="Q7" s="40"/>
      <c r="R7" s="40"/>
      <c r="U7" s="40"/>
      <c r="W7" s="40"/>
      <c r="X7" s="40"/>
      <c r="AA7" s="40"/>
      <c r="AC7" s="40"/>
      <c r="AD7" s="40"/>
      <c r="AH7" s="40"/>
      <c r="AI7" s="40"/>
      <c r="AL7" s="40"/>
      <c r="AN7" s="40"/>
      <c r="AO7" s="40"/>
      <c r="AP7" s="40"/>
      <c r="AS7" s="40"/>
    </row>
    <row r="8" spans="1:46" x14ac:dyDescent="0.35">
      <c r="A8" s="28" t="s">
        <v>52</v>
      </c>
      <c r="C8" s="28" t="s">
        <v>186</v>
      </c>
      <c r="D8" s="28" t="s">
        <v>186</v>
      </c>
      <c r="E8" s="28" t="s">
        <v>60</v>
      </c>
      <c r="I8" s="28" t="s">
        <v>186</v>
      </c>
      <c r="J8" s="28" t="s">
        <v>187</v>
      </c>
      <c r="K8" s="28" t="s">
        <v>60</v>
      </c>
      <c r="N8" s="28" t="s">
        <v>112</v>
      </c>
      <c r="O8" s="28" t="s">
        <v>105</v>
      </c>
      <c r="P8" s="28" t="s">
        <v>60</v>
      </c>
      <c r="Q8" s="29" t="s">
        <v>61</v>
      </c>
      <c r="AE8" s="28" t="s">
        <v>112</v>
      </c>
      <c r="AF8" s="28" t="s">
        <v>105</v>
      </c>
      <c r="AG8" s="28" t="s">
        <v>60</v>
      </c>
      <c r="AH8" s="29" t="s">
        <v>61</v>
      </c>
    </row>
    <row r="9" spans="1:46" x14ac:dyDescent="0.35">
      <c r="B9" s="28" t="s">
        <v>54</v>
      </c>
      <c r="C9" s="28">
        <v>66177</v>
      </c>
      <c r="D9" s="28">
        <v>66043</v>
      </c>
      <c r="E9" s="28">
        <f t="shared" ref="E9:E15" si="12">C9-D9</f>
        <v>134</v>
      </c>
      <c r="F9" s="29">
        <f t="shared" ref="F9:F34" si="13">E9/D9</f>
        <v>2.0289811183622792E-3</v>
      </c>
      <c r="H9" s="28" t="s">
        <v>54</v>
      </c>
      <c r="I9" s="28">
        <v>66043</v>
      </c>
      <c r="J9" s="28">
        <v>64792</v>
      </c>
      <c r="K9" s="28">
        <f t="shared" ref="K9:K15" si="14">I9-J9</f>
        <v>1251</v>
      </c>
      <c r="L9" s="29">
        <f t="shared" si="11"/>
        <v>1.9307939251759478E-2</v>
      </c>
      <c r="N9" s="30">
        <v>64519</v>
      </c>
      <c r="O9" s="33">
        <v>63847</v>
      </c>
      <c r="P9" s="28">
        <f>N9-O9</f>
        <v>672</v>
      </c>
      <c r="Q9" s="34">
        <f>P9/O9</f>
        <v>1.0525161714724262E-2</v>
      </c>
      <c r="R9" s="34"/>
      <c r="S9" s="34"/>
      <c r="T9" s="34"/>
      <c r="U9" s="34"/>
      <c r="Y9" s="34"/>
      <c r="Z9" s="34"/>
      <c r="AA9" s="34"/>
      <c r="AE9" s="30">
        <v>64519</v>
      </c>
      <c r="AF9" s="33">
        <v>63847</v>
      </c>
      <c r="AG9" s="28">
        <f>AE9-AF9</f>
        <v>672</v>
      </c>
      <c r="AH9" s="34">
        <f>AG9/AF9</f>
        <v>1.0525161714724262E-2</v>
      </c>
      <c r="AI9" s="34"/>
      <c r="AJ9" s="34"/>
      <c r="AK9" s="34"/>
      <c r="AL9" s="34"/>
      <c r="AP9" s="34"/>
    </row>
    <row r="10" spans="1:46" x14ac:dyDescent="0.35">
      <c r="B10" s="28" t="s">
        <v>55</v>
      </c>
      <c r="C10" s="28">
        <v>10770</v>
      </c>
      <c r="D10" s="28">
        <v>10763</v>
      </c>
      <c r="E10" s="28">
        <f t="shared" si="12"/>
        <v>7</v>
      </c>
      <c r="F10" s="29">
        <f t="shared" si="13"/>
        <v>6.5037628913871594E-4</v>
      </c>
      <c r="H10" s="28" t="s">
        <v>55</v>
      </c>
      <c r="I10" s="28">
        <v>10763</v>
      </c>
      <c r="J10" s="28">
        <v>10727</v>
      </c>
      <c r="K10" s="28">
        <f t="shared" si="14"/>
        <v>36</v>
      </c>
      <c r="L10" s="29">
        <f t="shared" si="11"/>
        <v>3.3560175258693019E-3</v>
      </c>
      <c r="N10" s="30">
        <v>10685</v>
      </c>
      <c r="O10" s="30">
        <v>10599</v>
      </c>
      <c r="P10" s="28">
        <f>N10-O10</f>
        <v>86</v>
      </c>
      <c r="Q10" s="34">
        <f>P10/O10</f>
        <v>8.1139730163222942E-3</v>
      </c>
      <c r="R10" s="34"/>
      <c r="S10" s="34"/>
      <c r="T10" s="34"/>
      <c r="U10" s="35"/>
      <c r="Y10" s="34"/>
      <c r="Z10" s="34"/>
      <c r="AA10" s="35"/>
      <c r="AE10" s="30">
        <v>10685</v>
      </c>
      <c r="AF10" s="30">
        <v>10599</v>
      </c>
      <c r="AG10" s="28">
        <f>AE10-AF10</f>
        <v>86</v>
      </c>
      <c r="AH10" s="34">
        <f>AG10/AF10</f>
        <v>8.1139730163222942E-3</v>
      </c>
      <c r="AI10" s="34"/>
      <c r="AJ10" s="34"/>
      <c r="AK10" s="34"/>
      <c r="AL10" s="35"/>
      <c r="AP10" s="35"/>
    </row>
    <row r="11" spans="1:46" x14ac:dyDescent="0.35">
      <c r="B11" s="28" t="s">
        <v>56</v>
      </c>
      <c r="C11" s="28">
        <v>10119</v>
      </c>
      <c r="D11" s="28">
        <v>9725</v>
      </c>
      <c r="E11" s="28">
        <f t="shared" si="12"/>
        <v>394</v>
      </c>
      <c r="F11" s="29">
        <f t="shared" si="13"/>
        <v>4.051413881748072E-2</v>
      </c>
      <c r="H11" s="28" t="s">
        <v>56</v>
      </c>
      <c r="I11" s="28">
        <v>9725</v>
      </c>
      <c r="J11" s="28">
        <v>9196</v>
      </c>
      <c r="K11" s="28">
        <f t="shared" si="14"/>
        <v>529</v>
      </c>
      <c r="L11" s="29">
        <f t="shared" si="11"/>
        <v>5.7525010874293174E-2</v>
      </c>
      <c r="N11" s="30">
        <v>8994</v>
      </c>
      <c r="O11" s="28">
        <v>8650</v>
      </c>
      <c r="P11" s="28">
        <f>N11-O11</f>
        <v>344</v>
      </c>
      <c r="Q11" s="34">
        <f>P11/O11</f>
        <v>3.9768786127167631E-2</v>
      </c>
      <c r="R11" s="34"/>
      <c r="S11" s="34"/>
      <c r="T11" s="34"/>
      <c r="U11" s="34"/>
      <c r="Y11" s="34"/>
      <c r="Z11" s="34"/>
      <c r="AA11" s="34"/>
      <c r="AE11" s="30">
        <v>8994</v>
      </c>
      <c r="AF11" s="28">
        <v>8650</v>
      </c>
      <c r="AG11" s="28">
        <f>AE11-AF11</f>
        <v>344</v>
      </c>
      <c r="AH11" s="34">
        <f>AG11/AF11</f>
        <v>3.9768786127167631E-2</v>
      </c>
      <c r="AI11" s="34"/>
      <c r="AJ11" s="34"/>
      <c r="AK11" s="34"/>
      <c r="AL11" s="34"/>
      <c r="AP11" s="34"/>
    </row>
    <row r="12" spans="1:46" x14ac:dyDescent="0.35">
      <c r="C12" s="28">
        <f>SUM(C9:C11)</f>
        <v>87066</v>
      </c>
      <c r="D12" s="28">
        <v>86531</v>
      </c>
      <c r="E12" s="28">
        <f t="shared" si="12"/>
        <v>535</v>
      </c>
      <c r="F12" s="29">
        <f t="shared" si="13"/>
        <v>6.182755313124776E-3</v>
      </c>
      <c r="I12" s="28">
        <f>SUM(I9:I11)</f>
        <v>86531</v>
      </c>
      <c r="J12" s="28">
        <f>SUM(J9:J11)</f>
        <v>84715</v>
      </c>
      <c r="K12" s="28">
        <f t="shared" si="14"/>
        <v>1816</v>
      </c>
      <c r="L12" s="29">
        <f t="shared" si="11"/>
        <v>2.1436581479076906E-2</v>
      </c>
      <c r="N12" s="28">
        <f>SUM(N9:N11)</f>
        <v>84198</v>
      </c>
      <c r="O12" s="28">
        <f>SUM(O9:O11)</f>
        <v>83096</v>
      </c>
      <c r="P12" s="28">
        <f>N12-O12</f>
        <v>1102</v>
      </c>
      <c r="Q12" s="34">
        <f>P12/O12</f>
        <v>1.3261769519591798E-2</v>
      </c>
      <c r="R12" s="34"/>
      <c r="S12" s="34"/>
      <c r="T12" s="34"/>
      <c r="U12" s="34"/>
      <c r="W12" s="30"/>
      <c r="Y12" s="34"/>
      <c r="Z12" s="34"/>
      <c r="AA12" s="34"/>
      <c r="AC12" s="30"/>
      <c r="AE12" s="28">
        <f>SUM(AE9:AE11)</f>
        <v>84198</v>
      </c>
      <c r="AF12" s="28">
        <f>SUM(AF9:AF11)</f>
        <v>83096</v>
      </c>
      <c r="AG12" s="28">
        <f>AE12-AF12</f>
        <v>1102</v>
      </c>
      <c r="AH12" s="34">
        <f>AG12/AF12</f>
        <v>1.3261769519591798E-2</v>
      </c>
      <c r="AI12" s="34"/>
      <c r="AJ12" s="34"/>
      <c r="AK12" s="34"/>
      <c r="AL12" s="34"/>
      <c r="AN12" s="30"/>
      <c r="AO12" s="41"/>
      <c r="AP12" s="34"/>
      <c r="AS12" s="30"/>
    </row>
    <row r="13" spans="1:46" x14ac:dyDescent="0.35">
      <c r="Q13" s="34"/>
      <c r="R13" s="34"/>
      <c r="S13" s="34"/>
      <c r="T13" s="34"/>
      <c r="U13" s="34"/>
      <c r="W13" s="30"/>
      <c r="Y13" s="34"/>
      <c r="Z13" s="34"/>
      <c r="AA13" s="34"/>
      <c r="AC13" s="30"/>
      <c r="AH13" s="34"/>
      <c r="AI13" s="34"/>
      <c r="AJ13" s="34"/>
      <c r="AK13" s="34"/>
      <c r="AL13" s="34"/>
      <c r="AN13" s="30"/>
      <c r="AO13" s="41"/>
      <c r="AP13" s="34"/>
      <c r="AS13" s="30"/>
    </row>
    <row r="14" spans="1:46" x14ac:dyDescent="0.35">
      <c r="B14" s="28" t="s">
        <v>30</v>
      </c>
      <c r="C14" s="28">
        <v>646</v>
      </c>
      <c r="D14" s="28">
        <v>648</v>
      </c>
      <c r="E14" s="28">
        <f t="shared" ref="E14:E20" si="15">C14-D14</f>
        <v>-2</v>
      </c>
      <c r="F14" s="29">
        <f t="shared" ref="F14:F39" si="16">E14/D14</f>
        <v>-3.0864197530864196E-3</v>
      </c>
      <c r="H14" s="28" t="s">
        <v>30</v>
      </c>
      <c r="I14" s="28">
        <v>648</v>
      </c>
      <c r="J14" s="28">
        <v>648</v>
      </c>
      <c r="K14" s="28">
        <f t="shared" si="14"/>
        <v>0</v>
      </c>
      <c r="L14" s="29">
        <f t="shared" si="11"/>
        <v>0</v>
      </c>
      <c r="N14" s="30">
        <v>646</v>
      </c>
      <c r="O14" s="28">
        <v>675</v>
      </c>
      <c r="P14" s="28">
        <f>N14-O14</f>
        <v>-29</v>
      </c>
      <c r="Q14" s="34">
        <f>P14/O14</f>
        <v>-4.296296296296296E-2</v>
      </c>
      <c r="R14" s="34"/>
      <c r="S14" s="34"/>
      <c r="T14" s="34"/>
      <c r="U14" s="36"/>
      <c r="Y14" s="34"/>
      <c r="Z14" s="34"/>
      <c r="AA14" s="36"/>
      <c r="AE14" s="30">
        <v>646</v>
      </c>
      <c r="AF14" s="28">
        <v>675</v>
      </c>
      <c r="AG14" s="28">
        <f>AE14-AF14</f>
        <v>-29</v>
      </c>
      <c r="AH14" s="34">
        <f>AG14/AF14</f>
        <v>-4.296296296296296E-2</v>
      </c>
      <c r="AI14" s="34"/>
      <c r="AJ14" s="34"/>
      <c r="AK14" s="34"/>
      <c r="AL14" s="36"/>
      <c r="AP14" s="36"/>
    </row>
    <row r="15" spans="1:46" x14ac:dyDescent="0.35">
      <c r="C15" s="28">
        <f>SUM(C12:C14)</f>
        <v>87712</v>
      </c>
      <c r="D15" s="28">
        <v>87179</v>
      </c>
      <c r="E15" s="28">
        <f t="shared" si="15"/>
        <v>533</v>
      </c>
      <c r="F15" s="29">
        <f t="shared" si="16"/>
        <v>6.1138576950871193E-3</v>
      </c>
      <c r="I15" s="28">
        <f>SUM(I12:I14)</f>
        <v>87179</v>
      </c>
      <c r="J15" s="28">
        <f>SUM(J12:J14)</f>
        <v>85363</v>
      </c>
      <c r="K15" s="28">
        <f t="shared" si="14"/>
        <v>1816</v>
      </c>
      <c r="L15" s="29">
        <f t="shared" si="11"/>
        <v>2.1273854011691247E-2</v>
      </c>
      <c r="N15" s="28">
        <f>SUM(N12:N14)</f>
        <v>84844</v>
      </c>
      <c r="O15" s="28">
        <f>SUM(O12:O14)</f>
        <v>83771</v>
      </c>
      <c r="P15" s="28" t="e">
        <f>#REF!-O15</f>
        <v>#REF!</v>
      </c>
      <c r="Q15" s="34" t="e">
        <f>P15/O15</f>
        <v>#REF!</v>
      </c>
      <c r="R15" s="34"/>
      <c r="S15" s="34"/>
      <c r="T15" s="34"/>
      <c r="U15" s="34"/>
      <c r="Y15" s="34"/>
      <c r="Z15" s="34"/>
      <c r="AA15" s="34"/>
      <c r="AE15" s="28">
        <f>SUM(AE12:AE14)</f>
        <v>84844</v>
      </c>
      <c r="AF15" s="28">
        <f>SUM(AF12:AF14)</f>
        <v>83771</v>
      </c>
      <c r="AG15" s="28">
        <f>J15-AF15</f>
        <v>1592</v>
      </c>
      <c r="AH15" s="34">
        <f>AG15/AF15</f>
        <v>1.9004189994150721E-2</v>
      </c>
      <c r="AI15" s="34"/>
      <c r="AJ15" s="34"/>
      <c r="AK15" s="34"/>
      <c r="AL15" s="34"/>
      <c r="AP15" s="34"/>
    </row>
    <row r="17" spans="1:48" x14ac:dyDescent="0.35">
      <c r="A17" s="28" t="s">
        <v>65</v>
      </c>
      <c r="E17" s="28" t="s">
        <v>60</v>
      </c>
      <c r="F17" s="29" t="s">
        <v>61</v>
      </c>
      <c r="J17" s="28" t="s">
        <v>185</v>
      </c>
      <c r="K17" s="28" t="s">
        <v>60</v>
      </c>
      <c r="L17" s="29" t="s">
        <v>61</v>
      </c>
      <c r="N17" s="28" t="s">
        <v>112</v>
      </c>
      <c r="O17" s="28" t="s">
        <v>105</v>
      </c>
      <c r="P17" s="28" t="s">
        <v>60</v>
      </c>
      <c r="Q17" s="29" t="s">
        <v>61</v>
      </c>
      <c r="AE17" s="28" t="s">
        <v>112</v>
      </c>
      <c r="AF17" s="28" t="s">
        <v>105</v>
      </c>
      <c r="AG17" s="28" t="s">
        <v>60</v>
      </c>
      <c r="AH17" s="29" t="s">
        <v>61</v>
      </c>
      <c r="AU17" s="28" t="s">
        <v>106</v>
      </c>
      <c r="AV17" s="28" t="s">
        <v>107</v>
      </c>
    </row>
    <row r="18" spans="1:48" x14ac:dyDescent="0.35">
      <c r="B18" s="28" t="s">
        <v>54</v>
      </c>
      <c r="C18" s="28">
        <v>86045</v>
      </c>
      <c r="D18" s="28">
        <v>85920</v>
      </c>
      <c r="E18" s="28">
        <f t="shared" ref="E18:E29" si="17">C18-D18</f>
        <v>125</v>
      </c>
      <c r="F18" s="29">
        <f t="shared" ref="F18:F43" si="18">E18/D18</f>
        <v>1.4548417132216015E-3</v>
      </c>
      <c r="H18" s="28" t="s">
        <v>54</v>
      </c>
      <c r="I18" s="28">
        <v>85920</v>
      </c>
      <c r="J18" s="28">
        <v>84813</v>
      </c>
      <c r="K18" s="28">
        <f t="shared" ref="K18:K29" si="19">I18-J18</f>
        <v>1107</v>
      </c>
      <c r="L18" s="29">
        <f t="shared" si="11"/>
        <v>1.3052244349333239E-2</v>
      </c>
      <c r="N18" s="28">
        <v>82326</v>
      </c>
      <c r="O18" s="28">
        <v>84123</v>
      </c>
      <c r="P18" s="28">
        <f>N18-O18</f>
        <v>-1797</v>
      </c>
      <c r="Q18" s="29">
        <f>P18/O18</f>
        <v>-2.1361577689811347E-2</v>
      </c>
      <c r="AE18" s="28">
        <v>82326</v>
      </c>
      <c r="AF18" s="28">
        <v>84123</v>
      </c>
      <c r="AG18" s="28">
        <f>AE18-AF18</f>
        <v>-1797</v>
      </c>
      <c r="AH18" s="29">
        <f>AG18/AF18</f>
        <v>-2.1361577689811347E-2</v>
      </c>
      <c r="AU18" s="28">
        <v>10917</v>
      </c>
      <c r="AV18" s="28" t="s">
        <v>108</v>
      </c>
    </row>
    <row r="19" spans="1:48" x14ac:dyDescent="0.35">
      <c r="B19" s="28" t="s">
        <v>55</v>
      </c>
      <c r="C19" s="28">
        <v>19586</v>
      </c>
      <c r="D19" s="28">
        <v>19460</v>
      </c>
      <c r="E19" s="28">
        <f t="shared" si="17"/>
        <v>126</v>
      </c>
      <c r="F19" s="29">
        <f t="shared" si="18"/>
        <v>6.4748201438848919E-3</v>
      </c>
      <c r="H19" s="28" t="s">
        <v>55</v>
      </c>
      <c r="I19" s="28">
        <v>19460</v>
      </c>
      <c r="J19" s="28">
        <v>19517</v>
      </c>
      <c r="K19" s="28">
        <f t="shared" si="19"/>
        <v>-57</v>
      </c>
      <c r="L19" s="29">
        <f t="shared" si="11"/>
        <v>-2.920530819285751E-3</v>
      </c>
      <c r="N19" s="28">
        <v>19486</v>
      </c>
      <c r="O19" s="28">
        <v>19367</v>
      </c>
      <c r="P19" s="28">
        <f>N19-O19</f>
        <v>119</v>
      </c>
      <c r="Q19" s="29">
        <f>P19/O19</f>
        <v>6.1444725564103889E-3</v>
      </c>
      <c r="AE19" s="28">
        <v>19486</v>
      </c>
      <c r="AF19" s="28">
        <v>19367</v>
      </c>
      <c r="AG19" s="28">
        <f>AE19-AF19</f>
        <v>119</v>
      </c>
      <c r="AH19" s="29">
        <f>AG19/AF19</f>
        <v>6.1444725564103889E-3</v>
      </c>
      <c r="AU19" s="28">
        <v>5</v>
      </c>
      <c r="AV19" s="28" t="s">
        <v>109</v>
      </c>
    </row>
    <row r="20" spans="1:48" x14ac:dyDescent="0.35">
      <c r="B20" s="28" t="s">
        <v>56</v>
      </c>
      <c r="C20" s="28">
        <v>11463</v>
      </c>
      <c r="D20" s="28">
        <v>10974</v>
      </c>
      <c r="E20" s="28">
        <f t="shared" si="17"/>
        <v>489</v>
      </c>
      <c r="F20" s="29">
        <f t="shared" si="18"/>
        <v>4.4559868780754512E-2</v>
      </c>
      <c r="H20" s="28" t="s">
        <v>56</v>
      </c>
      <c r="I20" s="28">
        <v>10974</v>
      </c>
      <c r="J20" s="28">
        <v>10337</v>
      </c>
      <c r="K20" s="28">
        <f t="shared" si="19"/>
        <v>637</v>
      </c>
      <c r="L20" s="29">
        <f t="shared" si="11"/>
        <v>6.1623294959852956E-2</v>
      </c>
      <c r="N20" s="28">
        <v>10078</v>
      </c>
      <c r="O20" s="28">
        <v>9832</v>
      </c>
      <c r="P20" s="28">
        <f>N20-O20</f>
        <v>246</v>
      </c>
      <c r="Q20" s="29">
        <f>P20/O20</f>
        <v>2.502034174125305E-2</v>
      </c>
      <c r="AE20" s="28">
        <v>10078</v>
      </c>
      <c r="AF20" s="28">
        <v>9832</v>
      </c>
      <c r="AG20" s="28">
        <f>AE20-AF20</f>
        <v>246</v>
      </c>
      <c r="AH20" s="29">
        <f>AG20/AF20</f>
        <v>2.502034174125305E-2</v>
      </c>
      <c r="AU20" s="28">
        <f>SUM(AU18:AU19)</f>
        <v>10922</v>
      </c>
    </row>
    <row r="21" spans="1:48" x14ac:dyDescent="0.35">
      <c r="A21" s="28" t="s">
        <v>191</v>
      </c>
      <c r="C21" s="28">
        <f>SUM(C18:C20)</f>
        <v>117094</v>
      </c>
      <c r="D21" s="28">
        <v>116354</v>
      </c>
      <c r="E21" s="28">
        <f t="shared" si="17"/>
        <v>740</v>
      </c>
      <c r="F21" s="29">
        <f t="shared" si="18"/>
        <v>6.359901679357822E-3</v>
      </c>
      <c r="I21" s="28">
        <f>SUM(I18:I20)</f>
        <v>116354</v>
      </c>
      <c r="J21" s="28">
        <f>SUM(J18:J20)</f>
        <v>114667</v>
      </c>
      <c r="K21" s="28">
        <f t="shared" si="19"/>
        <v>1687</v>
      </c>
      <c r="L21" s="29">
        <f t="shared" si="11"/>
        <v>1.471216653439961E-2</v>
      </c>
      <c r="N21" s="28">
        <f>SUM(N18:N20)</f>
        <v>111890</v>
      </c>
      <c r="O21" s="28">
        <f>SUM(O18:O20)</f>
        <v>113322</v>
      </c>
      <c r="P21" s="28">
        <f>N21-O21</f>
        <v>-1432</v>
      </c>
      <c r="Q21" s="29">
        <f>P21/O21</f>
        <v>-1.2636557773424401E-2</v>
      </c>
      <c r="AE21" s="28">
        <f>SUM(AE18:AE20)</f>
        <v>111890</v>
      </c>
      <c r="AF21" s="28">
        <f>SUM(AF18:AF20)</f>
        <v>113322</v>
      </c>
      <c r="AG21" s="28">
        <f>AE21-AF21</f>
        <v>-1432</v>
      </c>
      <c r="AH21" s="29">
        <f>AG21/AF21</f>
        <v>-1.2636557773424401E-2</v>
      </c>
      <c r="AV21" s="28" t="s">
        <v>110</v>
      </c>
    </row>
    <row r="23" spans="1:48" x14ac:dyDescent="0.35">
      <c r="B23" s="28" t="s">
        <v>54</v>
      </c>
      <c r="C23" s="28">
        <v>86045</v>
      </c>
      <c r="D23" s="28">
        <v>85920</v>
      </c>
      <c r="E23" s="28">
        <f t="shared" ref="E23:E34" si="20">C23-D23</f>
        <v>125</v>
      </c>
      <c r="F23" s="29">
        <f t="shared" ref="F23:F48" si="21">E23/D23</f>
        <v>1.4548417132216015E-3</v>
      </c>
      <c r="H23" s="28" t="s">
        <v>54</v>
      </c>
      <c r="I23" s="28">
        <v>85920</v>
      </c>
      <c r="J23" s="28">
        <v>84813</v>
      </c>
      <c r="K23" s="28">
        <f t="shared" si="19"/>
        <v>1107</v>
      </c>
      <c r="L23" s="29">
        <f t="shared" si="11"/>
        <v>1.3052244349333239E-2</v>
      </c>
      <c r="N23" s="28">
        <v>82326</v>
      </c>
      <c r="O23" s="28">
        <v>84123</v>
      </c>
      <c r="P23" s="28">
        <f>N23-O23</f>
        <v>-1797</v>
      </c>
      <c r="Q23" s="29">
        <f>P23/O23</f>
        <v>-2.1361577689811347E-2</v>
      </c>
      <c r="AE23" s="28">
        <v>82326</v>
      </c>
      <c r="AF23" s="28">
        <v>84123</v>
      </c>
      <c r="AG23" s="28">
        <f>AE23-AF23</f>
        <v>-1797</v>
      </c>
      <c r="AH23" s="29">
        <f>AG23/AF23</f>
        <v>-2.1361577689811347E-2</v>
      </c>
    </row>
    <row r="24" spans="1:48" x14ac:dyDescent="0.35">
      <c r="B24" s="28" t="s">
        <v>64</v>
      </c>
      <c r="C24" s="28">
        <v>11168</v>
      </c>
      <c r="D24" s="28">
        <v>11152</v>
      </c>
      <c r="E24" s="28">
        <f t="shared" si="20"/>
        <v>16</v>
      </c>
      <c r="F24" s="29">
        <f t="shared" si="21"/>
        <v>1.4347202295552368E-3</v>
      </c>
      <c r="H24" s="28" t="s">
        <v>64</v>
      </c>
      <c r="I24" s="28">
        <v>11152</v>
      </c>
      <c r="J24" s="28">
        <v>11049</v>
      </c>
      <c r="K24" s="28">
        <f t="shared" si="19"/>
        <v>103</v>
      </c>
      <c r="L24" s="29">
        <f t="shared" si="11"/>
        <v>9.3221105982441849E-3</v>
      </c>
      <c r="N24" s="28">
        <v>10922</v>
      </c>
      <c r="O24" s="28">
        <v>5955</v>
      </c>
      <c r="P24" s="28">
        <f>N24-O24</f>
        <v>4967</v>
      </c>
      <c r="Q24" s="29">
        <f>P24/O24</f>
        <v>0.83408900083963056</v>
      </c>
      <c r="AE24" s="28">
        <v>10922</v>
      </c>
      <c r="AF24" s="28">
        <v>5955</v>
      </c>
      <c r="AG24" s="28">
        <f>AE24-AF24</f>
        <v>4967</v>
      </c>
      <c r="AH24" s="29">
        <f>AG24/AF24</f>
        <v>0.83408900083963056</v>
      </c>
    </row>
    <row r="25" spans="1:48" x14ac:dyDescent="0.35">
      <c r="C25" s="28">
        <f>SUM(C23:C24)</f>
        <v>97213</v>
      </c>
      <c r="D25" s="28">
        <v>97072</v>
      </c>
      <c r="E25" s="28">
        <f t="shared" si="20"/>
        <v>141</v>
      </c>
      <c r="F25" s="29">
        <f t="shared" si="21"/>
        <v>1.4525300807647931E-3</v>
      </c>
      <c r="I25" s="28">
        <f>SUM(I23:I24)</f>
        <v>97072</v>
      </c>
      <c r="J25" s="28">
        <f>SUM(J23:J24)</f>
        <v>95862</v>
      </c>
      <c r="K25" s="28">
        <f t="shared" si="19"/>
        <v>1210</v>
      </c>
      <c r="L25" s="29">
        <f t="shared" si="11"/>
        <v>1.2622311239072833E-2</v>
      </c>
      <c r="N25" s="28">
        <f>SUM(N23:N24)</f>
        <v>93248</v>
      </c>
      <c r="O25" s="28">
        <f>SUM(O23:O24)</f>
        <v>90078</v>
      </c>
      <c r="P25" s="28">
        <f>N25-O25</f>
        <v>3170</v>
      </c>
      <c r="Q25" s="29">
        <f>P25/O25</f>
        <v>3.5191722729190258E-2</v>
      </c>
      <c r="AE25" s="28">
        <f>SUM(AE23:AE24)</f>
        <v>93248</v>
      </c>
      <c r="AF25" s="28">
        <f>SUM(AF23:AF24)</f>
        <v>90078</v>
      </c>
      <c r="AG25" s="28">
        <f>AE25-AF25</f>
        <v>3170</v>
      </c>
      <c r="AH25" s="29">
        <f>AG25/AF25</f>
        <v>3.5191722729190258E-2</v>
      </c>
    </row>
    <row r="27" spans="1:48" ht="14.25" x14ac:dyDescent="0.45">
      <c r="B27" s="28" t="s">
        <v>56</v>
      </c>
      <c r="C27" s="28">
        <v>11463</v>
      </c>
      <c r="D27">
        <v>10974</v>
      </c>
      <c r="E27" s="28">
        <f t="shared" ref="E27:E38" si="22">C27-D27</f>
        <v>489</v>
      </c>
      <c r="F27" s="29">
        <f t="shared" ref="F27:F52" si="23">E27/D27</f>
        <v>4.4559868780754512E-2</v>
      </c>
      <c r="H27" s="28" t="s">
        <v>56</v>
      </c>
      <c r="I27" s="28">
        <v>10974</v>
      </c>
      <c r="J27">
        <v>10337</v>
      </c>
      <c r="K27" s="28">
        <f t="shared" si="19"/>
        <v>637</v>
      </c>
      <c r="L27" s="29">
        <f t="shared" si="11"/>
        <v>6.1623294959852956E-2</v>
      </c>
      <c r="N27" s="28">
        <v>10078</v>
      </c>
      <c r="O27" s="28">
        <v>9832</v>
      </c>
      <c r="P27" s="28">
        <f>N27-O27</f>
        <v>246</v>
      </c>
      <c r="Q27" s="29">
        <f>P27/O27</f>
        <v>2.502034174125305E-2</v>
      </c>
      <c r="AE27" s="28">
        <v>10078</v>
      </c>
      <c r="AF27" s="28">
        <v>9832</v>
      </c>
      <c r="AG27" s="28">
        <f>AE27-AF27</f>
        <v>246</v>
      </c>
      <c r="AH27" s="29">
        <f>AG27/AF27</f>
        <v>2.502034174125305E-2</v>
      </c>
    </row>
    <row r="28" spans="1:48" ht="14.25" x14ac:dyDescent="0.45">
      <c r="B28" s="28" t="s">
        <v>31</v>
      </c>
      <c r="C28" s="28">
        <v>828</v>
      </c>
      <c r="D28">
        <v>828</v>
      </c>
      <c r="E28" s="28">
        <f t="shared" si="22"/>
        <v>0</v>
      </c>
      <c r="F28" s="29">
        <f t="shared" si="23"/>
        <v>0</v>
      </c>
      <c r="H28" s="28" t="s">
        <v>31</v>
      </c>
      <c r="I28" s="28">
        <v>828</v>
      </c>
      <c r="J28">
        <v>828</v>
      </c>
      <c r="K28" s="28">
        <f t="shared" si="19"/>
        <v>0</v>
      </c>
      <c r="L28" s="29">
        <f t="shared" si="11"/>
        <v>0</v>
      </c>
      <c r="N28" s="28">
        <v>884</v>
      </c>
      <c r="O28" s="28">
        <v>828</v>
      </c>
      <c r="P28" s="28">
        <f>N28-O28</f>
        <v>56</v>
      </c>
      <c r="Q28" s="29">
        <f>P28/O28</f>
        <v>6.7632850241545889E-2</v>
      </c>
      <c r="AE28" s="28">
        <v>884</v>
      </c>
      <c r="AF28" s="28">
        <v>828</v>
      </c>
      <c r="AG28" s="28">
        <f>AE28-AF28</f>
        <v>56</v>
      </c>
      <c r="AH28" s="29">
        <f>AG28/AF28</f>
        <v>6.7632850241545889E-2</v>
      </c>
    </row>
    <row r="29" spans="1:48" x14ac:dyDescent="0.35">
      <c r="C29" s="28">
        <f>SUM(C27:C28)</f>
        <v>12291</v>
      </c>
      <c r="D29" s="28">
        <v>11802</v>
      </c>
      <c r="E29" s="28">
        <f t="shared" si="22"/>
        <v>489</v>
      </c>
      <c r="F29" s="29">
        <f t="shared" si="23"/>
        <v>4.1433655312658871E-2</v>
      </c>
      <c r="I29" s="28">
        <f>SUM(I27:I28)</f>
        <v>11802</v>
      </c>
      <c r="J29" s="28">
        <f>SUM(J27:J28)</f>
        <v>11165</v>
      </c>
      <c r="K29" s="28">
        <f t="shared" si="19"/>
        <v>637</v>
      </c>
      <c r="L29" s="29">
        <f t="shared" si="11"/>
        <v>5.7053291536050155E-2</v>
      </c>
      <c r="N29" s="28">
        <f>SUM(N27:N28)</f>
        <v>10962</v>
      </c>
      <c r="O29" s="28">
        <f>SUM(O27:O28)</f>
        <v>10660</v>
      </c>
      <c r="P29" s="28">
        <f>N29-O29</f>
        <v>302</v>
      </c>
      <c r="Q29" s="29">
        <f>P29/O29</f>
        <v>2.8330206378986866E-2</v>
      </c>
      <c r="AE29" s="28">
        <f>SUM(AE27:AE28)</f>
        <v>10962</v>
      </c>
      <c r="AF29" s="28">
        <f>SUM(AF27:AF28)</f>
        <v>10660</v>
      </c>
      <c r="AG29" s="28">
        <f>AE29-AF29</f>
        <v>302</v>
      </c>
      <c r="AH29" s="29">
        <f>AG29/AF29</f>
        <v>2.8330206378986866E-2</v>
      </c>
    </row>
    <row r="31" spans="1:48" ht="48" customHeight="1" x14ac:dyDescent="0.35">
      <c r="B31" s="37" t="s">
        <v>192</v>
      </c>
      <c r="C31" s="37">
        <f>SUM(C19,C25,C29)</f>
        <v>129090</v>
      </c>
      <c r="D31" s="37">
        <v>128334</v>
      </c>
      <c r="E31" s="28">
        <f>C31-D31</f>
        <v>756</v>
      </c>
      <c r="F31" s="29">
        <f>E31/D31</f>
        <v>5.8908784889429144E-3</v>
      </c>
      <c r="H31" s="37" t="s">
        <v>192</v>
      </c>
      <c r="I31" s="37">
        <f>SUM(I19,I25,I29)</f>
        <v>128334</v>
      </c>
      <c r="J31" s="37">
        <f>SUM(J19,J25,J29)</f>
        <v>126544</v>
      </c>
      <c r="K31" s="28">
        <f>I31-J31</f>
        <v>1790</v>
      </c>
      <c r="L31" s="29">
        <f>K31/J31</f>
        <v>1.4145277531925654E-2</v>
      </c>
      <c r="N31" s="37">
        <f>SUM(N19,N25,N29)</f>
        <v>123696</v>
      </c>
      <c r="O31" s="28">
        <f>SUM(O19,O25,O29)</f>
        <v>120105</v>
      </c>
      <c r="P31" s="28">
        <f>N31-O31</f>
        <v>3591</v>
      </c>
      <c r="Q31" s="29">
        <f>P31/O31</f>
        <v>2.9898838516298241E-2</v>
      </c>
      <c r="AE31" s="37">
        <f>SUM(AE19,AE25,AE29)</f>
        <v>123696</v>
      </c>
      <c r="AF31" s="28">
        <f>SUM(AF19,AF25,AF29)</f>
        <v>120105</v>
      </c>
      <c r="AG31" s="28">
        <f>AE31-AF31</f>
        <v>3591</v>
      </c>
      <c r="AH31" s="29">
        <f>AG31/AF31</f>
        <v>2.9898838516298241E-2</v>
      </c>
      <c r="AR31" s="28">
        <f>SUM(AR29:AR30)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zoomScaleNormal="100" workbookViewId="0">
      <selection activeCell="C14" sqref="C14"/>
    </sheetView>
  </sheetViews>
  <sheetFormatPr defaultColWidth="9.1328125" defaultRowHeight="13.5" x14ac:dyDescent="0.35"/>
  <cols>
    <col min="1" max="1" width="9.1328125" style="11"/>
    <col min="2" max="2" width="13.86328125" style="11" customWidth="1"/>
    <col min="3" max="3" width="15.19921875" style="11" customWidth="1"/>
    <col min="4" max="4" width="15" style="11" customWidth="1"/>
    <col min="5" max="5" width="8.53125" style="11" customWidth="1"/>
    <col min="6" max="6" width="9.1328125" style="22"/>
    <col min="7" max="7" width="3.59765625" style="22" customWidth="1"/>
    <col min="8" max="8" width="15.19921875" style="11" customWidth="1"/>
    <col min="9" max="9" width="15" style="11" customWidth="1"/>
    <col min="10" max="10" width="8.53125" style="11" customWidth="1"/>
    <col min="11" max="11" width="9.1328125" style="22"/>
    <col min="12" max="12" width="3.59765625" style="11" customWidth="1"/>
    <col min="13" max="13" width="15.33203125" style="11" customWidth="1"/>
    <col min="14" max="14" width="13.86328125" style="11" customWidth="1"/>
    <col min="15" max="15" width="8.53125" style="11" customWidth="1"/>
    <col min="16" max="16" width="9.1328125" style="22"/>
    <col min="17" max="17" width="3.59765625" style="11" customWidth="1"/>
    <col min="18" max="18" width="16" style="11" customWidth="1"/>
    <col min="19" max="19" width="15.265625" style="11" customWidth="1"/>
    <col min="20" max="20" width="10" style="11" customWidth="1"/>
    <col min="21" max="21" width="9.1328125" style="22"/>
    <col min="22" max="22" width="3.59765625" style="11" customWidth="1"/>
    <col min="23" max="23" width="15.265625" style="11" customWidth="1"/>
    <col min="24" max="24" width="10.3984375" style="11" customWidth="1"/>
    <col min="25" max="25" width="10" style="11" customWidth="1"/>
    <col min="26" max="26" width="9.1328125" style="22"/>
    <col min="27" max="27" width="3.59765625" style="22" customWidth="1"/>
    <col min="28" max="28" width="9.1328125" style="11"/>
    <col min="29" max="29" width="18.1328125" style="12" customWidth="1"/>
    <col min="30" max="30" width="24" style="14" customWidth="1"/>
    <col min="31" max="31" width="12.86328125" style="11" customWidth="1"/>
    <col min="32" max="32" width="16.265625" style="11" customWidth="1"/>
    <col min="33" max="33" width="11.3984375" style="11" customWidth="1"/>
    <col min="34" max="34" width="17.73046875" style="22" customWidth="1"/>
    <col min="35" max="16384" width="9.1328125" style="11"/>
  </cols>
  <sheetData>
    <row r="1" spans="1:47" x14ac:dyDescent="0.35">
      <c r="A1" s="15" t="s">
        <v>14</v>
      </c>
      <c r="B1" s="15"/>
      <c r="C1" s="15"/>
      <c r="D1" s="15"/>
      <c r="H1" s="15"/>
      <c r="I1" s="15"/>
      <c r="L1" s="15"/>
      <c r="M1" s="15"/>
      <c r="N1" s="15"/>
      <c r="Q1" s="15"/>
      <c r="R1" s="15"/>
      <c r="S1" s="15"/>
      <c r="V1" s="15"/>
      <c r="W1" s="15"/>
      <c r="X1" s="14"/>
    </row>
    <row r="2" spans="1:47" x14ac:dyDescent="0.35">
      <c r="A2" s="17" t="s">
        <v>13</v>
      </c>
      <c r="B2" s="17"/>
      <c r="C2" s="17"/>
      <c r="D2" s="17"/>
      <c r="H2" s="17"/>
      <c r="I2" s="17"/>
      <c r="L2" s="17"/>
      <c r="M2" s="17"/>
      <c r="N2" s="17"/>
      <c r="Q2" s="17"/>
      <c r="R2" s="17"/>
      <c r="V2" s="17"/>
      <c r="X2" s="14"/>
      <c r="AF2" s="15"/>
      <c r="AG2" s="15"/>
      <c r="AH2" s="21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x14ac:dyDescent="0.35">
      <c r="A3" s="11" t="s">
        <v>12</v>
      </c>
      <c r="S3" s="12"/>
      <c r="W3" s="12"/>
      <c r="X3" s="14"/>
    </row>
    <row r="4" spans="1:47" x14ac:dyDescent="0.35">
      <c r="A4" s="17" t="s">
        <v>11</v>
      </c>
      <c r="B4" s="17"/>
      <c r="C4" s="17"/>
      <c r="D4" s="17"/>
      <c r="H4" s="17"/>
      <c r="I4" s="17"/>
      <c r="L4" s="17"/>
      <c r="M4" s="17"/>
      <c r="N4" s="17"/>
      <c r="Q4" s="17"/>
      <c r="R4" s="17"/>
      <c r="V4" s="17"/>
      <c r="X4" s="14"/>
    </row>
    <row r="5" spans="1:47" x14ac:dyDescent="0.35">
      <c r="A5" s="17"/>
      <c r="B5" s="17"/>
      <c r="C5" s="17"/>
      <c r="D5" s="17"/>
      <c r="H5" s="17"/>
      <c r="I5" s="17"/>
      <c r="L5" s="17"/>
      <c r="M5" s="17"/>
      <c r="N5" s="17"/>
      <c r="Q5" s="17"/>
      <c r="R5" s="17"/>
      <c r="V5" s="17"/>
      <c r="X5" s="14"/>
    </row>
    <row r="6" spans="1:47" x14ac:dyDescent="0.35">
      <c r="A6" s="14" t="s">
        <v>57</v>
      </c>
      <c r="B6" s="14"/>
      <c r="C6" s="14"/>
      <c r="D6" s="14"/>
      <c r="H6" s="14"/>
      <c r="I6" s="14"/>
      <c r="L6" s="14"/>
      <c r="M6" s="14"/>
      <c r="N6" s="14"/>
      <c r="Q6" s="14"/>
      <c r="R6" s="14"/>
      <c r="S6" s="13"/>
      <c r="V6" s="14"/>
      <c r="W6" s="13"/>
      <c r="X6" s="14"/>
    </row>
    <row r="7" spans="1:47" x14ac:dyDescent="0.35">
      <c r="A7" s="11" t="s">
        <v>58</v>
      </c>
      <c r="S7" s="14"/>
      <c r="W7" s="14"/>
      <c r="AB7" s="14"/>
    </row>
    <row r="9" spans="1:47" x14ac:dyDescent="0.35">
      <c r="G9" s="39"/>
      <c r="L9" s="38"/>
      <c r="Q9" s="38"/>
      <c r="V9" s="38"/>
      <c r="AA9" s="39"/>
      <c r="AC9" s="12" t="s">
        <v>26</v>
      </c>
    </row>
    <row r="10" spans="1:47" x14ac:dyDescent="0.35">
      <c r="C10" s="11" t="s">
        <v>26</v>
      </c>
      <c r="D10" s="11" t="s">
        <v>26</v>
      </c>
      <c r="G10" s="39"/>
      <c r="H10" s="11" t="s">
        <v>26</v>
      </c>
      <c r="I10" s="11" t="s">
        <v>26</v>
      </c>
      <c r="L10" s="38"/>
      <c r="M10" s="11" t="s">
        <v>26</v>
      </c>
      <c r="N10" s="11" t="s">
        <v>26</v>
      </c>
      <c r="Q10" s="38"/>
      <c r="R10" s="11" t="s">
        <v>26</v>
      </c>
      <c r="S10" s="12" t="s">
        <v>26</v>
      </c>
      <c r="V10" s="38"/>
      <c r="W10" s="12" t="s">
        <v>26</v>
      </c>
      <c r="AA10" s="39"/>
    </row>
    <row r="11" spans="1:47" x14ac:dyDescent="0.35">
      <c r="C11" s="11" t="s">
        <v>186</v>
      </c>
      <c r="D11" s="11" t="s">
        <v>186</v>
      </c>
      <c r="E11" s="11" t="s">
        <v>60</v>
      </c>
      <c r="F11" s="22" t="s">
        <v>61</v>
      </c>
      <c r="G11" s="39"/>
      <c r="H11" s="11" t="s">
        <v>186</v>
      </c>
      <c r="I11" s="11" t="s">
        <v>187</v>
      </c>
      <c r="J11" s="11" t="s">
        <v>60</v>
      </c>
      <c r="K11" s="22" t="s">
        <v>61</v>
      </c>
      <c r="L11" s="38"/>
      <c r="M11" s="11" t="s">
        <v>141</v>
      </c>
      <c r="N11" s="11" t="s">
        <v>131</v>
      </c>
      <c r="O11" s="11" t="s">
        <v>60</v>
      </c>
      <c r="P11" s="22" t="s">
        <v>61</v>
      </c>
      <c r="Q11" s="38"/>
      <c r="R11" s="11" t="s">
        <v>131</v>
      </c>
      <c r="S11" s="11" t="s">
        <v>81</v>
      </c>
      <c r="T11" s="11" t="s">
        <v>60</v>
      </c>
      <c r="U11" s="22" t="s">
        <v>61</v>
      </c>
      <c r="V11" s="38"/>
      <c r="W11" s="11" t="s">
        <v>81</v>
      </c>
      <c r="X11" s="11" t="s">
        <v>83</v>
      </c>
      <c r="Y11" s="11" t="s">
        <v>60</v>
      </c>
      <c r="Z11" s="22" t="s">
        <v>61</v>
      </c>
      <c r="AA11" s="39"/>
      <c r="AC11" s="12" t="s">
        <v>25</v>
      </c>
      <c r="AE11" s="11" t="s">
        <v>25</v>
      </c>
      <c r="AF11" s="11" t="s">
        <v>59</v>
      </c>
      <c r="AG11" s="11" t="s">
        <v>60</v>
      </c>
      <c r="AH11" s="22" t="s">
        <v>61</v>
      </c>
    </row>
    <row r="12" spans="1:47" ht="13.9" x14ac:dyDescent="0.4">
      <c r="C12" s="16" t="s">
        <v>27</v>
      </c>
      <c r="D12" s="16" t="s">
        <v>27</v>
      </c>
      <c r="G12" s="39"/>
      <c r="H12" s="16" t="s">
        <v>27</v>
      </c>
      <c r="I12" s="16" t="s">
        <v>27</v>
      </c>
      <c r="L12" s="38"/>
      <c r="M12" s="16" t="s">
        <v>27</v>
      </c>
      <c r="N12" s="16" t="s">
        <v>27</v>
      </c>
      <c r="Q12" s="38"/>
      <c r="R12" s="16" t="s">
        <v>27</v>
      </c>
      <c r="S12" s="16" t="s">
        <v>27</v>
      </c>
      <c r="V12" s="38"/>
      <c r="W12" s="16" t="s">
        <v>27</v>
      </c>
      <c r="AA12" s="39"/>
      <c r="AC12" s="16" t="s">
        <v>27</v>
      </c>
    </row>
    <row r="13" spans="1:47" ht="14.25" x14ac:dyDescent="0.45">
      <c r="B13" s="11" t="s">
        <v>104</v>
      </c>
      <c r="C13">
        <v>10119</v>
      </c>
      <c r="D13" s="11">
        <v>9725</v>
      </c>
      <c r="E13" s="11">
        <f>C13-D13</f>
        <v>394</v>
      </c>
      <c r="F13" s="22">
        <f>E13/D13</f>
        <v>4.051413881748072E-2</v>
      </c>
      <c r="G13" s="39"/>
      <c r="H13" s="11">
        <v>9725</v>
      </c>
      <c r="I13" s="11">
        <v>9196</v>
      </c>
      <c r="J13" s="11">
        <f>H13-I13</f>
        <v>529</v>
      </c>
      <c r="K13" s="22">
        <f>J13/I13</f>
        <v>5.7525010874293174E-2</v>
      </c>
      <c r="L13" s="38"/>
      <c r="M13" s="11">
        <v>9196</v>
      </c>
      <c r="N13" s="11">
        <v>8994</v>
      </c>
      <c r="O13" s="11">
        <f>M13-N13</f>
        <v>202</v>
      </c>
      <c r="P13" s="22">
        <f>O13/N13</f>
        <v>2.2459417389370691E-2</v>
      </c>
      <c r="Q13" s="38"/>
      <c r="R13" s="11">
        <v>8994</v>
      </c>
      <c r="S13" s="11">
        <v>8650</v>
      </c>
      <c r="T13" s="11">
        <f>R13-S13</f>
        <v>344</v>
      </c>
      <c r="U13" s="22">
        <f>T13/S13</f>
        <v>3.9768786127167631E-2</v>
      </c>
      <c r="V13" s="38"/>
      <c r="W13" s="11">
        <v>8650</v>
      </c>
      <c r="X13" s="11">
        <v>8650</v>
      </c>
      <c r="Y13" s="11">
        <f>W13-X13</f>
        <v>0</v>
      </c>
      <c r="Z13" s="22">
        <f>Y13/X13</f>
        <v>0</v>
      </c>
      <c r="AA13" s="39"/>
      <c r="AB13" s="11">
        <v>1</v>
      </c>
      <c r="AD13" s="13" t="s">
        <v>24</v>
      </c>
      <c r="AE13" s="11">
        <v>7910</v>
      </c>
    </row>
    <row r="14" spans="1:47" x14ac:dyDescent="0.35">
      <c r="B14" s="11" t="s">
        <v>31</v>
      </c>
      <c r="C14" s="11">
        <v>646</v>
      </c>
      <c r="D14" s="11">
        <v>648</v>
      </c>
      <c r="E14" s="11">
        <f t="shared" ref="E14:E15" si="0">C14-D14</f>
        <v>-2</v>
      </c>
      <c r="F14" s="22">
        <f t="shared" ref="F14:F15" si="1">E14/D14</f>
        <v>-3.0864197530864196E-3</v>
      </c>
      <c r="G14" s="39"/>
      <c r="H14" s="11">
        <v>648</v>
      </c>
      <c r="I14" s="11">
        <v>648</v>
      </c>
      <c r="J14" s="11">
        <f t="shared" ref="J14:J15" si="2">H14-I14</f>
        <v>0</v>
      </c>
      <c r="K14" s="22">
        <f t="shared" ref="K14:K15" si="3">J14/I14</f>
        <v>0</v>
      </c>
      <c r="L14" s="38"/>
      <c r="M14" s="11">
        <v>648</v>
      </c>
      <c r="N14" s="11">
        <v>646</v>
      </c>
      <c r="O14" s="11">
        <f t="shared" ref="O14:O15" si="4">M14-N14</f>
        <v>2</v>
      </c>
      <c r="P14" s="22">
        <f t="shared" ref="P14:P15" si="5">O14/N14</f>
        <v>3.0959752321981426E-3</v>
      </c>
      <c r="Q14" s="38"/>
      <c r="R14" s="11">
        <v>646</v>
      </c>
      <c r="S14" s="11">
        <v>675</v>
      </c>
      <c r="T14" s="11">
        <f t="shared" ref="T14:T15" si="6">R14-S14</f>
        <v>-29</v>
      </c>
      <c r="U14" s="22">
        <f t="shared" ref="U14:U15" si="7">T14/S14</f>
        <v>-4.296296296296296E-2</v>
      </c>
      <c r="V14" s="38"/>
      <c r="W14" s="11">
        <v>675</v>
      </c>
      <c r="X14" s="11">
        <v>674</v>
      </c>
      <c r="Y14" s="11">
        <f t="shared" ref="Y14:Y21" si="8">W14-X14</f>
        <v>1</v>
      </c>
      <c r="Z14" s="22">
        <f t="shared" ref="Z14:Z21" si="9">Y14/X14</f>
        <v>1.483679525222552E-3</v>
      </c>
      <c r="AA14" s="39"/>
      <c r="AB14" s="11">
        <v>2</v>
      </c>
      <c r="AD14" s="13" t="s">
        <v>23</v>
      </c>
      <c r="AE14" s="11">
        <v>550</v>
      </c>
    </row>
    <row r="15" spans="1:47" x14ac:dyDescent="0.35">
      <c r="C15" s="11">
        <f>SUM(C13:C14)</f>
        <v>10765</v>
      </c>
      <c r="D15" s="11">
        <v>10373</v>
      </c>
      <c r="E15" s="11">
        <f t="shared" si="0"/>
        <v>392</v>
      </c>
      <c r="F15" s="22">
        <f t="shared" si="1"/>
        <v>3.7790417429865997E-2</v>
      </c>
      <c r="G15" s="39"/>
      <c r="H15" s="11">
        <f>SUM(H13:H14)</f>
        <v>10373</v>
      </c>
      <c r="I15" s="11">
        <f>SUM(I13:I14)</f>
        <v>9844</v>
      </c>
      <c r="J15" s="11">
        <f t="shared" si="2"/>
        <v>529</v>
      </c>
      <c r="K15" s="22">
        <f t="shared" si="3"/>
        <v>5.3738317757009345E-2</v>
      </c>
      <c r="L15" s="38"/>
      <c r="M15" s="11">
        <f>SUM(M13:M14)</f>
        <v>9844</v>
      </c>
      <c r="N15" s="11">
        <f>SUM(N13:N14)</f>
        <v>9640</v>
      </c>
      <c r="O15" s="11">
        <f t="shared" si="4"/>
        <v>204</v>
      </c>
      <c r="P15" s="22">
        <f t="shared" si="5"/>
        <v>2.116182572614108E-2</v>
      </c>
      <c r="Q15" s="38"/>
      <c r="R15" s="11">
        <f>SUM(R13:R14)</f>
        <v>9640</v>
      </c>
      <c r="S15" s="11">
        <f>SUM(S13:S14)</f>
        <v>9325</v>
      </c>
      <c r="T15" s="11">
        <f t="shared" si="6"/>
        <v>315</v>
      </c>
      <c r="U15" s="22">
        <f t="shared" si="7"/>
        <v>3.3780160857908845E-2</v>
      </c>
      <c r="V15" s="38"/>
      <c r="W15" s="11">
        <f>SUM(W13:W14)</f>
        <v>9325</v>
      </c>
      <c r="X15" s="11">
        <f>SUM(X13:X14)</f>
        <v>9324</v>
      </c>
      <c r="Y15" s="11">
        <f t="shared" si="8"/>
        <v>1</v>
      </c>
      <c r="Z15" s="22">
        <f t="shared" si="9"/>
        <v>1.0725010725010725E-4</v>
      </c>
      <c r="AA15" s="39"/>
      <c r="AB15" s="11">
        <v>3</v>
      </c>
      <c r="AD15" s="13" t="s">
        <v>22</v>
      </c>
      <c r="AE15" s="11">
        <v>0</v>
      </c>
    </row>
    <row r="16" spans="1:47" x14ac:dyDescent="0.35">
      <c r="G16" s="39"/>
      <c r="L16" s="38"/>
      <c r="Q16" s="38"/>
      <c r="V16" s="38"/>
      <c r="AA16" s="39"/>
      <c r="AB16" s="11">
        <v>4</v>
      </c>
      <c r="AD16" s="13" t="s">
        <v>21</v>
      </c>
      <c r="AE16" s="11">
        <v>0</v>
      </c>
    </row>
    <row r="17" spans="2:34" ht="13.9" x14ac:dyDescent="0.4">
      <c r="C17" s="16" t="s">
        <v>48</v>
      </c>
      <c r="D17" s="16" t="s">
        <v>48</v>
      </c>
      <c r="G17" s="39"/>
      <c r="H17" s="16" t="s">
        <v>48</v>
      </c>
      <c r="I17" s="16" t="s">
        <v>48</v>
      </c>
      <c r="L17" s="38"/>
      <c r="M17" s="16" t="s">
        <v>28</v>
      </c>
      <c r="N17" s="16" t="s">
        <v>28</v>
      </c>
      <c r="Q17" s="38"/>
      <c r="R17" s="16" t="s">
        <v>28</v>
      </c>
      <c r="S17" s="16" t="s">
        <v>28</v>
      </c>
      <c r="V17" s="38"/>
      <c r="W17" s="16" t="s">
        <v>28</v>
      </c>
      <c r="AA17" s="39"/>
      <c r="AB17" s="11">
        <v>5</v>
      </c>
      <c r="AD17" s="13" t="s">
        <v>32</v>
      </c>
      <c r="AE17" s="20">
        <v>8</v>
      </c>
    </row>
    <row r="18" spans="2:34" x14ac:dyDescent="0.35">
      <c r="B18" s="11" t="s">
        <v>104</v>
      </c>
      <c r="C18" s="11">
        <v>66177</v>
      </c>
      <c r="D18" s="11">
        <v>66043</v>
      </c>
      <c r="E18" s="11">
        <f t="shared" ref="E18" si="10">C18-D18</f>
        <v>134</v>
      </c>
      <c r="F18" s="22">
        <f t="shared" ref="F18" si="11">E18/D18</f>
        <v>2.0289811183622792E-3</v>
      </c>
      <c r="G18" s="39"/>
      <c r="H18" s="11">
        <v>66043</v>
      </c>
      <c r="I18" s="11">
        <v>64792</v>
      </c>
      <c r="J18" s="11">
        <f t="shared" ref="J18" si="12">H18-I18</f>
        <v>1251</v>
      </c>
      <c r="K18" s="22">
        <f t="shared" ref="K18" si="13">J18/I18</f>
        <v>1.9307939251759478E-2</v>
      </c>
      <c r="L18" s="38"/>
      <c r="M18" s="11">
        <v>64792</v>
      </c>
      <c r="N18" s="11">
        <v>64519</v>
      </c>
      <c r="O18" s="11">
        <f t="shared" ref="O18" si="14">M18-N18</f>
        <v>273</v>
      </c>
      <c r="P18" s="22">
        <f t="shared" ref="P18" si="15">O18/N18</f>
        <v>4.2313117066290554E-3</v>
      </c>
      <c r="Q18" s="38"/>
      <c r="R18" s="11">
        <v>64519</v>
      </c>
      <c r="S18" s="11">
        <v>63847</v>
      </c>
      <c r="T18" s="11">
        <f t="shared" ref="T18" si="16">R18-S18</f>
        <v>672</v>
      </c>
      <c r="U18" s="22">
        <f t="shared" ref="U18" si="17">T18/S18</f>
        <v>1.0525161714724262E-2</v>
      </c>
      <c r="V18" s="38"/>
      <c r="W18" s="11">
        <v>63847</v>
      </c>
      <c r="X18" s="11">
        <v>63162</v>
      </c>
      <c r="Y18" s="11">
        <f t="shared" si="8"/>
        <v>685</v>
      </c>
      <c r="Z18" s="22">
        <f t="shared" si="9"/>
        <v>1.0845128399987334E-2</v>
      </c>
      <c r="AA18" s="39"/>
      <c r="AB18" s="11">
        <v>6</v>
      </c>
      <c r="AD18" s="13" t="s">
        <v>33</v>
      </c>
      <c r="AE18" s="11">
        <v>178</v>
      </c>
    </row>
    <row r="19" spans="2:34" x14ac:dyDescent="0.35">
      <c r="G19" s="39"/>
      <c r="L19" s="38"/>
      <c r="Q19" s="38"/>
      <c r="V19" s="38"/>
      <c r="AA19" s="39"/>
      <c r="AB19" s="11">
        <v>7</v>
      </c>
      <c r="AD19" s="13" t="s">
        <v>50</v>
      </c>
      <c r="AE19" s="11">
        <v>2</v>
      </c>
    </row>
    <row r="20" spans="2:34" ht="13.9" x14ac:dyDescent="0.4">
      <c r="C20" s="16" t="s">
        <v>29</v>
      </c>
      <c r="D20" s="16" t="s">
        <v>29</v>
      </c>
      <c r="G20" s="39"/>
      <c r="H20" s="16" t="s">
        <v>29</v>
      </c>
      <c r="I20" s="16" t="s">
        <v>29</v>
      </c>
      <c r="L20" s="38"/>
      <c r="M20" s="16" t="s">
        <v>29</v>
      </c>
      <c r="N20" s="16" t="s">
        <v>29</v>
      </c>
      <c r="Q20" s="38"/>
      <c r="R20" s="16" t="s">
        <v>29</v>
      </c>
      <c r="S20" s="16" t="s">
        <v>29</v>
      </c>
      <c r="V20" s="38"/>
      <c r="W20" s="16" t="s">
        <v>29</v>
      </c>
      <c r="AA20" s="39"/>
      <c r="AB20" s="11">
        <v>8</v>
      </c>
      <c r="AD20" s="13" t="s">
        <v>51</v>
      </c>
      <c r="AE20" s="11">
        <v>1</v>
      </c>
    </row>
    <row r="21" spans="2:34" x14ac:dyDescent="0.35">
      <c r="B21" s="11" t="s">
        <v>104</v>
      </c>
      <c r="C21" s="11">
        <v>10770</v>
      </c>
      <c r="D21" s="11">
        <v>10763</v>
      </c>
      <c r="E21" s="11">
        <f t="shared" ref="E21" si="18">C21-D21</f>
        <v>7</v>
      </c>
      <c r="F21" s="22">
        <f t="shared" ref="F21" si="19">E21/D21</f>
        <v>6.5037628913871594E-4</v>
      </c>
      <c r="G21" s="39"/>
      <c r="H21" s="11">
        <v>10763</v>
      </c>
      <c r="I21" s="11">
        <v>10727</v>
      </c>
      <c r="J21" s="11">
        <f t="shared" ref="J21" si="20">H21-I21</f>
        <v>36</v>
      </c>
      <c r="K21" s="22">
        <f t="shared" ref="K21" si="21">J21/I21</f>
        <v>3.3560175258693019E-3</v>
      </c>
      <c r="L21" s="38"/>
      <c r="M21" s="11">
        <v>10727</v>
      </c>
      <c r="N21" s="11">
        <v>10685</v>
      </c>
      <c r="O21" s="11">
        <f t="shared" ref="O21" si="22">M21-N21</f>
        <v>42</v>
      </c>
      <c r="P21" s="22">
        <f t="shared" ref="P21" si="23">O21/N21</f>
        <v>3.9307440336920916E-3</v>
      </c>
      <c r="Q21" s="38"/>
      <c r="R21" s="11">
        <v>10685</v>
      </c>
      <c r="S21" s="11">
        <v>10599</v>
      </c>
      <c r="T21" s="11">
        <f t="shared" ref="T21" si="24">R21-S21</f>
        <v>86</v>
      </c>
      <c r="U21" s="22">
        <f t="shared" ref="U21" si="25">T21/S21</f>
        <v>8.1139730163222942E-3</v>
      </c>
      <c r="V21" s="38"/>
      <c r="W21" s="11">
        <v>10599</v>
      </c>
      <c r="X21" s="11">
        <v>10351</v>
      </c>
      <c r="Y21" s="11">
        <f t="shared" si="8"/>
        <v>248</v>
      </c>
      <c r="Z21" s="22">
        <f t="shared" si="9"/>
        <v>2.3959037774128104E-2</v>
      </c>
      <c r="AA21" s="39"/>
      <c r="AB21" s="11">
        <v>9</v>
      </c>
      <c r="AD21" s="13" t="s">
        <v>34</v>
      </c>
      <c r="AE21" s="11">
        <v>1</v>
      </c>
    </row>
    <row r="22" spans="2:34" x14ac:dyDescent="0.35">
      <c r="G22" s="39"/>
      <c r="L22" s="38"/>
      <c r="Q22" s="38"/>
      <c r="V22" s="38"/>
      <c r="AA22" s="39"/>
      <c r="AB22" s="11">
        <v>10</v>
      </c>
      <c r="AD22" s="18" t="s">
        <v>35</v>
      </c>
      <c r="AE22" s="11">
        <v>0</v>
      </c>
    </row>
    <row r="23" spans="2:34" x14ac:dyDescent="0.35">
      <c r="AD23" s="18"/>
      <c r="AE23" s="11">
        <f>SUM(AE13:AE22)</f>
        <v>8650</v>
      </c>
      <c r="AF23" s="11">
        <v>8400</v>
      </c>
      <c r="AG23" s="11">
        <f>AE23-AF23</f>
        <v>250</v>
      </c>
      <c r="AH23" s="22">
        <f>AG23/AF23</f>
        <v>2.976190476190476E-2</v>
      </c>
    </row>
    <row r="24" spans="2:34" x14ac:dyDescent="0.35">
      <c r="AD24" s="14" t="s">
        <v>31</v>
      </c>
      <c r="AE24" s="11">
        <v>674</v>
      </c>
      <c r="AF24" s="11">
        <v>685</v>
      </c>
      <c r="AG24" s="11">
        <f t="shared" ref="AG24:AG51" si="26">AE24-AF24</f>
        <v>-11</v>
      </c>
      <c r="AH24" s="22">
        <f t="shared" ref="AH24:AH51" si="27">AG24/AF24</f>
        <v>-1.6058394160583942E-2</v>
      </c>
    </row>
    <row r="25" spans="2:34" x14ac:dyDescent="0.35">
      <c r="AE25" s="11">
        <f>SUM(AE23:AE24)</f>
        <v>9324</v>
      </c>
      <c r="AF25" s="11">
        <f>SUM(AF23:AF24)</f>
        <v>9085</v>
      </c>
      <c r="AG25" s="11">
        <f t="shared" si="26"/>
        <v>239</v>
      </c>
      <c r="AH25" s="22">
        <f t="shared" si="27"/>
        <v>2.6307099614749588E-2</v>
      </c>
    </row>
    <row r="27" spans="2:34" ht="13.9" x14ac:dyDescent="0.4">
      <c r="AC27" s="16" t="s">
        <v>28</v>
      </c>
    </row>
    <row r="28" spans="2:34" x14ac:dyDescent="0.35">
      <c r="AD28" s="13" t="s">
        <v>24</v>
      </c>
      <c r="AE28" s="11">
        <v>59081</v>
      </c>
    </row>
    <row r="29" spans="2:34" x14ac:dyDescent="0.35">
      <c r="AD29" s="13" t="s">
        <v>23</v>
      </c>
      <c r="AE29" s="11">
        <v>1340</v>
      </c>
    </row>
    <row r="30" spans="2:34" x14ac:dyDescent="0.35">
      <c r="AD30" s="13" t="s">
        <v>22</v>
      </c>
      <c r="AE30" s="11">
        <v>2607</v>
      </c>
    </row>
    <row r="31" spans="2:34" x14ac:dyDescent="0.35">
      <c r="AD31" s="13" t="s">
        <v>21</v>
      </c>
      <c r="AE31" s="11">
        <v>25</v>
      </c>
    </row>
    <row r="32" spans="2:34" x14ac:dyDescent="0.35">
      <c r="AD32" s="13" t="s">
        <v>20</v>
      </c>
      <c r="AE32" s="11">
        <v>24</v>
      </c>
    </row>
    <row r="33" spans="29:34" x14ac:dyDescent="0.35">
      <c r="AD33" s="13" t="s">
        <v>19</v>
      </c>
      <c r="AE33" s="11">
        <v>11</v>
      </c>
    </row>
    <row r="34" spans="29:34" x14ac:dyDescent="0.35">
      <c r="AD34" s="13" t="s">
        <v>18</v>
      </c>
      <c r="AE34" s="11">
        <v>47</v>
      </c>
    </row>
    <row r="35" spans="29:34" x14ac:dyDescent="0.35">
      <c r="AD35" s="13" t="s">
        <v>17</v>
      </c>
      <c r="AE35" s="11">
        <v>18</v>
      </c>
    </row>
    <row r="36" spans="29:34" x14ac:dyDescent="0.35">
      <c r="AD36" s="13" t="s">
        <v>16</v>
      </c>
      <c r="AE36" s="11">
        <v>4</v>
      </c>
    </row>
    <row r="37" spans="29:34" x14ac:dyDescent="0.35">
      <c r="AD37" s="18" t="s">
        <v>15</v>
      </c>
      <c r="AE37" s="11">
        <v>5</v>
      </c>
    </row>
    <row r="38" spans="29:34" x14ac:dyDescent="0.35">
      <c r="AE38" s="11">
        <f>SUM(AE28:AE37)</f>
        <v>63162</v>
      </c>
      <c r="AF38" s="11">
        <v>52453</v>
      </c>
      <c r="AG38" s="11">
        <f t="shared" si="26"/>
        <v>10709</v>
      </c>
      <c r="AH38" s="23">
        <f t="shared" si="27"/>
        <v>0.20416372752750081</v>
      </c>
    </row>
    <row r="40" spans="29:34" ht="13.9" x14ac:dyDescent="0.4">
      <c r="AC40" s="16" t="s">
        <v>29</v>
      </c>
    </row>
    <row r="41" spans="29:34" x14ac:dyDescent="0.35">
      <c r="AD41" s="13" t="s">
        <v>24</v>
      </c>
      <c r="AE41" s="4">
        <v>10120</v>
      </c>
    </row>
    <row r="42" spans="29:34" x14ac:dyDescent="0.35">
      <c r="AD42" s="13" t="s">
        <v>23</v>
      </c>
      <c r="AE42" s="4">
        <v>214</v>
      </c>
    </row>
    <row r="43" spans="29:34" ht="14.25" x14ac:dyDescent="0.45">
      <c r="AD43" s="13" t="s">
        <v>22</v>
      </c>
      <c r="AE43" s="6">
        <v>0</v>
      </c>
    </row>
    <row r="44" spans="29:34" ht="14.25" x14ac:dyDescent="0.45">
      <c r="AD44" s="13" t="s">
        <v>21</v>
      </c>
      <c r="AE44" s="6">
        <v>0</v>
      </c>
    </row>
    <row r="45" spans="29:34" ht="14.25" x14ac:dyDescent="0.45">
      <c r="AD45" s="13" t="s">
        <v>20</v>
      </c>
      <c r="AE45" s="6">
        <v>1</v>
      </c>
    </row>
    <row r="46" spans="29:34" ht="14.25" x14ac:dyDescent="0.45">
      <c r="AD46" s="13" t="s">
        <v>19</v>
      </c>
      <c r="AE46" s="6">
        <v>8</v>
      </c>
    </row>
    <row r="47" spans="29:34" ht="14.25" x14ac:dyDescent="0.45">
      <c r="AD47" s="13" t="s">
        <v>18</v>
      </c>
      <c r="AE47" s="6">
        <v>7</v>
      </c>
    </row>
    <row r="48" spans="29:34" ht="14.25" x14ac:dyDescent="0.45">
      <c r="AD48" s="13" t="s">
        <v>17</v>
      </c>
      <c r="AE48" s="6">
        <v>1</v>
      </c>
    </row>
    <row r="49" spans="30:34" ht="14.25" x14ac:dyDescent="0.45">
      <c r="AD49" s="13" t="s">
        <v>16</v>
      </c>
      <c r="AE49" s="6">
        <v>0</v>
      </c>
    </row>
    <row r="50" spans="30:34" ht="14.25" x14ac:dyDescent="0.45">
      <c r="AD50" s="18" t="s">
        <v>15</v>
      </c>
      <c r="AE50" s="6">
        <v>0</v>
      </c>
    </row>
    <row r="51" spans="30:34" x14ac:dyDescent="0.35">
      <c r="AE51" s="12">
        <f>SUM(AE41:AE50)</f>
        <v>10351</v>
      </c>
      <c r="AF51" s="11">
        <v>10446</v>
      </c>
      <c r="AG51" s="11">
        <f t="shared" si="26"/>
        <v>-95</v>
      </c>
      <c r="AH51" s="22">
        <f t="shared" si="27"/>
        <v>-9.0943901972046718E-3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zoomScaleNormal="100" workbookViewId="0">
      <selection activeCell="C13" sqref="C13"/>
    </sheetView>
  </sheetViews>
  <sheetFormatPr defaultRowHeight="14.25" x14ac:dyDescent="0.45"/>
  <cols>
    <col min="2" max="2" width="73.46484375" style="25" customWidth="1"/>
    <col min="3" max="3" width="6.9296875" customWidth="1"/>
  </cols>
  <sheetData>
    <row r="1" spans="2:4" s="24" customFormat="1" x14ac:dyDescent="0.45">
      <c r="B1" s="26" t="s">
        <v>200</v>
      </c>
    </row>
    <row r="2" spans="2:4" x14ac:dyDescent="0.45">
      <c r="B2" s="25" t="s">
        <v>113</v>
      </c>
      <c r="C2">
        <v>94935</v>
      </c>
    </row>
    <row r="3" spans="2:4" x14ac:dyDescent="0.45">
      <c r="B3" s="27" t="s">
        <v>168</v>
      </c>
      <c r="D3">
        <v>8890</v>
      </c>
    </row>
    <row r="4" spans="2:4" x14ac:dyDescent="0.45">
      <c r="B4" s="27" t="s">
        <v>169</v>
      </c>
      <c r="C4">
        <v>2278</v>
      </c>
      <c r="D4">
        <v>2278</v>
      </c>
    </row>
    <row r="5" spans="2:4" x14ac:dyDescent="0.45">
      <c r="B5" s="27"/>
    </row>
    <row r="6" spans="2:4" x14ac:dyDescent="0.45">
      <c r="B6" s="25" t="s">
        <v>64</v>
      </c>
      <c r="D6">
        <f>SUM(D3:D5)</f>
        <v>11168</v>
      </c>
    </row>
    <row r="7" spans="2:4" x14ac:dyDescent="0.45">
      <c r="B7" s="25" t="s">
        <v>201</v>
      </c>
      <c r="C7">
        <f>SUM(C2:C6)</f>
        <v>97213</v>
      </c>
    </row>
    <row r="8" spans="2:4" x14ac:dyDescent="0.45">
      <c r="B8" s="25" t="s">
        <v>202</v>
      </c>
      <c r="C8">
        <v>-11168</v>
      </c>
    </row>
    <row r="9" spans="2:4" x14ac:dyDescent="0.45">
      <c r="C9">
        <f>SUM(C7:C8)</f>
        <v>86045</v>
      </c>
    </row>
    <row r="11" spans="2:4" x14ac:dyDescent="0.45">
      <c r="B11" s="25" t="s">
        <v>173</v>
      </c>
      <c r="C11">
        <v>19586</v>
      </c>
    </row>
    <row r="13" spans="2:4" x14ac:dyDescent="0.45">
      <c r="B13" s="25" t="s">
        <v>115</v>
      </c>
      <c r="C13">
        <v>11463</v>
      </c>
    </row>
    <row r="14" spans="2:4" x14ac:dyDescent="0.45">
      <c r="B14" s="25" t="s">
        <v>120</v>
      </c>
      <c r="C14">
        <v>828</v>
      </c>
    </row>
    <row r="17" spans="2:4" s="24" customFormat="1" x14ac:dyDescent="0.45">
      <c r="B17" s="26" t="s">
        <v>188</v>
      </c>
    </row>
    <row r="18" spans="2:4" x14ac:dyDescent="0.45">
      <c r="B18" s="25" t="s">
        <v>113</v>
      </c>
      <c r="C18">
        <v>94788</v>
      </c>
    </row>
    <row r="19" spans="2:4" x14ac:dyDescent="0.45">
      <c r="B19" s="27" t="s">
        <v>168</v>
      </c>
      <c r="D19">
        <v>8868</v>
      </c>
    </row>
    <row r="20" spans="2:4" x14ac:dyDescent="0.45">
      <c r="B20" s="27" t="s">
        <v>169</v>
      </c>
      <c r="C20">
        <v>2279</v>
      </c>
      <c r="D20">
        <v>2279</v>
      </c>
    </row>
    <row r="21" spans="2:4" x14ac:dyDescent="0.45">
      <c r="B21" s="27" t="s">
        <v>170</v>
      </c>
      <c r="C21">
        <v>5</v>
      </c>
      <c r="D21">
        <v>5</v>
      </c>
    </row>
    <row r="22" spans="2:4" x14ac:dyDescent="0.45">
      <c r="B22" s="25" t="s">
        <v>64</v>
      </c>
      <c r="D22">
        <f>SUM(D19:D21)</f>
        <v>11152</v>
      </c>
    </row>
    <row r="23" spans="2:4" x14ac:dyDescent="0.45">
      <c r="B23" s="25" t="s">
        <v>189</v>
      </c>
      <c r="C23">
        <f>SUM(C18:C22)</f>
        <v>97072</v>
      </c>
    </row>
    <row r="24" spans="2:4" x14ac:dyDescent="0.45">
      <c r="B24" s="25" t="s">
        <v>190</v>
      </c>
      <c r="C24">
        <v>-11152</v>
      </c>
    </row>
    <row r="25" spans="2:4" x14ac:dyDescent="0.45">
      <c r="C25">
        <f>SUM(C23:C24)</f>
        <v>85920</v>
      </c>
    </row>
    <row r="27" spans="2:4" x14ac:dyDescent="0.45">
      <c r="B27" s="25" t="s">
        <v>173</v>
      </c>
      <c r="C27">
        <v>19460</v>
      </c>
    </row>
    <row r="29" spans="2:4" x14ac:dyDescent="0.45">
      <c r="B29" s="25" t="s">
        <v>115</v>
      </c>
      <c r="C29">
        <v>10974</v>
      </c>
    </row>
    <row r="30" spans="2:4" x14ac:dyDescent="0.45">
      <c r="B30" s="25" t="s">
        <v>120</v>
      </c>
      <c r="C30">
        <v>828</v>
      </c>
    </row>
    <row r="32" spans="2:4" s="24" customFormat="1" x14ac:dyDescent="0.45">
      <c r="B32" s="26" t="s">
        <v>167</v>
      </c>
    </row>
    <row r="33" spans="2:4" x14ac:dyDescent="0.45">
      <c r="B33" s="25" t="s">
        <v>113</v>
      </c>
      <c r="C33">
        <v>93669</v>
      </c>
    </row>
    <row r="34" spans="2:4" x14ac:dyDescent="0.45">
      <c r="B34" s="27" t="s">
        <v>168</v>
      </c>
      <c r="D34">
        <v>8856</v>
      </c>
    </row>
    <row r="35" spans="2:4" x14ac:dyDescent="0.45">
      <c r="B35" s="27" t="s">
        <v>169</v>
      </c>
      <c r="C35">
        <v>2185</v>
      </c>
      <c r="D35">
        <v>2185</v>
      </c>
    </row>
    <row r="36" spans="2:4" x14ac:dyDescent="0.45">
      <c r="B36" s="27" t="s">
        <v>170</v>
      </c>
      <c r="C36">
        <v>8</v>
      </c>
      <c r="D36">
        <v>8</v>
      </c>
    </row>
    <row r="37" spans="2:4" x14ac:dyDescent="0.45">
      <c r="B37" s="25" t="s">
        <v>64</v>
      </c>
      <c r="D37">
        <f>SUM(D34:D36)</f>
        <v>11049</v>
      </c>
    </row>
    <row r="38" spans="2:4" x14ac:dyDescent="0.45">
      <c r="B38" s="25" t="s">
        <v>171</v>
      </c>
      <c r="C38">
        <f>SUM(C33:C37)</f>
        <v>95862</v>
      </c>
    </row>
    <row r="39" spans="2:4" x14ac:dyDescent="0.45">
      <c r="B39" s="25" t="s">
        <v>172</v>
      </c>
      <c r="C39">
        <v>-11049</v>
      </c>
    </row>
    <row r="40" spans="2:4" x14ac:dyDescent="0.45">
      <c r="C40">
        <f>SUM(C38:C39)</f>
        <v>84813</v>
      </c>
    </row>
    <row r="42" spans="2:4" x14ac:dyDescent="0.45">
      <c r="B42" s="25" t="s">
        <v>173</v>
      </c>
      <c r="C42">
        <v>19517</v>
      </c>
    </row>
    <row r="44" spans="2:4" x14ac:dyDescent="0.45">
      <c r="B44" s="25" t="s">
        <v>115</v>
      </c>
      <c r="C44">
        <v>10337</v>
      </c>
    </row>
    <row r="45" spans="2:4" x14ac:dyDescent="0.45">
      <c r="B45" s="25" t="s">
        <v>120</v>
      </c>
      <c r="C45">
        <v>828</v>
      </c>
    </row>
    <row r="47" spans="2:4" s="24" customFormat="1" x14ac:dyDescent="0.45">
      <c r="B47" s="26" t="s">
        <v>166</v>
      </c>
    </row>
    <row r="48" spans="2:4" x14ac:dyDescent="0.45">
      <c r="B48" s="25" t="s">
        <v>113</v>
      </c>
      <c r="C48">
        <v>93243</v>
      </c>
    </row>
    <row r="49" spans="2:4" x14ac:dyDescent="0.45">
      <c r="B49" s="25" t="s">
        <v>128</v>
      </c>
      <c r="C49">
        <v>5</v>
      </c>
    </row>
    <row r="50" spans="2:4" x14ac:dyDescent="0.45">
      <c r="C50">
        <f>SUM(C48:C49)</f>
        <v>93248</v>
      </c>
    </row>
    <row r="51" spans="2:4" x14ac:dyDescent="0.45">
      <c r="B51" s="27" t="s">
        <v>126</v>
      </c>
      <c r="C51">
        <v>8731</v>
      </c>
    </row>
    <row r="52" spans="2:4" x14ac:dyDescent="0.45">
      <c r="B52" s="27" t="s">
        <v>127</v>
      </c>
      <c r="C52">
        <v>2186</v>
      </c>
      <c r="D52">
        <f>SUM(C51:C52)</f>
        <v>10917</v>
      </c>
    </row>
    <row r="53" spans="2:4" x14ac:dyDescent="0.45">
      <c r="B53" s="27" t="s">
        <v>130</v>
      </c>
      <c r="C53">
        <v>5</v>
      </c>
    </row>
    <row r="54" spans="2:4" x14ac:dyDescent="0.45">
      <c r="B54" s="25" t="s">
        <v>64</v>
      </c>
      <c r="C54">
        <f>SUM(C51:C53)</f>
        <v>10922</v>
      </c>
    </row>
    <row r="55" spans="2:4" x14ac:dyDescent="0.45">
      <c r="B55" s="25" t="s">
        <v>129</v>
      </c>
      <c r="C55">
        <f>C50-C54</f>
        <v>82326</v>
      </c>
      <c r="D55" t="s">
        <v>124</v>
      </c>
    </row>
    <row r="57" spans="2:4" x14ac:dyDescent="0.45">
      <c r="B57" s="25" t="s">
        <v>114</v>
      </c>
      <c r="C57">
        <v>19486</v>
      </c>
    </row>
    <row r="59" spans="2:4" x14ac:dyDescent="0.45">
      <c r="B59" s="25" t="s">
        <v>115</v>
      </c>
      <c r="C59">
        <v>10078</v>
      </c>
    </row>
    <row r="60" spans="2:4" x14ac:dyDescent="0.45">
      <c r="B60" s="25" t="s">
        <v>120</v>
      </c>
      <c r="C60">
        <v>884</v>
      </c>
    </row>
    <row r="62" spans="2:4" x14ac:dyDescent="0.45">
      <c r="B62" s="25" t="s">
        <v>125</v>
      </c>
    </row>
    <row r="63" spans="2:4" s="24" customFormat="1" x14ac:dyDescent="0.45">
      <c r="B63" s="26">
        <v>2014</v>
      </c>
    </row>
    <row r="64" spans="2:4" x14ac:dyDescent="0.45">
      <c r="B64" s="25" t="s">
        <v>116</v>
      </c>
      <c r="C64">
        <v>88500</v>
      </c>
    </row>
    <row r="65" spans="2:3" x14ac:dyDescent="0.45">
      <c r="B65" s="25" t="s">
        <v>117</v>
      </c>
    </row>
    <row r="66" spans="2:3" x14ac:dyDescent="0.45">
      <c r="B66" s="25" t="s">
        <v>118</v>
      </c>
    </row>
    <row r="68" spans="2:3" x14ac:dyDescent="0.45">
      <c r="B68" s="25" t="s">
        <v>119</v>
      </c>
    </row>
    <row r="69" spans="2:3" x14ac:dyDescent="0.45">
      <c r="B69" s="25">
        <v>84123</v>
      </c>
    </row>
    <row r="71" spans="2:3" x14ac:dyDescent="0.45">
      <c r="B71" s="25" t="s">
        <v>114</v>
      </c>
      <c r="C71">
        <v>19367</v>
      </c>
    </row>
    <row r="73" spans="2:3" x14ac:dyDescent="0.45">
      <c r="B73" s="25" t="s">
        <v>115</v>
      </c>
      <c r="C73">
        <v>9832</v>
      </c>
    </row>
    <row r="74" spans="2:3" x14ac:dyDescent="0.45">
      <c r="B74" s="25" t="s">
        <v>120</v>
      </c>
      <c r="C74">
        <v>828</v>
      </c>
    </row>
    <row r="77" spans="2:3" x14ac:dyDescent="0.45">
      <c r="B77" s="25" t="s">
        <v>121</v>
      </c>
    </row>
    <row r="78" spans="2:3" x14ac:dyDescent="0.45">
      <c r="B78" s="25" t="s">
        <v>113</v>
      </c>
      <c r="C78" t="s">
        <v>122</v>
      </c>
    </row>
    <row r="80" spans="2:3" x14ac:dyDescent="0.45">
      <c r="B80" s="25" t="s">
        <v>113</v>
      </c>
      <c r="C80" t="s"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Normal="100" workbookViewId="0">
      <selection activeCell="D18" sqref="D18"/>
    </sheetView>
  </sheetViews>
  <sheetFormatPr defaultRowHeight="14.25" x14ac:dyDescent="0.45"/>
  <cols>
    <col min="1" max="1" width="9.6640625" customWidth="1"/>
    <col min="3" max="3" width="29" customWidth="1"/>
    <col min="4" max="4" width="19.59765625" customWidth="1"/>
    <col min="5" max="5" width="8.6640625" customWidth="1"/>
    <col min="6" max="6" width="32.46484375" customWidth="1"/>
    <col min="8" max="8" width="12.3984375" customWidth="1"/>
    <col min="9" max="9" width="16.265625" customWidth="1"/>
    <col min="10" max="10" width="30.9296875" customWidth="1"/>
    <col min="12" max="12" width="11.73046875" style="1" customWidth="1"/>
    <col min="13" max="13" width="26" customWidth="1"/>
  </cols>
  <sheetData>
    <row r="1" spans="1:13" x14ac:dyDescent="0.45">
      <c r="A1" t="s">
        <v>48</v>
      </c>
      <c r="B1" t="s">
        <v>194</v>
      </c>
      <c r="C1" t="s">
        <v>195</v>
      </c>
      <c r="E1" t="s">
        <v>175</v>
      </c>
      <c r="F1" t="s">
        <v>176</v>
      </c>
      <c r="H1" t="s">
        <v>48</v>
      </c>
      <c r="I1" t="s">
        <v>141</v>
      </c>
      <c r="J1" t="s">
        <v>142</v>
      </c>
      <c r="M1" t="s">
        <v>145</v>
      </c>
    </row>
    <row r="2" spans="1:13" x14ac:dyDescent="0.45">
      <c r="C2" t="s">
        <v>177</v>
      </c>
      <c r="D2">
        <v>53796</v>
      </c>
      <c r="F2" t="s">
        <v>177</v>
      </c>
      <c r="G2">
        <v>53782</v>
      </c>
      <c r="I2">
        <v>76</v>
      </c>
      <c r="J2" t="s">
        <v>75</v>
      </c>
    </row>
    <row r="3" spans="1:13" x14ac:dyDescent="0.45">
      <c r="C3" t="s">
        <v>75</v>
      </c>
      <c r="D3">
        <v>76</v>
      </c>
      <c r="F3" t="s">
        <v>75</v>
      </c>
      <c r="G3">
        <v>77</v>
      </c>
      <c r="I3">
        <v>19</v>
      </c>
      <c r="J3" t="s">
        <v>74</v>
      </c>
    </row>
    <row r="4" spans="1:13" x14ac:dyDescent="0.45">
      <c r="C4" t="s">
        <v>74</v>
      </c>
      <c r="D4">
        <v>72</v>
      </c>
      <c r="F4" t="s">
        <v>74</v>
      </c>
      <c r="G4">
        <v>19</v>
      </c>
      <c r="I4">
        <v>49</v>
      </c>
      <c r="J4" t="s">
        <v>73</v>
      </c>
    </row>
    <row r="5" spans="1:13" x14ac:dyDescent="0.45">
      <c r="C5" t="s">
        <v>73</v>
      </c>
      <c r="D5">
        <v>72</v>
      </c>
      <c r="F5" t="s">
        <v>73</v>
      </c>
      <c r="G5">
        <v>72</v>
      </c>
      <c r="I5">
        <v>29</v>
      </c>
      <c r="J5" t="s">
        <v>72</v>
      </c>
    </row>
    <row r="6" spans="1:13" x14ac:dyDescent="0.45">
      <c r="C6" t="s">
        <v>72</v>
      </c>
      <c r="D6">
        <v>30</v>
      </c>
      <c r="F6" t="s">
        <v>72</v>
      </c>
      <c r="G6">
        <v>31</v>
      </c>
      <c r="I6">
        <v>6</v>
      </c>
      <c r="J6" t="s">
        <v>71</v>
      </c>
    </row>
    <row r="7" spans="1:13" x14ac:dyDescent="0.45">
      <c r="C7" t="s">
        <v>71</v>
      </c>
      <c r="D7">
        <v>5</v>
      </c>
      <c r="F7" t="s">
        <v>71</v>
      </c>
      <c r="G7">
        <v>6</v>
      </c>
      <c r="I7">
        <v>3</v>
      </c>
      <c r="J7" t="s">
        <v>70</v>
      </c>
    </row>
    <row r="8" spans="1:13" x14ac:dyDescent="0.45">
      <c r="C8" t="s">
        <v>70</v>
      </c>
      <c r="D8">
        <v>3</v>
      </c>
      <c r="F8" t="s">
        <v>70</v>
      </c>
      <c r="G8">
        <v>3</v>
      </c>
      <c r="I8">
        <v>52952</v>
      </c>
      <c r="J8" t="s">
        <v>69</v>
      </c>
    </row>
    <row r="9" spans="1:13" x14ac:dyDescent="0.45">
      <c r="C9" t="s">
        <v>68</v>
      </c>
      <c r="D9">
        <v>11</v>
      </c>
      <c r="F9" t="s">
        <v>68</v>
      </c>
      <c r="G9">
        <v>12</v>
      </c>
      <c r="I9">
        <v>12</v>
      </c>
      <c r="J9" t="s">
        <v>68</v>
      </c>
    </row>
    <row r="10" spans="1:13" x14ac:dyDescent="0.45">
      <c r="C10" t="s">
        <v>67</v>
      </c>
      <c r="D10">
        <v>2750</v>
      </c>
      <c r="F10" t="s">
        <v>67</v>
      </c>
      <c r="G10">
        <v>2665</v>
      </c>
      <c r="I10">
        <v>2664</v>
      </c>
      <c r="J10" t="s">
        <v>67</v>
      </c>
    </row>
    <row r="11" spans="1:13" x14ac:dyDescent="0.45">
      <c r="C11" t="s">
        <v>66</v>
      </c>
      <c r="D11">
        <v>1304</v>
      </c>
      <c r="F11" t="s">
        <v>66</v>
      </c>
      <c r="G11">
        <v>1304</v>
      </c>
      <c r="I11">
        <v>1300</v>
      </c>
      <c r="J11" t="s">
        <v>66</v>
      </c>
    </row>
    <row r="12" spans="1:13" x14ac:dyDescent="0.45">
      <c r="C12" t="s">
        <v>77</v>
      </c>
      <c r="D12">
        <v>397</v>
      </c>
      <c r="F12" t="s">
        <v>178</v>
      </c>
      <c r="G12">
        <v>7513</v>
      </c>
      <c r="I12">
        <v>6</v>
      </c>
      <c r="J12" t="s">
        <v>139</v>
      </c>
    </row>
    <row r="13" spans="1:13" x14ac:dyDescent="0.45">
      <c r="C13" t="s">
        <v>196</v>
      </c>
      <c r="D13">
        <v>7512</v>
      </c>
      <c r="F13" t="s">
        <v>79</v>
      </c>
      <c r="G13">
        <v>71</v>
      </c>
      <c r="I13">
        <v>7486</v>
      </c>
      <c r="J13" t="s">
        <v>140</v>
      </c>
    </row>
    <row r="14" spans="1:13" x14ac:dyDescent="0.45">
      <c r="C14" t="s">
        <v>79</v>
      </c>
      <c r="D14">
        <v>70</v>
      </c>
      <c r="F14" t="s">
        <v>80</v>
      </c>
      <c r="G14">
        <v>67</v>
      </c>
      <c r="I14">
        <v>70</v>
      </c>
      <c r="J14" t="s">
        <v>79</v>
      </c>
    </row>
    <row r="15" spans="1:13" x14ac:dyDescent="0.45">
      <c r="C15" t="s">
        <v>80</v>
      </c>
      <c r="D15">
        <v>66</v>
      </c>
      <c r="F15" t="s">
        <v>179</v>
      </c>
      <c r="G15">
        <f>SUM(G2:G14)</f>
        <v>65622</v>
      </c>
      <c r="I15">
        <v>67</v>
      </c>
      <c r="J15" t="s">
        <v>80</v>
      </c>
    </row>
    <row r="16" spans="1:13" x14ac:dyDescent="0.45">
      <c r="C16" t="s">
        <v>197</v>
      </c>
      <c r="D16">
        <f>SUM(D2:D15)</f>
        <v>66164</v>
      </c>
      <c r="F16" t="s">
        <v>181</v>
      </c>
      <c r="G16">
        <v>368</v>
      </c>
      <c r="I16">
        <f>SUM(I2:I15)</f>
        <v>64739</v>
      </c>
    </row>
    <row r="17" spans="1:10" x14ac:dyDescent="0.45">
      <c r="A17" t="s">
        <v>180</v>
      </c>
      <c r="C17" t="s">
        <v>138</v>
      </c>
      <c r="D17">
        <v>13</v>
      </c>
      <c r="F17" t="s">
        <v>138</v>
      </c>
      <c r="G17">
        <v>53</v>
      </c>
      <c r="I17">
        <v>53</v>
      </c>
      <c r="J17" t="s">
        <v>138</v>
      </c>
    </row>
    <row r="18" spans="1:10" x14ac:dyDescent="0.45">
      <c r="D18">
        <f>SUM(D16:D17)</f>
        <v>66177</v>
      </c>
      <c r="G18">
        <f>SUM(G15:G17)</f>
        <v>66043</v>
      </c>
      <c r="I18">
        <f>SUM(I16:I17)</f>
        <v>64792</v>
      </c>
    </row>
    <row r="20" spans="1:10" x14ac:dyDescent="0.45">
      <c r="H20" t="s">
        <v>48</v>
      </c>
      <c r="I20" t="s">
        <v>131</v>
      </c>
    </row>
    <row r="21" spans="1:10" x14ac:dyDescent="0.45">
      <c r="H21" t="s">
        <v>82</v>
      </c>
      <c r="I21">
        <v>1298</v>
      </c>
      <c r="J21" t="s">
        <v>66</v>
      </c>
    </row>
    <row r="22" spans="1:10" x14ac:dyDescent="0.45">
      <c r="I22">
        <v>2631</v>
      </c>
      <c r="J22" t="s">
        <v>67</v>
      </c>
    </row>
    <row r="23" spans="1:10" x14ac:dyDescent="0.45">
      <c r="I23">
        <v>11</v>
      </c>
      <c r="J23" t="s">
        <v>68</v>
      </c>
    </row>
    <row r="24" spans="1:10" x14ac:dyDescent="0.45">
      <c r="I24">
        <v>52806</v>
      </c>
      <c r="J24" t="s">
        <v>69</v>
      </c>
    </row>
    <row r="25" spans="1:10" x14ac:dyDescent="0.45">
      <c r="I25">
        <v>2</v>
      </c>
      <c r="J25" t="s">
        <v>132</v>
      </c>
    </row>
    <row r="26" spans="1:10" x14ac:dyDescent="0.45">
      <c r="I26">
        <v>5</v>
      </c>
      <c r="J26" t="s">
        <v>133</v>
      </c>
    </row>
    <row r="27" spans="1:10" x14ac:dyDescent="0.45">
      <c r="I27">
        <v>28</v>
      </c>
      <c r="J27" t="s">
        <v>72</v>
      </c>
    </row>
    <row r="28" spans="1:10" x14ac:dyDescent="0.45">
      <c r="I28">
        <v>47</v>
      </c>
      <c r="J28" t="s">
        <v>73</v>
      </c>
    </row>
    <row r="29" spans="1:10" x14ac:dyDescent="0.45">
      <c r="I29">
        <v>18</v>
      </c>
      <c r="J29" t="s">
        <v>74</v>
      </c>
    </row>
    <row r="30" spans="1:10" x14ac:dyDescent="0.45">
      <c r="I30">
        <v>48</v>
      </c>
      <c r="J30" t="s">
        <v>75</v>
      </c>
    </row>
    <row r="31" spans="1:10" x14ac:dyDescent="0.45">
      <c r="I31">
        <v>7483</v>
      </c>
      <c r="J31" t="s">
        <v>134</v>
      </c>
    </row>
    <row r="32" spans="1:10" x14ac:dyDescent="0.45">
      <c r="I32">
        <v>2</v>
      </c>
      <c r="J32" t="s">
        <v>135</v>
      </c>
    </row>
    <row r="33" spans="8:10" x14ac:dyDescent="0.45">
      <c r="I33">
        <v>69</v>
      </c>
      <c r="J33" t="s">
        <v>136</v>
      </c>
    </row>
    <row r="34" spans="8:10" x14ac:dyDescent="0.45">
      <c r="I34">
        <v>66</v>
      </c>
      <c r="J34" t="s">
        <v>137</v>
      </c>
    </row>
    <row r="35" spans="8:10" x14ac:dyDescent="0.45">
      <c r="I35">
        <f>SUM(I21:I34)</f>
        <v>64514</v>
      </c>
    </row>
    <row r="36" spans="8:10" x14ac:dyDescent="0.45">
      <c r="I36">
        <v>5</v>
      </c>
      <c r="J36" t="s">
        <v>138</v>
      </c>
    </row>
    <row r="37" spans="8:10" x14ac:dyDescent="0.45">
      <c r="I37">
        <f>SUM(I35:I36)</f>
        <v>64519</v>
      </c>
    </row>
    <row r="39" spans="8:10" x14ac:dyDescent="0.45">
      <c r="H39" t="s">
        <v>48</v>
      </c>
      <c r="I39" t="s">
        <v>81</v>
      </c>
    </row>
    <row r="40" spans="8:10" x14ac:dyDescent="0.45">
      <c r="H40" t="s">
        <v>82</v>
      </c>
      <c r="I40">
        <v>1290</v>
      </c>
      <c r="J40" t="s">
        <v>66</v>
      </c>
    </row>
    <row r="41" spans="8:10" x14ac:dyDescent="0.45">
      <c r="I41">
        <v>2573</v>
      </c>
      <c r="J41" t="s">
        <v>67</v>
      </c>
    </row>
    <row r="42" spans="8:10" x14ac:dyDescent="0.45">
      <c r="I42">
        <v>12</v>
      </c>
      <c r="J42" t="s">
        <v>68</v>
      </c>
    </row>
    <row r="43" spans="8:10" x14ac:dyDescent="0.45">
      <c r="I43">
        <v>52163</v>
      </c>
      <c r="J43" t="s">
        <v>69</v>
      </c>
    </row>
    <row r="44" spans="8:10" x14ac:dyDescent="0.45">
      <c r="I44">
        <v>3</v>
      </c>
      <c r="J44" t="s">
        <v>70</v>
      </c>
    </row>
    <row r="45" spans="8:10" x14ac:dyDescent="0.45">
      <c r="I45">
        <v>6</v>
      </c>
      <c r="J45" t="s">
        <v>71</v>
      </c>
    </row>
    <row r="46" spans="8:10" x14ac:dyDescent="0.45">
      <c r="I46">
        <v>27</v>
      </c>
      <c r="J46" t="s">
        <v>72</v>
      </c>
    </row>
    <row r="47" spans="8:10" x14ac:dyDescent="0.45">
      <c r="I47">
        <v>48</v>
      </c>
      <c r="J47" t="s">
        <v>73</v>
      </c>
    </row>
    <row r="48" spans="8:10" x14ac:dyDescent="0.45">
      <c r="I48">
        <v>19</v>
      </c>
      <c r="J48" t="s">
        <v>74</v>
      </c>
    </row>
    <row r="49" spans="8:13" x14ac:dyDescent="0.45">
      <c r="I49">
        <v>37</v>
      </c>
      <c r="J49" t="s">
        <v>75</v>
      </c>
    </row>
    <row r="50" spans="8:13" x14ac:dyDescent="0.45">
      <c r="I50">
        <v>7473</v>
      </c>
      <c r="J50" t="s">
        <v>76</v>
      </c>
    </row>
    <row r="51" spans="8:13" x14ac:dyDescent="0.45">
      <c r="I51">
        <v>1</v>
      </c>
      <c r="J51" t="s">
        <v>77</v>
      </c>
    </row>
    <row r="52" spans="8:13" x14ac:dyDescent="0.45">
      <c r="I52">
        <v>1</v>
      </c>
      <c r="J52" t="s">
        <v>78</v>
      </c>
    </row>
    <row r="53" spans="8:13" x14ac:dyDescent="0.45">
      <c r="I53">
        <v>70</v>
      </c>
      <c r="J53" t="s">
        <v>79</v>
      </c>
    </row>
    <row r="54" spans="8:13" x14ac:dyDescent="0.45">
      <c r="I54">
        <v>70</v>
      </c>
      <c r="J54" t="s">
        <v>80</v>
      </c>
    </row>
    <row r="55" spans="8:13" x14ac:dyDescent="0.45">
      <c r="I55">
        <f>SUM(I40:I54)</f>
        <v>63793</v>
      </c>
    </row>
    <row r="56" spans="8:13" x14ac:dyDescent="0.45">
      <c r="I56">
        <v>54</v>
      </c>
      <c r="J56" t="s">
        <v>111</v>
      </c>
    </row>
    <row r="57" spans="8:13" x14ac:dyDescent="0.45">
      <c r="I57">
        <f>SUM(I55:I56)</f>
        <v>63847</v>
      </c>
    </row>
    <row r="59" spans="8:13" x14ac:dyDescent="0.45">
      <c r="I59" t="s">
        <v>83</v>
      </c>
    </row>
    <row r="60" spans="8:13" x14ac:dyDescent="0.45">
      <c r="H60" t="s">
        <v>3</v>
      </c>
      <c r="I60" t="s">
        <v>36</v>
      </c>
      <c r="J60" s="8" t="s">
        <v>2</v>
      </c>
      <c r="K60" s="10" t="s">
        <v>1</v>
      </c>
      <c r="L60" s="4">
        <v>51610</v>
      </c>
      <c r="M60" s="10"/>
    </row>
    <row r="61" spans="8:13" x14ac:dyDescent="0.45">
      <c r="J61" s="10"/>
      <c r="K61" s="10" t="s">
        <v>0</v>
      </c>
      <c r="L61" s="4">
        <v>7471</v>
      </c>
      <c r="M61" s="6">
        <f>SUM(L60:L61)</f>
        <v>59081</v>
      </c>
    </row>
    <row r="62" spans="8:13" x14ac:dyDescent="0.45">
      <c r="I62" t="s">
        <v>37</v>
      </c>
      <c r="J62" s="10" t="s">
        <v>4</v>
      </c>
      <c r="K62" s="10" t="s">
        <v>38</v>
      </c>
      <c r="L62" s="4">
        <v>1271</v>
      </c>
      <c r="M62" s="10"/>
    </row>
    <row r="63" spans="8:13" x14ac:dyDescent="0.45">
      <c r="J63" s="10"/>
      <c r="K63" s="19" t="s">
        <v>0</v>
      </c>
      <c r="L63" s="6">
        <v>69</v>
      </c>
      <c r="M63" s="6">
        <f>SUM(L62:L63)</f>
        <v>1340</v>
      </c>
    </row>
    <row r="64" spans="8:13" x14ac:dyDescent="0.45">
      <c r="I64" t="s">
        <v>39</v>
      </c>
      <c r="J64" s="10" t="s">
        <v>40</v>
      </c>
      <c r="K64" s="19" t="s">
        <v>1</v>
      </c>
      <c r="L64" s="6">
        <v>2538</v>
      </c>
      <c r="M64" s="10"/>
    </row>
    <row r="65" spans="9:13" x14ac:dyDescent="0.45">
      <c r="J65" s="10"/>
      <c r="K65" s="19" t="s">
        <v>0</v>
      </c>
      <c r="L65" s="6">
        <v>69</v>
      </c>
      <c r="M65" s="6">
        <f>SUM(L64:L65)</f>
        <v>2607</v>
      </c>
    </row>
    <row r="66" spans="9:13" x14ac:dyDescent="0.45">
      <c r="I66" t="s">
        <v>44</v>
      </c>
      <c r="J66" s="10" t="s">
        <v>5</v>
      </c>
      <c r="K66" s="19" t="s">
        <v>1</v>
      </c>
      <c r="L66" s="6">
        <v>25</v>
      </c>
      <c r="M66" s="10">
        <v>25</v>
      </c>
    </row>
    <row r="67" spans="9:13" x14ac:dyDescent="0.45">
      <c r="I67" t="s">
        <v>41</v>
      </c>
      <c r="J67" s="10" t="s">
        <v>6</v>
      </c>
      <c r="K67" s="10" t="s">
        <v>1</v>
      </c>
      <c r="L67" s="6">
        <v>24</v>
      </c>
      <c r="M67" s="10">
        <v>24</v>
      </c>
    </row>
    <row r="68" spans="9:13" x14ac:dyDescent="0.45">
      <c r="I68" t="s">
        <v>42</v>
      </c>
      <c r="J68" s="10" t="s">
        <v>7</v>
      </c>
      <c r="K68" s="10" t="s">
        <v>1</v>
      </c>
      <c r="L68" s="6">
        <v>11</v>
      </c>
      <c r="M68" s="10">
        <v>11</v>
      </c>
    </row>
    <row r="69" spans="9:13" x14ac:dyDescent="0.45">
      <c r="I69" t="s">
        <v>43</v>
      </c>
      <c r="J69" s="10" t="s">
        <v>8</v>
      </c>
      <c r="K69" s="10" t="s">
        <v>1</v>
      </c>
      <c r="L69" s="6">
        <v>47</v>
      </c>
      <c r="M69" s="19">
        <v>47</v>
      </c>
    </row>
    <row r="70" spans="9:13" x14ac:dyDescent="0.45">
      <c r="I70" t="s">
        <v>45</v>
      </c>
      <c r="J70" s="10" t="s">
        <v>9</v>
      </c>
      <c r="K70" s="10" t="s">
        <v>1</v>
      </c>
      <c r="L70" s="6">
        <v>18</v>
      </c>
      <c r="M70" s="19">
        <v>18</v>
      </c>
    </row>
    <row r="71" spans="9:13" x14ac:dyDescent="0.45">
      <c r="I71" t="s">
        <v>46</v>
      </c>
      <c r="J71" s="10" t="s">
        <v>10</v>
      </c>
      <c r="K71" s="10" t="s">
        <v>1</v>
      </c>
      <c r="L71" s="6">
        <v>2</v>
      </c>
      <c r="M71" s="19"/>
    </row>
    <row r="72" spans="9:13" x14ac:dyDescent="0.45">
      <c r="J72" s="10"/>
      <c r="K72" s="19" t="s">
        <v>0</v>
      </c>
      <c r="L72" s="6">
        <v>2</v>
      </c>
      <c r="M72" s="6">
        <f>SUM(L71:L72)</f>
        <v>4</v>
      </c>
    </row>
    <row r="73" spans="9:13" x14ac:dyDescent="0.45">
      <c r="I73" t="s">
        <v>47</v>
      </c>
      <c r="J73" s="10"/>
      <c r="K73" s="10" t="s">
        <v>1</v>
      </c>
      <c r="L73" s="6">
        <v>5</v>
      </c>
      <c r="M73" s="6">
        <v>5</v>
      </c>
    </row>
    <row r="74" spans="9:13" x14ac:dyDescent="0.45">
      <c r="J74" s="8"/>
      <c r="K74" s="10"/>
      <c r="L74" s="6"/>
      <c r="M74" s="5"/>
    </row>
    <row r="75" spans="9:13" x14ac:dyDescent="0.45">
      <c r="J75" s="8"/>
      <c r="K75" s="10"/>
      <c r="L75" s="6"/>
      <c r="M75" s="5"/>
    </row>
    <row r="76" spans="9:13" x14ac:dyDescent="0.45">
      <c r="J76" s="10"/>
      <c r="K76" s="10"/>
      <c r="L76" s="6"/>
      <c r="M76" s="5"/>
    </row>
    <row r="77" spans="9:13" x14ac:dyDescent="0.45">
      <c r="J77" s="8"/>
      <c r="K77" s="10"/>
      <c r="L77" s="6"/>
      <c r="M77" s="10"/>
    </row>
    <row r="78" spans="9:13" x14ac:dyDescent="0.45">
      <c r="J78" s="8"/>
      <c r="K78" s="10"/>
      <c r="L78" s="6"/>
      <c r="M78" s="10"/>
    </row>
    <row r="79" spans="9:13" x14ac:dyDescent="0.45">
      <c r="J79" s="8"/>
      <c r="K79" s="10"/>
      <c r="L79" s="6"/>
      <c r="M79" s="10"/>
    </row>
    <row r="80" spans="9:13" x14ac:dyDescent="0.45">
      <c r="J80" s="10"/>
      <c r="K80" s="10"/>
      <c r="L80" s="6"/>
      <c r="M80" s="5"/>
    </row>
    <row r="81" spans="10:13" x14ac:dyDescent="0.45">
      <c r="J81" s="10"/>
      <c r="K81" s="10"/>
      <c r="L81" s="6"/>
      <c r="M81" s="5"/>
    </row>
    <row r="82" spans="10:13" x14ac:dyDescent="0.45">
      <c r="J82" s="10"/>
      <c r="K82" s="10"/>
      <c r="L82" s="6"/>
      <c r="M82" s="5"/>
    </row>
    <row r="83" spans="10:13" x14ac:dyDescent="0.45">
      <c r="J83" s="8"/>
      <c r="K83" s="8"/>
      <c r="L83" s="6"/>
      <c r="M83" s="10"/>
    </row>
    <row r="84" spans="10:13" x14ac:dyDescent="0.45">
      <c r="J84" s="10"/>
      <c r="K84" s="10"/>
      <c r="L84" s="6"/>
      <c r="M84" s="10"/>
    </row>
    <row r="85" spans="10:13" x14ac:dyDescent="0.45">
      <c r="J85" s="10"/>
      <c r="K85" s="10"/>
      <c r="L85" s="6"/>
      <c r="M85" s="10"/>
    </row>
    <row r="86" spans="10:13" x14ac:dyDescent="0.45">
      <c r="J86" s="10"/>
      <c r="K86" s="8"/>
      <c r="L86" s="6"/>
      <c r="M86" s="10"/>
    </row>
    <row r="87" spans="10:13" x14ac:dyDescent="0.45">
      <c r="J87" s="10"/>
      <c r="K87" s="8"/>
      <c r="L87" s="6"/>
      <c r="M87" s="10"/>
    </row>
    <row r="88" spans="10:13" x14ac:dyDescent="0.45">
      <c r="J88" s="10"/>
      <c r="K88" s="10"/>
      <c r="L88" s="6"/>
      <c r="M88" s="5"/>
    </row>
    <row r="89" spans="10:13" x14ac:dyDescent="0.45">
      <c r="J89" s="10"/>
      <c r="K89" s="10"/>
      <c r="L89" s="6"/>
      <c r="M89" s="5"/>
    </row>
    <row r="90" spans="10:13" x14ac:dyDescent="0.45">
      <c r="J90" s="10"/>
      <c r="K90" s="10"/>
      <c r="L90" s="6"/>
      <c r="M90" s="5"/>
    </row>
    <row r="91" spans="10:13" x14ac:dyDescent="0.45">
      <c r="J91" s="10"/>
      <c r="K91" s="10"/>
      <c r="L91" s="6"/>
      <c r="M9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Normal="100" workbookViewId="0">
      <selection activeCell="D10" sqref="D10"/>
    </sheetView>
  </sheetViews>
  <sheetFormatPr defaultRowHeight="14.25" x14ac:dyDescent="0.45"/>
  <cols>
    <col min="1" max="2" width="11.1328125" customWidth="1"/>
    <col min="3" max="3" width="23.33203125" customWidth="1"/>
    <col min="4" max="4" width="11.1328125" customWidth="1"/>
    <col min="6" max="6" width="31.33203125" customWidth="1"/>
    <col min="7" max="7" width="6.6640625" customWidth="1"/>
    <col min="8" max="8" width="12.3984375" customWidth="1"/>
    <col min="9" max="9" width="16.265625" customWidth="1"/>
    <col min="10" max="10" width="39.1328125" customWidth="1"/>
    <col min="12" max="12" width="11.73046875" style="1" customWidth="1"/>
    <col min="13" max="13" width="26" customWidth="1"/>
  </cols>
  <sheetData>
    <row r="1" spans="1:10" x14ac:dyDescent="0.45">
      <c r="A1" t="s">
        <v>49</v>
      </c>
      <c r="B1" t="s">
        <v>193</v>
      </c>
      <c r="C1" t="s">
        <v>195</v>
      </c>
      <c r="E1" t="s">
        <v>175</v>
      </c>
      <c r="F1" t="s">
        <v>176</v>
      </c>
      <c r="H1" t="s">
        <v>49</v>
      </c>
      <c r="I1" t="s">
        <v>141</v>
      </c>
      <c r="J1" t="s">
        <v>142</v>
      </c>
    </row>
    <row r="2" spans="1:10" x14ac:dyDescent="0.45">
      <c r="C2" t="s">
        <v>85</v>
      </c>
      <c r="D2">
        <v>1</v>
      </c>
      <c r="F2" t="s">
        <v>85</v>
      </c>
      <c r="G2">
        <v>2</v>
      </c>
      <c r="I2">
        <v>2</v>
      </c>
      <c r="J2" t="s">
        <v>85</v>
      </c>
    </row>
    <row r="3" spans="1:10" x14ac:dyDescent="0.45">
      <c r="C3" t="s">
        <v>86</v>
      </c>
      <c r="D3">
        <v>1</v>
      </c>
      <c r="F3" t="s">
        <v>86</v>
      </c>
      <c r="G3">
        <v>2</v>
      </c>
      <c r="I3">
        <v>2</v>
      </c>
      <c r="J3" t="s">
        <v>86</v>
      </c>
    </row>
    <row r="4" spans="1:10" x14ac:dyDescent="0.45">
      <c r="C4" t="s">
        <v>87</v>
      </c>
      <c r="D4">
        <v>7</v>
      </c>
      <c r="F4" t="s">
        <v>87</v>
      </c>
      <c r="G4">
        <v>8</v>
      </c>
      <c r="I4">
        <v>8</v>
      </c>
      <c r="J4" t="s">
        <v>87</v>
      </c>
    </row>
    <row r="5" spans="1:10" x14ac:dyDescent="0.45">
      <c r="C5" t="s">
        <v>182</v>
      </c>
      <c r="D5">
        <v>10408</v>
      </c>
      <c r="F5" t="s">
        <v>182</v>
      </c>
      <c r="G5">
        <v>10397</v>
      </c>
      <c r="I5">
        <v>10361</v>
      </c>
      <c r="J5" t="s">
        <v>143</v>
      </c>
    </row>
    <row r="6" spans="1:10" x14ac:dyDescent="0.45">
      <c r="C6" t="s">
        <v>88</v>
      </c>
      <c r="D6">
        <v>8</v>
      </c>
      <c r="F6" t="s">
        <v>88</v>
      </c>
      <c r="G6">
        <v>9</v>
      </c>
      <c r="I6">
        <v>9</v>
      </c>
      <c r="J6" t="s">
        <v>88</v>
      </c>
    </row>
    <row r="7" spans="1:10" x14ac:dyDescent="0.45">
      <c r="C7" t="s">
        <v>144</v>
      </c>
      <c r="D7">
        <v>213</v>
      </c>
      <c r="F7" t="s">
        <v>144</v>
      </c>
      <c r="G7">
        <v>215</v>
      </c>
      <c r="I7">
        <v>215</v>
      </c>
      <c r="J7" t="s">
        <v>144</v>
      </c>
    </row>
    <row r="8" spans="1:10" x14ac:dyDescent="0.45">
      <c r="C8" t="s">
        <v>92</v>
      </c>
      <c r="D8">
        <v>73</v>
      </c>
      <c r="F8" t="s">
        <v>92</v>
      </c>
      <c r="G8">
        <v>72</v>
      </c>
      <c r="I8">
        <v>73</v>
      </c>
      <c r="J8" t="s">
        <v>92</v>
      </c>
    </row>
    <row r="9" spans="1:10" x14ac:dyDescent="0.45">
      <c r="C9" t="s">
        <v>91</v>
      </c>
      <c r="D9">
        <v>59</v>
      </c>
      <c r="F9" t="s">
        <v>91</v>
      </c>
      <c r="G9">
        <v>58</v>
      </c>
      <c r="I9">
        <v>57</v>
      </c>
      <c r="J9" t="s">
        <v>91</v>
      </c>
    </row>
    <row r="10" spans="1:10" x14ac:dyDescent="0.45">
      <c r="C10" t="s">
        <v>198</v>
      </c>
      <c r="D10">
        <v>10770</v>
      </c>
      <c r="F10" t="s">
        <v>183</v>
      </c>
      <c r="G10">
        <f>SUM(G2:G9)</f>
        <v>10763</v>
      </c>
      <c r="I10">
        <f>SUM(I2:I9)</f>
        <v>10727</v>
      </c>
    </row>
    <row r="12" spans="1:10" x14ac:dyDescent="0.45">
      <c r="H12" t="s">
        <v>49</v>
      </c>
      <c r="I12" t="s">
        <v>131</v>
      </c>
    </row>
    <row r="13" spans="1:10" x14ac:dyDescent="0.45">
      <c r="I13">
        <v>1</v>
      </c>
      <c r="J13" t="s">
        <v>146</v>
      </c>
    </row>
    <row r="14" spans="1:10" x14ac:dyDescent="0.45">
      <c r="I14">
        <v>1</v>
      </c>
      <c r="J14" t="s">
        <v>147</v>
      </c>
    </row>
    <row r="15" spans="1:10" x14ac:dyDescent="0.45">
      <c r="I15">
        <v>7</v>
      </c>
      <c r="J15" t="s">
        <v>148</v>
      </c>
    </row>
    <row r="16" spans="1:10" x14ac:dyDescent="0.45">
      <c r="I16">
        <v>8</v>
      </c>
      <c r="J16" t="s">
        <v>149</v>
      </c>
    </row>
    <row r="17" spans="8:12" x14ac:dyDescent="0.45">
      <c r="I17">
        <v>215</v>
      </c>
      <c r="J17" t="s">
        <v>150</v>
      </c>
      <c r="K17" s="1"/>
      <c r="L17"/>
    </row>
    <row r="18" spans="8:12" x14ac:dyDescent="0.45">
      <c r="I18">
        <v>10325</v>
      </c>
      <c r="J18" t="s">
        <v>151</v>
      </c>
    </row>
    <row r="19" spans="8:12" x14ac:dyDescent="0.45">
      <c r="I19">
        <v>72</v>
      </c>
      <c r="J19" t="s">
        <v>152</v>
      </c>
      <c r="K19" s="1"/>
      <c r="L19"/>
    </row>
    <row r="20" spans="8:12" x14ac:dyDescent="0.45">
      <c r="I20">
        <v>56</v>
      </c>
      <c r="J20" t="s">
        <v>153</v>
      </c>
      <c r="K20" s="1"/>
      <c r="L20"/>
    </row>
    <row r="21" spans="8:12" x14ac:dyDescent="0.45">
      <c r="I21">
        <f>SUM(I13:I20)</f>
        <v>10685</v>
      </c>
    </row>
    <row r="23" spans="8:12" x14ac:dyDescent="0.45">
      <c r="H23" t="s">
        <v>49</v>
      </c>
      <c r="I23" t="s">
        <v>81</v>
      </c>
    </row>
    <row r="24" spans="8:12" x14ac:dyDescent="0.45">
      <c r="H24" t="s">
        <v>3</v>
      </c>
      <c r="I24">
        <v>1</v>
      </c>
      <c r="J24" t="s">
        <v>85</v>
      </c>
    </row>
    <row r="25" spans="8:12" x14ac:dyDescent="0.45">
      <c r="I25">
        <v>1</v>
      </c>
      <c r="J25" t="s">
        <v>86</v>
      </c>
    </row>
    <row r="26" spans="8:12" x14ac:dyDescent="0.45">
      <c r="I26">
        <v>7</v>
      </c>
      <c r="J26" t="s">
        <v>87</v>
      </c>
    </row>
    <row r="27" spans="8:12" x14ac:dyDescent="0.45">
      <c r="I27">
        <v>8</v>
      </c>
      <c r="J27" t="s">
        <v>88</v>
      </c>
    </row>
    <row r="28" spans="8:12" x14ac:dyDescent="0.45">
      <c r="I28">
        <v>215</v>
      </c>
      <c r="J28" t="s">
        <v>89</v>
      </c>
    </row>
    <row r="29" spans="8:12" x14ac:dyDescent="0.45">
      <c r="I29">
        <v>10243</v>
      </c>
      <c r="J29" t="s">
        <v>90</v>
      </c>
    </row>
    <row r="30" spans="8:12" x14ac:dyDescent="0.45">
      <c r="I30">
        <v>71</v>
      </c>
      <c r="J30" t="s">
        <v>92</v>
      </c>
    </row>
    <row r="31" spans="8:12" x14ac:dyDescent="0.45">
      <c r="I31">
        <v>53</v>
      </c>
      <c r="J31" t="s">
        <v>91</v>
      </c>
    </row>
    <row r="32" spans="8:12" x14ac:dyDescent="0.45">
      <c r="I32">
        <f>SUM(I24:I31)</f>
        <v>10599</v>
      </c>
    </row>
    <row r="34" spans="8:13" x14ac:dyDescent="0.45">
      <c r="H34" t="s">
        <v>49</v>
      </c>
      <c r="I34" t="s">
        <v>25</v>
      </c>
    </row>
    <row r="35" spans="8:13" x14ac:dyDescent="0.45">
      <c r="H35" t="s">
        <v>3</v>
      </c>
    </row>
    <row r="36" spans="8:13" x14ac:dyDescent="0.45">
      <c r="I36" t="s">
        <v>36</v>
      </c>
      <c r="J36" s="8" t="s">
        <v>2</v>
      </c>
      <c r="K36" s="10" t="s">
        <v>1</v>
      </c>
      <c r="L36" s="4">
        <v>10120</v>
      </c>
      <c r="M36" s="10"/>
    </row>
    <row r="37" spans="8:13" x14ac:dyDescent="0.45">
      <c r="I37" t="s">
        <v>37</v>
      </c>
      <c r="J37" s="10" t="s">
        <v>4</v>
      </c>
      <c r="K37" s="10" t="s">
        <v>38</v>
      </c>
      <c r="L37" s="4">
        <v>214</v>
      </c>
      <c r="M37" s="10"/>
    </row>
    <row r="38" spans="8:13" x14ac:dyDescent="0.45">
      <c r="I38" t="s">
        <v>39</v>
      </c>
      <c r="J38" s="10" t="s">
        <v>40</v>
      </c>
      <c r="K38" s="10"/>
      <c r="L38" s="6">
        <v>0</v>
      </c>
      <c r="M38" s="10"/>
    </row>
    <row r="39" spans="8:13" x14ac:dyDescent="0.45">
      <c r="I39" t="s">
        <v>44</v>
      </c>
      <c r="J39" s="10" t="s">
        <v>5</v>
      </c>
      <c r="K39" s="10"/>
      <c r="L39" s="6">
        <v>0</v>
      </c>
      <c r="M39" s="10"/>
    </row>
    <row r="40" spans="8:13" x14ac:dyDescent="0.45">
      <c r="I40" t="s">
        <v>41</v>
      </c>
      <c r="J40" s="10" t="s">
        <v>6</v>
      </c>
      <c r="K40" s="10" t="s">
        <v>1</v>
      </c>
      <c r="L40" s="6">
        <v>1</v>
      </c>
      <c r="M40" s="10"/>
    </row>
    <row r="41" spans="8:13" x14ac:dyDescent="0.45">
      <c r="I41" t="s">
        <v>42</v>
      </c>
      <c r="J41" s="10" t="s">
        <v>7</v>
      </c>
      <c r="K41" s="10" t="s">
        <v>1</v>
      </c>
      <c r="L41" s="6">
        <v>8</v>
      </c>
      <c r="M41" s="10"/>
    </row>
    <row r="42" spans="8:13" x14ac:dyDescent="0.45">
      <c r="I42" t="s">
        <v>43</v>
      </c>
      <c r="J42" s="10" t="s">
        <v>8</v>
      </c>
      <c r="K42" s="10" t="s">
        <v>1</v>
      </c>
      <c r="L42" s="6">
        <v>7</v>
      </c>
      <c r="M42" s="10"/>
    </row>
    <row r="43" spans="8:13" x14ac:dyDescent="0.45">
      <c r="I43" t="s">
        <v>45</v>
      </c>
      <c r="J43" s="10" t="s">
        <v>9</v>
      </c>
      <c r="K43" s="10" t="s">
        <v>1</v>
      </c>
      <c r="L43" s="6">
        <v>1</v>
      </c>
      <c r="M43" s="10"/>
    </row>
    <row r="44" spans="8:13" x14ac:dyDescent="0.45">
      <c r="I44" t="s">
        <v>46</v>
      </c>
      <c r="J44" s="10" t="s">
        <v>10</v>
      </c>
      <c r="K44" s="10" t="s">
        <v>0</v>
      </c>
      <c r="L44" s="6">
        <v>0</v>
      </c>
      <c r="M44" s="10"/>
    </row>
    <row r="45" spans="8:13" x14ac:dyDescent="0.45">
      <c r="I45" t="s">
        <v>47</v>
      </c>
      <c r="J45" s="10"/>
      <c r="K45" s="10" t="s">
        <v>1</v>
      </c>
      <c r="L45" s="6">
        <v>0</v>
      </c>
      <c r="M45" s="10"/>
    </row>
    <row r="46" spans="8:13" x14ac:dyDescent="0.45">
      <c r="J46" s="8"/>
      <c r="K46" s="10"/>
      <c r="L46" s="6">
        <f>SUM(L36:L45)</f>
        <v>10351</v>
      </c>
      <c r="M46" s="10"/>
    </row>
    <row r="47" spans="8:13" x14ac:dyDescent="0.45">
      <c r="J47" s="10"/>
      <c r="K47" s="19"/>
      <c r="L47" s="6"/>
      <c r="M47" s="5"/>
    </row>
    <row r="48" spans="8:13" x14ac:dyDescent="0.45">
      <c r="J48" s="8"/>
      <c r="K48" s="10"/>
      <c r="L48" s="6"/>
      <c r="M48" s="5"/>
    </row>
    <row r="49" spans="10:13" x14ac:dyDescent="0.45">
      <c r="J49" s="8"/>
      <c r="K49" s="10"/>
      <c r="L49" s="6"/>
      <c r="M49" s="5"/>
    </row>
    <row r="50" spans="10:13" x14ac:dyDescent="0.45">
      <c r="J50" s="10"/>
      <c r="K50" s="10"/>
      <c r="L50" s="6"/>
      <c r="M50" s="5"/>
    </row>
    <row r="51" spans="10:13" x14ac:dyDescent="0.45">
      <c r="J51" s="8"/>
      <c r="K51" s="10"/>
      <c r="L51" s="6"/>
      <c r="M51" s="10"/>
    </row>
    <row r="52" spans="10:13" x14ac:dyDescent="0.45">
      <c r="J52" s="8"/>
      <c r="K52" s="10"/>
      <c r="L52" s="6"/>
      <c r="M52" s="10"/>
    </row>
    <row r="53" spans="10:13" x14ac:dyDescent="0.45">
      <c r="J53" s="8"/>
      <c r="K53" s="10"/>
      <c r="L53" s="6"/>
      <c r="M53" s="10"/>
    </row>
    <row r="54" spans="10:13" x14ac:dyDescent="0.45">
      <c r="J54" s="10"/>
      <c r="K54" s="10"/>
      <c r="L54" s="6"/>
      <c r="M54" s="5"/>
    </row>
    <row r="55" spans="10:13" x14ac:dyDescent="0.45">
      <c r="J55" s="10"/>
      <c r="K55" s="10"/>
      <c r="L55" s="6"/>
      <c r="M55" s="5"/>
    </row>
    <row r="56" spans="10:13" x14ac:dyDescent="0.45">
      <c r="J56" s="10"/>
      <c r="K56" s="10"/>
      <c r="L56" s="6"/>
      <c r="M56" s="5"/>
    </row>
    <row r="57" spans="10:13" x14ac:dyDescent="0.45">
      <c r="J57" s="8"/>
      <c r="K57" s="8"/>
      <c r="L57" s="6"/>
      <c r="M57" s="10"/>
    </row>
    <row r="58" spans="10:13" x14ac:dyDescent="0.45">
      <c r="J58" s="10"/>
      <c r="K58" s="10"/>
      <c r="L58" s="6"/>
      <c r="M58" s="10"/>
    </row>
    <row r="59" spans="10:13" x14ac:dyDescent="0.45">
      <c r="J59" s="10"/>
      <c r="K59" s="10"/>
      <c r="L59" s="6"/>
      <c r="M59" s="10"/>
    </row>
    <row r="60" spans="10:13" x14ac:dyDescent="0.45">
      <c r="J60" s="10"/>
      <c r="K60" s="8"/>
      <c r="L60" s="6"/>
      <c r="M60" s="10"/>
    </row>
    <row r="61" spans="10:13" x14ac:dyDescent="0.45">
      <c r="J61" s="10"/>
      <c r="K61" s="8"/>
      <c r="L61" s="6"/>
      <c r="M61" s="10"/>
    </row>
    <row r="62" spans="10:13" x14ac:dyDescent="0.45">
      <c r="J62" s="10"/>
      <c r="K62" s="10"/>
      <c r="L62" s="6"/>
      <c r="M62" s="5"/>
    </row>
    <row r="63" spans="10:13" x14ac:dyDescent="0.45">
      <c r="J63" s="10"/>
      <c r="K63" s="10"/>
      <c r="L63" s="6"/>
      <c r="M63" s="5"/>
    </row>
    <row r="64" spans="10:13" x14ac:dyDescent="0.45">
      <c r="J64" s="10"/>
      <c r="K64" s="10"/>
      <c r="L64" s="6"/>
      <c r="M64" s="5"/>
    </row>
    <row r="65" spans="10:13" x14ac:dyDescent="0.45">
      <c r="J65" s="10"/>
      <c r="K65" s="10"/>
      <c r="L65" s="6"/>
      <c r="M65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zoomScaleNormal="100" workbookViewId="0">
      <selection activeCell="D15" sqref="D15"/>
    </sheetView>
  </sheetViews>
  <sheetFormatPr defaultRowHeight="14.25" x14ac:dyDescent="0.45"/>
  <cols>
    <col min="1" max="2" width="10.53125" customWidth="1"/>
    <col min="3" max="3" width="25.86328125" customWidth="1"/>
    <col min="4" max="4" width="10.53125" customWidth="1"/>
    <col min="6" max="6" width="31.19921875" customWidth="1"/>
    <col min="8" max="8" width="12.3984375" customWidth="1"/>
    <col min="9" max="9" width="16.265625" customWidth="1"/>
    <col min="10" max="10" width="28.59765625" customWidth="1"/>
    <col min="12" max="12" width="11.73046875" style="1" customWidth="1"/>
    <col min="13" max="13" width="9.59765625" customWidth="1"/>
  </cols>
  <sheetData>
    <row r="1" spans="1:10" x14ac:dyDescent="0.45">
      <c r="A1" t="s">
        <v>84</v>
      </c>
      <c r="B1" t="s">
        <v>194</v>
      </c>
      <c r="C1" t="s">
        <v>195</v>
      </c>
      <c r="E1" t="s">
        <v>175</v>
      </c>
      <c r="F1" t="s">
        <v>176</v>
      </c>
      <c r="H1" t="s">
        <v>84</v>
      </c>
      <c r="I1" t="s">
        <v>141</v>
      </c>
      <c r="J1" t="s">
        <v>154</v>
      </c>
    </row>
    <row r="2" spans="1:10" x14ac:dyDescent="0.45">
      <c r="C2" t="s">
        <v>155</v>
      </c>
      <c r="D2">
        <v>8</v>
      </c>
      <c r="F2" t="s">
        <v>155</v>
      </c>
      <c r="G2">
        <v>9</v>
      </c>
      <c r="I2">
        <v>9</v>
      </c>
      <c r="J2" t="s">
        <v>155</v>
      </c>
    </row>
    <row r="3" spans="1:10" x14ac:dyDescent="0.45">
      <c r="C3" t="s">
        <v>156</v>
      </c>
      <c r="D3">
        <v>1</v>
      </c>
      <c r="F3" t="s">
        <v>156</v>
      </c>
      <c r="G3">
        <v>2</v>
      </c>
      <c r="I3">
        <v>2</v>
      </c>
      <c r="J3" t="s">
        <v>156</v>
      </c>
    </row>
    <row r="4" spans="1:10" x14ac:dyDescent="0.45">
      <c r="C4" t="s">
        <v>157</v>
      </c>
      <c r="D4">
        <v>2</v>
      </c>
      <c r="F4" t="s">
        <v>157</v>
      </c>
      <c r="G4">
        <v>3</v>
      </c>
      <c r="I4">
        <v>3</v>
      </c>
      <c r="J4" t="s">
        <v>157</v>
      </c>
    </row>
    <row r="5" spans="1:10" x14ac:dyDescent="0.45">
      <c r="C5" t="s">
        <v>158</v>
      </c>
      <c r="D5">
        <v>9186</v>
      </c>
      <c r="F5" t="s">
        <v>158</v>
      </c>
      <c r="G5">
        <v>8813</v>
      </c>
      <c r="I5">
        <v>8326</v>
      </c>
      <c r="J5" t="s">
        <v>158</v>
      </c>
    </row>
    <row r="6" spans="1:10" x14ac:dyDescent="0.45">
      <c r="C6" t="s">
        <v>159</v>
      </c>
      <c r="D6">
        <v>181</v>
      </c>
      <c r="F6" t="s">
        <v>159</v>
      </c>
      <c r="G6">
        <v>181</v>
      </c>
      <c r="I6">
        <v>179</v>
      </c>
      <c r="J6" t="s">
        <v>159</v>
      </c>
    </row>
    <row r="7" spans="1:10" x14ac:dyDescent="0.45">
      <c r="C7" t="s">
        <v>161</v>
      </c>
      <c r="D7">
        <v>660</v>
      </c>
      <c r="F7" t="s">
        <v>161</v>
      </c>
      <c r="G7">
        <v>660</v>
      </c>
      <c r="I7">
        <v>640</v>
      </c>
      <c r="J7" t="s">
        <v>161</v>
      </c>
    </row>
    <row r="8" spans="1:10" x14ac:dyDescent="0.45">
      <c r="C8" t="s">
        <v>162</v>
      </c>
      <c r="D8">
        <v>42</v>
      </c>
      <c r="F8" t="s">
        <v>162</v>
      </c>
      <c r="G8">
        <v>17</v>
      </c>
      <c r="I8">
        <v>2</v>
      </c>
      <c r="J8" t="s">
        <v>162</v>
      </c>
    </row>
    <row r="9" spans="1:10" x14ac:dyDescent="0.45">
      <c r="C9" t="s">
        <v>163</v>
      </c>
      <c r="D9">
        <v>21</v>
      </c>
      <c r="F9" t="s">
        <v>163</v>
      </c>
      <c r="G9">
        <v>22</v>
      </c>
      <c r="I9">
        <v>16</v>
      </c>
      <c r="J9" t="s">
        <v>163</v>
      </c>
    </row>
    <row r="10" spans="1:10" x14ac:dyDescent="0.45">
      <c r="C10" t="s">
        <v>165</v>
      </c>
      <c r="D10">
        <v>18</v>
      </c>
      <c r="F10" t="s">
        <v>165</v>
      </c>
      <c r="G10">
        <v>18</v>
      </c>
      <c r="I10">
        <v>19</v>
      </c>
      <c r="J10" t="s">
        <v>165</v>
      </c>
    </row>
    <row r="11" spans="1:10" x14ac:dyDescent="0.45">
      <c r="C11" t="s">
        <v>199</v>
      </c>
      <c r="D11">
        <f>SUM(D2:D10)</f>
        <v>10119</v>
      </c>
      <c r="F11" t="s">
        <v>184</v>
      </c>
      <c r="G11">
        <f>SUM(G2:G10)</f>
        <v>9725</v>
      </c>
      <c r="I11">
        <f>SUM(I2:I10)</f>
        <v>9196</v>
      </c>
    </row>
    <row r="13" spans="1:10" x14ac:dyDescent="0.45">
      <c r="C13" t="s">
        <v>160</v>
      </c>
      <c r="D13">
        <v>643</v>
      </c>
      <c r="F13" t="s">
        <v>160</v>
      </c>
      <c r="G13">
        <v>644</v>
      </c>
      <c r="I13">
        <v>644</v>
      </c>
      <c r="J13" t="s">
        <v>160</v>
      </c>
    </row>
    <row r="14" spans="1:10" x14ac:dyDescent="0.45">
      <c r="C14" t="s">
        <v>164</v>
      </c>
      <c r="D14">
        <v>3</v>
      </c>
      <c r="F14" t="s">
        <v>164</v>
      </c>
      <c r="G14">
        <v>4</v>
      </c>
      <c r="I14">
        <v>4</v>
      </c>
      <c r="J14" t="s">
        <v>164</v>
      </c>
    </row>
    <row r="15" spans="1:10" x14ac:dyDescent="0.45">
      <c r="D15">
        <f>SUM(D13:D14)</f>
        <v>646</v>
      </c>
      <c r="G15">
        <f>SUM(G13:G14)</f>
        <v>648</v>
      </c>
      <c r="I15">
        <f>SUM(I13:I14)</f>
        <v>648</v>
      </c>
    </row>
    <row r="16" spans="1:10" x14ac:dyDescent="0.45">
      <c r="D16">
        <f>SUM(D11,D15)</f>
        <v>10765</v>
      </c>
      <c r="G16">
        <f>SUM(G11,G15)</f>
        <v>10373</v>
      </c>
    </row>
    <row r="18" spans="8:10" x14ac:dyDescent="0.45">
      <c r="H18" t="s">
        <v>84</v>
      </c>
      <c r="I18" t="s">
        <v>131</v>
      </c>
    </row>
    <row r="19" spans="8:10" x14ac:dyDescent="0.45">
      <c r="H19" t="s">
        <v>82</v>
      </c>
      <c r="I19">
        <v>2</v>
      </c>
      <c r="J19" t="s">
        <v>93</v>
      </c>
    </row>
    <row r="20" spans="8:10" x14ac:dyDescent="0.45">
      <c r="I20">
        <v>8</v>
      </c>
      <c r="J20" t="s">
        <v>94</v>
      </c>
    </row>
    <row r="21" spans="8:10" x14ac:dyDescent="0.45">
      <c r="I21">
        <v>1</v>
      </c>
      <c r="J21" t="s">
        <v>95</v>
      </c>
    </row>
    <row r="22" spans="8:10" x14ac:dyDescent="0.45">
      <c r="I22">
        <v>8130</v>
      </c>
      <c r="J22" t="s">
        <v>96</v>
      </c>
    </row>
    <row r="23" spans="8:10" x14ac:dyDescent="0.45">
      <c r="I23">
        <v>178</v>
      </c>
      <c r="J23" t="s">
        <v>97</v>
      </c>
    </row>
    <row r="24" spans="8:10" x14ac:dyDescent="0.45">
      <c r="I24">
        <v>641</v>
      </c>
      <c r="J24" t="s">
        <v>99</v>
      </c>
    </row>
    <row r="25" spans="8:10" x14ac:dyDescent="0.45">
      <c r="I25">
        <v>1</v>
      </c>
      <c r="J25" t="s">
        <v>100</v>
      </c>
    </row>
    <row r="26" spans="8:10" x14ac:dyDescent="0.45">
      <c r="I26">
        <v>15</v>
      </c>
      <c r="J26" t="s">
        <v>101</v>
      </c>
    </row>
    <row r="27" spans="8:10" x14ac:dyDescent="0.45">
      <c r="I27">
        <v>18</v>
      </c>
      <c r="J27" t="s">
        <v>103</v>
      </c>
    </row>
    <row r="28" spans="8:10" x14ac:dyDescent="0.45">
      <c r="I28">
        <f>SUM(I19:I27)</f>
        <v>8994</v>
      </c>
    </row>
    <row r="30" spans="8:10" x14ac:dyDescent="0.45">
      <c r="I30">
        <v>643</v>
      </c>
      <c r="J30" t="s">
        <v>98</v>
      </c>
    </row>
    <row r="31" spans="8:10" x14ac:dyDescent="0.45">
      <c r="I31">
        <v>3</v>
      </c>
      <c r="J31" t="s">
        <v>102</v>
      </c>
    </row>
    <row r="32" spans="8:10" x14ac:dyDescent="0.45">
      <c r="I32">
        <f>SUM(I30:I31)</f>
        <v>646</v>
      </c>
    </row>
    <row r="38" spans="8:10" x14ac:dyDescent="0.45">
      <c r="H38" t="s">
        <v>84</v>
      </c>
      <c r="I38" t="s">
        <v>81</v>
      </c>
    </row>
    <row r="39" spans="8:10" x14ac:dyDescent="0.45">
      <c r="H39" t="s">
        <v>82</v>
      </c>
      <c r="I39">
        <v>2</v>
      </c>
      <c r="J39" t="s">
        <v>93</v>
      </c>
    </row>
    <row r="40" spans="8:10" x14ac:dyDescent="0.45">
      <c r="I40">
        <v>8</v>
      </c>
      <c r="J40" t="s">
        <v>94</v>
      </c>
    </row>
    <row r="41" spans="8:10" x14ac:dyDescent="0.45">
      <c r="I41">
        <v>1</v>
      </c>
      <c r="J41" t="s">
        <v>95</v>
      </c>
    </row>
    <row r="42" spans="8:10" x14ac:dyDescent="0.45">
      <c r="I42">
        <v>7896</v>
      </c>
      <c r="J42" t="s">
        <v>96</v>
      </c>
    </row>
    <row r="43" spans="8:10" x14ac:dyDescent="0.45">
      <c r="I43">
        <v>178</v>
      </c>
      <c r="J43" t="s">
        <v>97</v>
      </c>
    </row>
    <row r="44" spans="8:10" x14ac:dyDescent="0.45">
      <c r="I44">
        <v>532</v>
      </c>
      <c r="J44" t="s">
        <v>99</v>
      </c>
    </row>
    <row r="45" spans="8:10" x14ac:dyDescent="0.45">
      <c r="I45">
        <v>1</v>
      </c>
      <c r="J45" t="s">
        <v>100</v>
      </c>
    </row>
    <row r="46" spans="8:10" x14ac:dyDescent="0.45">
      <c r="I46">
        <v>14</v>
      </c>
      <c r="J46" t="s">
        <v>101</v>
      </c>
    </row>
    <row r="47" spans="8:10" x14ac:dyDescent="0.45">
      <c r="I47">
        <v>18</v>
      </c>
      <c r="J47" t="s">
        <v>103</v>
      </c>
    </row>
    <row r="48" spans="8:10" x14ac:dyDescent="0.45">
      <c r="I48">
        <f>SUM(I39:I47)</f>
        <v>8650</v>
      </c>
    </row>
    <row r="50" spans="8:13" x14ac:dyDescent="0.45">
      <c r="I50">
        <v>672</v>
      </c>
      <c r="J50" t="s">
        <v>98</v>
      </c>
    </row>
    <row r="51" spans="8:13" x14ac:dyDescent="0.45">
      <c r="I51">
        <v>3</v>
      </c>
      <c r="J51" t="s">
        <v>102</v>
      </c>
    </row>
    <row r="52" spans="8:13" x14ac:dyDescent="0.45">
      <c r="I52">
        <f>SUM(I50:I51)</f>
        <v>675</v>
      </c>
    </row>
    <row r="54" spans="8:13" x14ac:dyDescent="0.45">
      <c r="H54" t="s">
        <v>27</v>
      </c>
      <c r="I54" t="s">
        <v>83</v>
      </c>
    </row>
    <row r="55" spans="8:13" x14ac:dyDescent="0.45">
      <c r="H55" t="s">
        <v>3</v>
      </c>
      <c r="I55" t="s">
        <v>36</v>
      </c>
      <c r="J55" s="2" t="s">
        <v>2</v>
      </c>
      <c r="K55" s="3" t="s">
        <v>1</v>
      </c>
      <c r="L55" s="4">
        <v>7896</v>
      </c>
      <c r="M55" s="3"/>
    </row>
    <row r="56" spans="8:13" x14ac:dyDescent="0.45">
      <c r="J56" s="3"/>
      <c r="K56" s="3" t="s">
        <v>0</v>
      </c>
      <c r="L56" s="4">
        <v>14</v>
      </c>
      <c r="M56" s="6">
        <f>SUM(L55:L56)</f>
        <v>7910</v>
      </c>
    </row>
    <row r="57" spans="8:13" x14ac:dyDescent="0.45">
      <c r="I57" t="s">
        <v>37</v>
      </c>
      <c r="J57" s="3" t="s">
        <v>4</v>
      </c>
      <c r="K57" s="3" t="s">
        <v>38</v>
      </c>
      <c r="L57" s="4">
        <v>532</v>
      </c>
      <c r="M57" s="3"/>
    </row>
    <row r="58" spans="8:13" x14ac:dyDescent="0.45">
      <c r="J58" s="3"/>
      <c r="K58" s="19" t="s">
        <v>0</v>
      </c>
      <c r="L58" s="6">
        <v>18</v>
      </c>
      <c r="M58" s="6">
        <f>SUM(L57:L58)</f>
        <v>550</v>
      </c>
    </row>
    <row r="59" spans="8:13" x14ac:dyDescent="0.45">
      <c r="I59" t="s">
        <v>39</v>
      </c>
      <c r="J59" s="3" t="s">
        <v>40</v>
      </c>
      <c r="K59" s="3"/>
      <c r="L59" s="6">
        <v>0</v>
      </c>
      <c r="M59" s="3"/>
    </row>
    <row r="60" spans="8:13" x14ac:dyDescent="0.45">
      <c r="I60" t="s">
        <v>44</v>
      </c>
      <c r="J60" s="10" t="s">
        <v>5</v>
      </c>
      <c r="K60" s="10"/>
      <c r="L60" s="6">
        <v>0</v>
      </c>
      <c r="M60" s="10"/>
    </row>
    <row r="61" spans="8:13" x14ac:dyDescent="0.45">
      <c r="I61" t="s">
        <v>41</v>
      </c>
      <c r="J61" s="3" t="s">
        <v>6</v>
      </c>
      <c r="K61" s="3" t="s">
        <v>1</v>
      </c>
      <c r="L61" s="6">
        <v>8</v>
      </c>
      <c r="M61" s="3">
        <v>8</v>
      </c>
    </row>
    <row r="62" spans="8:13" x14ac:dyDescent="0.45">
      <c r="I62" t="s">
        <v>42</v>
      </c>
      <c r="J62" s="3" t="s">
        <v>7</v>
      </c>
      <c r="K62" s="3" t="s">
        <v>1</v>
      </c>
      <c r="L62" s="6">
        <v>178</v>
      </c>
      <c r="M62" s="3">
        <v>178</v>
      </c>
    </row>
    <row r="63" spans="8:13" x14ac:dyDescent="0.45">
      <c r="I63" t="s">
        <v>43</v>
      </c>
      <c r="J63" s="3" t="s">
        <v>8</v>
      </c>
      <c r="K63" s="3" t="s">
        <v>1</v>
      </c>
      <c r="L63" s="6">
        <v>2</v>
      </c>
      <c r="M63" s="3">
        <v>2</v>
      </c>
    </row>
    <row r="64" spans="8:13" x14ac:dyDescent="0.45">
      <c r="I64" t="s">
        <v>45</v>
      </c>
      <c r="J64" s="3" t="s">
        <v>9</v>
      </c>
      <c r="K64" s="3" t="s">
        <v>1</v>
      </c>
      <c r="L64" s="6">
        <v>1</v>
      </c>
      <c r="M64" s="19">
        <v>1</v>
      </c>
    </row>
    <row r="65" spans="9:14" x14ac:dyDescent="0.45">
      <c r="I65" t="s">
        <v>46</v>
      </c>
      <c r="J65" s="3" t="s">
        <v>10</v>
      </c>
      <c r="K65" s="3" t="s">
        <v>0</v>
      </c>
      <c r="L65" s="6">
        <v>1</v>
      </c>
      <c r="M65" s="19">
        <v>1</v>
      </c>
    </row>
    <row r="66" spans="9:14" x14ac:dyDescent="0.45">
      <c r="I66" t="s">
        <v>47</v>
      </c>
      <c r="J66" s="3"/>
      <c r="K66" s="3" t="s">
        <v>1</v>
      </c>
      <c r="L66" s="6">
        <v>0</v>
      </c>
      <c r="M66" s="3"/>
      <c r="N66" s="1">
        <f>SUM(M56:M66)</f>
        <v>8650</v>
      </c>
    </row>
    <row r="67" spans="9:14" x14ac:dyDescent="0.45">
      <c r="I67" t="s">
        <v>30</v>
      </c>
      <c r="J67" s="2"/>
      <c r="K67" s="3" t="s">
        <v>1</v>
      </c>
      <c r="L67" s="6">
        <v>671</v>
      </c>
      <c r="M67" s="3"/>
    </row>
    <row r="68" spans="9:14" x14ac:dyDescent="0.45">
      <c r="J68" s="3"/>
      <c r="K68" s="19" t="s">
        <v>0</v>
      </c>
      <c r="L68" s="6">
        <v>3</v>
      </c>
      <c r="M68" s="4">
        <f>SUM(L67:L68)</f>
        <v>674</v>
      </c>
    </row>
    <row r="69" spans="9:14" x14ac:dyDescent="0.45">
      <c r="J69" s="8"/>
      <c r="K69" s="9"/>
      <c r="L69" s="6"/>
      <c r="M69" s="5"/>
    </row>
    <row r="70" spans="9:14" x14ac:dyDescent="0.45">
      <c r="J70" s="8"/>
      <c r="K70" s="9"/>
      <c r="L70" s="6"/>
      <c r="M70" s="5"/>
    </row>
    <row r="71" spans="9:14" x14ac:dyDescent="0.45">
      <c r="J71" s="9"/>
      <c r="K71" s="9"/>
      <c r="L71" s="6"/>
      <c r="M71" s="5"/>
    </row>
    <row r="72" spans="9:14" x14ac:dyDescent="0.45">
      <c r="J72" s="2"/>
      <c r="K72" s="3"/>
      <c r="L72" s="6"/>
      <c r="M72" s="3"/>
    </row>
    <row r="73" spans="9:14" x14ac:dyDescent="0.45">
      <c r="J73" s="8"/>
      <c r="K73" s="7"/>
      <c r="L73" s="6"/>
      <c r="M73" s="7"/>
    </row>
    <row r="74" spans="9:14" x14ac:dyDescent="0.45">
      <c r="J74" s="8"/>
      <c r="K74" s="9"/>
      <c r="L74" s="6"/>
      <c r="M74" s="9"/>
    </row>
    <row r="75" spans="9:14" x14ac:dyDescent="0.45">
      <c r="J75" s="3"/>
      <c r="K75" s="3"/>
      <c r="L75" s="6"/>
      <c r="M75" s="5"/>
    </row>
    <row r="76" spans="9:14" x14ac:dyDescent="0.45">
      <c r="J76" s="9"/>
      <c r="K76" s="9"/>
      <c r="L76" s="6"/>
      <c r="M76" s="5"/>
    </row>
    <row r="77" spans="9:14" x14ac:dyDescent="0.45">
      <c r="J77" s="7"/>
      <c r="K77" s="7"/>
      <c r="L77" s="6"/>
      <c r="M77" s="5"/>
    </row>
    <row r="78" spans="9:14" x14ac:dyDescent="0.45">
      <c r="J78" s="2"/>
      <c r="K78" s="2"/>
      <c r="L78" s="6"/>
      <c r="M78" s="3"/>
    </row>
    <row r="79" spans="9:14" x14ac:dyDescent="0.45">
      <c r="J79" s="3"/>
      <c r="K79" s="9"/>
      <c r="L79" s="6"/>
      <c r="M79" s="3"/>
    </row>
    <row r="80" spans="9:14" x14ac:dyDescent="0.45">
      <c r="J80" s="3"/>
      <c r="K80" s="3"/>
      <c r="L80" s="6"/>
      <c r="M80" s="3"/>
    </row>
    <row r="81" spans="10:13" x14ac:dyDescent="0.45">
      <c r="J81" s="3"/>
      <c r="K81" s="2"/>
      <c r="L81" s="6"/>
      <c r="M81" s="3"/>
    </row>
    <row r="82" spans="10:13" x14ac:dyDescent="0.45">
      <c r="J82" s="3"/>
      <c r="K82" s="2"/>
      <c r="L82" s="6"/>
      <c r="M82" s="3"/>
    </row>
    <row r="83" spans="10:13" x14ac:dyDescent="0.45">
      <c r="J83" s="3"/>
      <c r="K83" s="3"/>
      <c r="L83" s="6"/>
      <c r="M83" s="5"/>
    </row>
    <row r="84" spans="10:13" x14ac:dyDescent="0.45">
      <c r="J84" s="3"/>
      <c r="K84" s="3"/>
      <c r="L84" s="6"/>
      <c r="M84" s="5"/>
    </row>
    <row r="85" spans="10:13" x14ac:dyDescent="0.45">
      <c r="J85" s="3"/>
      <c r="K85" s="3"/>
      <c r="L85" s="6"/>
      <c r="M85" s="5"/>
    </row>
    <row r="86" spans="10:13" x14ac:dyDescent="0.45">
      <c r="J86" s="3"/>
      <c r="K86" s="3"/>
      <c r="L86" s="6"/>
      <c r="M86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15"/>
    </sheetView>
  </sheetViews>
  <sheetFormatPr defaultRowHeight="14.25" x14ac:dyDescent="0.45"/>
  <cols>
    <col min="2" max="2" width="25.73046875" customWidth="1"/>
    <col min="5" max="5" width="29.73046875" customWidth="1"/>
    <col min="8" max="8" width="36.3984375" customWidth="1"/>
  </cols>
  <sheetData>
    <row r="1" spans="1:8" x14ac:dyDescent="0.45">
      <c r="B1" t="s">
        <v>145</v>
      </c>
      <c r="E1" t="s">
        <v>55</v>
      </c>
      <c r="H1" t="s">
        <v>56</v>
      </c>
    </row>
    <row r="2" spans="1:8" x14ac:dyDescent="0.45">
      <c r="A2">
        <v>76</v>
      </c>
      <c r="B2" t="s">
        <v>75</v>
      </c>
      <c r="D2">
        <v>2</v>
      </c>
      <c r="E2" t="s">
        <v>85</v>
      </c>
      <c r="G2">
        <v>9</v>
      </c>
      <c r="H2" t="s">
        <v>155</v>
      </c>
    </row>
    <row r="3" spans="1:8" x14ac:dyDescent="0.45">
      <c r="A3">
        <v>19</v>
      </c>
      <c r="B3" t="s">
        <v>74</v>
      </c>
      <c r="D3">
        <v>2</v>
      </c>
      <c r="E3" t="s">
        <v>86</v>
      </c>
      <c r="G3">
        <v>2</v>
      </c>
      <c r="H3" t="s">
        <v>156</v>
      </c>
    </row>
    <row r="4" spans="1:8" x14ac:dyDescent="0.45">
      <c r="A4">
        <v>49</v>
      </c>
      <c r="B4" t="s">
        <v>73</v>
      </c>
      <c r="D4">
        <v>8</v>
      </c>
      <c r="E4" t="s">
        <v>87</v>
      </c>
      <c r="G4">
        <v>3</v>
      </c>
      <c r="H4" t="s">
        <v>157</v>
      </c>
    </row>
    <row r="5" spans="1:8" x14ac:dyDescent="0.45">
      <c r="A5">
        <v>29</v>
      </c>
      <c r="B5" t="s">
        <v>72</v>
      </c>
      <c r="D5">
        <v>10361</v>
      </c>
      <c r="E5" t="s">
        <v>143</v>
      </c>
      <c r="G5">
        <v>8326</v>
      </c>
      <c r="H5" t="s">
        <v>158</v>
      </c>
    </row>
    <row r="6" spans="1:8" x14ac:dyDescent="0.45">
      <c r="A6">
        <v>6</v>
      </c>
      <c r="B6" t="s">
        <v>71</v>
      </c>
      <c r="D6">
        <v>9</v>
      </c>
      <c r="E6" t="s">
        <v>88</v>
      </c>
      <c r="G6">
        <v>179</v>
      </c>
      <c r="H6" t="s">
        <v>159</v>
      </c>
    </row>
    <row r="7" spans="1:8" x14ac:dyDescent="0.45">
      <c r="A7">
        <v>3</v>
      </c>
      <c r="B7" t="s">
        <v>70</v>
      </c>
      <c r="D7">
        <v>215</v>
      </c>
      <c r="E7" t="s">
        <v>144</v>
      </c>
      <c r="G7">
        <v>640</v>
      </c>
      <c r="H7" t="s">
        <v>161</v>
      </c>
    </row>
    <row r="8" spans="1:8" x14ac:dyDescent="0.45">
      <c r="A8">
        <v>52952</v>
      </c>
      <c r="B8" t="s">
        <v>69</v>
      </c>
      <c r="D8">
        <v>73</v>
      </c>
      <c r="E8" t="s">
        <v>92</v>
      </c>
      <c r="G8">
        <v>2</v>
      </c>
      <c r="H8" t="s">
        <v>162</v>
      </c>
    </row>
    <row r="9" spans="1:8" x14ac:dyDescent="0.45">
      <c r="A9">
        <v>12</v>
      </c>
      <c r="B9" t="s">
        <v>68</v>
      </c>
      <c r="D9">
        <v>57</v>
      </c>
      <c r="E9" t="s">
        <v>91</v>
      </c>
      <c r="G9">
        <v>16</v>
      </c>
      <c r="H9" t="s">
        <v>163</v>
      </c>
    </row>
    <row r="10" spans="1:8" x14ac:dyDescent="0.45">
      <c r="A10">
        <v>2664</v>
      </c>
      <c r="B10" t="s">
        <v>67</v>
      </c>
      <c r="G10">
        <v>19</v>
      </c>
      <c r="H10" t="s">
        <v>165</v>
      </c>
    </row>
    <row r="11" spans="1:8" x14ac:dyDescent="0.45">
      <c r="A11">
        <v>1300</v>
      </c>
      <c r="B11" t="s">
        <v>66</v>
      </c>
    </row>
    <row r="12" spans="1:8" x14ac:dyDescent="0.45">
      <c r="A12">
        <v>6</v>
      </c>
      <c r="B12" t="s">
        <v>139</v>
      </c>
    </row>
    <row r="13" spans="1:8" x14ac:dyDescent="0.45">
      <c r="A13">
        <v>7486</v>
      </c>
      <c r="B13" t="s">
        <v>140</v>
      </c>
    </row>
    <row r="14" spans="1:8" x14ac:dyDescent="0.45">
      <c r="A14">
        <v>70</v>
      </c>
      <c r="B14" t="s">
        <v>79</v>
      </c>
      <c r="G14">
        <v>644</v>
      </c>
      <c r="H14" t="s">
        <v>160</v>
      </c>
    </row>
    <row r="15" spans="1:8" x14ac:dyDescent="0.45">
      <c r="A15">
        <v>67</v>
      </c>
      <c r="B15" t="s">
        <v>80</v>
      </c>
      <c r="G15">
        <v>4</v>
      </c>
      <c r="H1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 Col q1+2</vt:lpstr>
      <vt:lpstr>Spec Col q1</vt:lpstr>
      <vt:lpstr>Spec Col q2</vt:lpstr>
      <vt:lpstr>BUAR ARB q1 </vt:lpstr>
      <vt:lpstr>BUCB Oesper q1</vt:lpstr>
      <vt:lpstr>BHY Winkler q1 </vt:lpstr>
      <vt:lpstr>Sheet1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Jeffrey Crawford</dc:creator>
  <cp:lastModifiedBy>Crawford, Thomas (crawfotj)</cp:lastModifiedBy>
  <dcterms:created xsi:type="dcterms:W3CDTF">2012-10-04T14:38:14Z</dcterms:created>
  <dcterms:modified xsi:type="dcterms:W3CDTF">2018-10-20T20:11:33Z</dcterms:modified>
</cp:coreProperties>
</file>