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iCloudDrive\Hult\1. Masters in Finance, 2022\0. Modules\2. Spring 2023 (Jan-May)\2. Financial Management\Class 1\"/>
    </mc:Choice>
  </mc:AlternateContent>
  <xr:revisionPtr revIDLastSave="0" documentId="13_ncr:1_{F10DBBD1-F82A-4142-8EE5-B60638C6507B}" xr6:coauthVersionLast="47" xr6:coauthVersionMax="47" xr10:uidLastSave="{00000000-0000-0000-0000-000000000000}"/>
  <bookViews>
    <workbookView xWindow="-98" yWindow="-98" windowWidth="21795" windowHeight="13875" xr2:uid="{9AAD5DAD-D5CC-425D-AFFE-7B4E57DB71C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G35" i="1"/>
  <c r="G32" i="1"/>
  <c r="G27" i="1"/>
  <c r="G23" i="1"/>
  <c r="G17" i="1"/>
  <c r="G14" i="1"/>
  <c r="G10" i="1"/>
  <c r="G8" i="1"/>
  <c r="G20" i="1"/>
  <c r="F9" i="1"/>
</calcChain>
</file>

<file path=xl/sharedStrings.xml><?xml version="1.0" encoding="utf-8"?>
<sst xmlns="http://schemas.openxmlformats.org/spreadsheetml/2006/main" count="61" uniqueCount="53">
  <si>
    <t xml:space="preserve"> </t>
  </si>
  <si>
    <t xml:space="preserve"> Funding Your Retirement Needs</t>
  </si>
  <si>
    <t>Your</t>
  </si>
  <si>
    <t>Numbers</t>
  </si>
  <si>
    <t>Step 2: Estimate Your Annual Needs at Retirement</t>
  </si>
  <si>
    <t>A.</t>
  </si>
  <si>
    <t>Present level of your living expenditures on an after-tax basis</t>
  </si>
  <si>
    <t>B.</t>
  </si>
  <si>
    <t>Times 0.80 equals: Base retirement expenditure level in today's dollars</t>
  </si>
  <si>
    <t>x 0.80</t>
  </si>
  <si>
    <t>C.</t>
  </si>
  <si>
    <t>Plus or minus: Anticipated change in living expenditures after retirement</t>
  </si>
  <si>
    <t>D.</t>
  </si>
  <si>
    <t>Annual living expenditures at retirement in today's dollars on an after-tax basis</t>
  </si>
  <si>
    <t>=</t>
  </si>
  <si>
    <t>E.</t>
  </si>
  <si>
    <t>Before-tax adjustment factor, based on an average tax rate of ____%</t>
  </si>
  <si>
    <t>x</t>
  </si>
  <si>
    <t>F.</t>
  </si>
  <si>
    <t>Before-tax income necessary to cover the annual living expenses in line D</t>
  </si>
  <si>
    <t>Step 3: Estimate Your Annual Income Available at Retirement</t>
  </si>
  <si>
    <t>G.</t>
  </si>
  <si>
    <t>Income from Social Security I today's dollars</t>
  </si>
  <si>
    <t>Use Quick SS calculator</t>
  </si>
  <si>
    <t>H.</t>
  </si>
  <si>
    <t>Plus: Projected pension benefits in today's dollars</t>
  </si>
  <si>
    <t>+</t>
  </si>
  <si>
    <t>I.</t>
  </si>
  <si>
    <t>Plus: Other income in today's dollars</t>
  </si>
  <si>
    <t>J.</t>
  </si>
  <si>
    <t>Anticipated retirement income, in today's dollars [equals (lines G + H + I)]</t>
  </si>
  <si>
    <t>Step 4: Calculate the Annual Inflation-Adjusted Shortfall</t>
  </si>
  <si>
    <t>K.</t>
  </si>
  <si>
    <t>Anticipated annual shortfall in today's dollars (line f minus line J)</t>
  </si>
  <si>
    <t>L.</t>
  </si>
  <si>
    <t>Years until retirement</t>
  </si>
  <si>
    <t>M.</t>
  </si>
  <si>
    <t>Equals: Inflation-adjusted annual shortfall (shortfall increased by inflation rate)</t>
  </si>
  <si>
    <t>Step 5: Calculate the Total Funds Needed at Retirement to Cover This Annual Shortfall</t>
  </si>
  <si>
    <t xml:space="preserve">Over the Number of Years You Expect to Be Retired </t>
  </si>
  <si>
    <t>N.</t>
  </si>
  <si>
    <t>Expected annual return on your investment after retirement</t>
  </si>
  <si>
    <t>Number of years after retirement</t>
  </si>
  <si>
    <t>O.</t>
  </si>
  <si>
    <t>Step 6: Determine How Much You Must Save Annually Between Now and Retirement</t>
  </si>
  <si>
    <t>to Cover the Shortfall</t>
  </si>
  <si>
    <t>P.</t>
  </si>
  <si>
    <t>Expected annual return on your investment before retirement</t>
  </si>
  <si>
    <t>V.</t>
  </si>
  <si>
    <t>Amount that must be saved annually</t>
  </si>
  <si>
    <t>Inflation adjusted return (return - expected inflation)</t>
  </si>
  <si>
    <t>Funds needed at retirement to finance the annual shortfall (PV of shortfall during retirement)</t>
  </si>
  <si>
    <t xml:space="preserve">Inflation adjustment factor, based on anticipated inflation rate of ____%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</si>
</sst>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"/>
    <numFmt numFmtId="165" formatCode="0.000"/>
    <numFmt numFmtId="166" formatCode="#,##0.000_);[Red]\(#,##0.0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0"/>
      <color theme="2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8" xfId="0" applyFont="1" applyBorder="1" applyAlignment="1">
      <alignment horizontal="left"/>
    </xf>
    <xf numFmtId="0" fontId="0" fillId="0" borderId="9" xfId="0" applyBorder="1"/>
    <xf numFmtId="0" fontId="0" fillId="0" borderId="7" xfId="0" applyBorder="1"/>
    <xf numFmtId="0" fontId="7" fillId="0" borderId="8" xfId="0" applyFont="1" applyBorder="1"/>
    <xf numFmtId="0" fontId="0" fillId="0" borderId="8" xfId="0" applyBorder="1"/>
    <xf numFmtId="0" fontId="8" fillId="0" borderId="0" xfId="0" applyFont="1" applyAlignment="1">
      <alignment horizontal="right"/>
    </xf>
    <xf numFmtId="0" fontId="8" fillId="0" borderId="0" xfId="0" applyFont="1"/>
    <xf numFmtId="164" fontId="0" fillId="2" borderId="10" xfId="0" applyNumberFormat="1" applyFill="1" applyBorder="1" applyProtection="1">
      <protection locked="0"/>
    </xf>
    <xf numFmtId="164" fontId="9" fillId="0" borderId="10" xfId="0" applyNumberFormat="1" applyFont="1" applyBorder="1"/>
    <xf numFmtId="0" fontId="8" fillId="0" borderId="0" xfId="0" applyFont="1" applyAlignment="1">
      <alignment horizontal="center"/>
    </xf>
    <xf numFmtId="164" fontId="9" fillId="0" borderId="11" xfId="0" applyNumberFormat="1" applyFont="1" applyBorder="1"/>
    <xf numFmtId="9" fontId="0" fillId="2" borderId="10" xfId="0" applyNumberFormat="1" applyFill="1" applyBorder="1" applyProtection="1">
      <protection locked="0"/>
    </xf>
    <xf numFmtId="9" fontId="0" fillId="0" borderId="11" xfId="0" applyNumberFormat="1" applyBorder="1" applyProtection="1">
      <protection locked="0"/>
    </xf>
    <xf numFmtId="0" fontId="2" fillId="0" borderId="0" xfId="2"/>
    <xf numFmtId="0" fontId="0" fillId="0" borderId="0" xfId="0" applyAlignment="1">
      <alignment horizontal="center"/>
    </xf>
    <xf numFmtId="0" fontId="10" fillId="0" borderId="0" xfId="0" quotePrefix="1" applyFont="1"/>
    <xf numFmtId="10" fontId="0" fillId="2" borderId="10" xfId="1" applyNumberFormat="1" applyFont="1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0" borderId="0" xfId="0" applyAlignment="1">
      <alignment horizontal="right"/>
    </xf>
    <xf numFmtId="165" fontId="9" fillId="0" borderId="10" xfId="0" applyNumberFormat="1" applyFont="1" applyBorder="1"/>
    <xf numFmtId="6" fontId="9" fillId="0" borderId="10" xfId="1" applyNumberFormat="1" applyFont="1" applyFill="1" applyBorder="1" applyAlignment="1">
      <alignment horizontal="right"/>
    </xf>
    <xf numFmtId="8" fontId="10" fillId="0" borderId="0" xfId="0" quotePrefix="1" applyNumberFormat="1" applyFont="1"/>
    <xf numFmtId="0" fontId="7" fillId="0" borderId="0" xfId="0" applyFont="1"/>
    <xf numFmtId="8" fontId="0" fillId="0" borderId="0" xfId="0" applyNumberFormat="1"/>
    <xf numFmtId="0" fontId="7" fillId="0" borderId="7" xfId="0" applyFont="1" applyBorder="1"/>
    <xf numFmtId="10" fontId="0" fillId="2" borderId="10" xfId="0" applyNumberFormat="1" applyFill="1" applyBorder="1" applyAlignment="1" applyProtection="1">
      <alignment horizontal="right"/>
      <protection locked="0"/>
    </xf>
    <xf numFmtId="10" fontId="9" fillId="0" borderId="10" xfId="1" applyNumberFormat="1" applyFont="1" applyFill="1" applyBorder="1" applyAlignment="1">
      <alignment horizontal="right"/>
    </xf>
    <xf numFmtId="6" fontId="9" fillId="0" borderId="10" xfId="0" applyNumberFormat="1" applyFont="1" applyBorder="1"/>
    <xf numFmtId="10" fontId="6" fillId="2" borderId="10" xfId="0" applyNumberFormat="1" applyFont="1" applyFill="1" applyBorder="1" applyProtection="1">
      <protection locked="0"/>
    </xf>
    <xf numFmtId="166" fontId="9" fillId="0" borderId="10" xfId="0" applyNumberFormat="1" applyFont="1" applyBorder="1"/>
    <xf numFmtId="0" fontId="0" fillId="0" borderId="12" xfId="0" applyBorder="1"/>
    <xf numFmtId="0" fontId="0" fillId="0" borderId="13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165100</xdr:rowOff>
    </xdr:from>
    <xdr:to>
      <xdr:col>15</xdr:col>
      <xdr:colOff>273050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4036F5-06B3-4A73-937D-3DBF56CB9942}"/>
            </a:ext>
          </a:extLst>
        </xdr:cNvPr>
        <xdr:cNvSpPr txBox="1"/>
      </xdr:nvSpPr>
      <xdr:spPr>
        <a:xfrm>
          <a:off x="8286750" y="165100"/>
          <a:ext cx="4254500" cy="12001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You were born in 2020 (23 years old)</a:t>
          </a:r>
        </a:p>
        <a:p>
          <a:r>
            <a:rPr lang="en-US" sz="1100"/>
            <a:t>2. Plan to retire at 68</a:t>
          </a:r>
          <a:r>
            <a:rPr lang="en-US" sz="1100" baseline="0"/>
            <a:t> years of age (45 years from now)</a:t>
          </a:r>
        </a:p>
        <a:p>
          <a:r>
            <a:rPr lang="en-US" sz="1100"/>
            <a:t>3. You expect</a:t>
          </a:r>
          <a:r>
            <a:rPr lang="en-US" sz="1100" baseline="0"/>
            <a:t> a retirement period of 23 years (67 to 90 years of age)</a:t>
          </a:r>
        </a:p>
        <a:p>
          <a:r>
            <a:rPr lang="en-US" sz="1100" baseline="0"/>
            <a:t>4. Average tax rate at retirement of 26%</a:t>
          </a:r>
        </a:p>
        <a:p>
          <a:r>
            <a:rPr lang="en-US" sz="1100" baseline="0"/>
            <a:t>5. Before-tax return earned before retirement: 9%</a:t>
          </a:r>
        </a:p>
        <a:p>
          <a:r>
            <a:rPr lang="en-US" sz="1100" baseline="0"/>
            <a:t>6.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Before-tax return earned after retirement: 5%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sa.gov/OACT/quickca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C8D6-E54B-4AD8-A2B6-41E2C3F34E09}">
  <dimension ref="B1:J43"/>
  <sheetViews>
    <sheetView tabSelected="1" topLeftCell="B18" zoomScale="120" zoomScaleNormal="120" workbookViewId="0">
      <selection activeCell="G42" sqref="G42"/>
    </sheetView>
  </sheetViews>
  <sheetFormatPr defaultRowHeight="14.25" x14ac:dyDescent="0.45"/>
  <cols>
    <col min="1" max="1" width="2.1328125" customWidth="1"/>
    <col min="4" max="4" width="69.53125" bestFit="1" customWidth="1"/>
    <col min="5" max="5" width="6.46484375" customWidth="1"/>
    <col min="7" max="7" width="10.796875" bestFit="1" customWidth="1"/>
    <col min="8" max="8" width="13" customWidth="1"/>
  </cols>
  <sheetData>
    <row r="1" spans="2:10" ht="14.65" thickBot="1" x14ac:dyDescent="0.5"/>
    <row r="2" spans="2:10" ht="17.649999999999999" thickBot="1" x14ac:dyDescent="0.5">
      <c r="B2" s="1" t="s">
        <v>0</v>
      </c>
      <c r="C2" s="43" t="s">
        <v>1</v>
      </c>
      <c r="D2" s="44"/>
      <c r="E2" s="44"/>
      <c r="F2" s="44"/>
      <c r="G2" s="44"/>
      <c r="H2" s="45"/>
      <c r="J2" s="2"/>
    </row>
    <row r="3" spans="2:10" ht="17.25" x14ac:dyDescent="0.45">
      <c r="B3" s="1"/>
      <c r="C3" s="1"/>
      <c r="D3" s="1"/>
      <c r="E3" s="1"/>
      <c r="F3" s="1"/>
      <c r="G3" s="1"/>
      <c r="H3" s="3"/>
      <c r="I3" s="3"/>
      <c r="J3" s="3"/>
    </row>
    <row r="4" spans="2:10" ht="17.25" x14ac:dyDescent="0.45">
      <c r="B4" s="4"/>
      <c r="C4" s="5"/>
      <c r="D4" s="5"/>
      <c r="E4" s="5"/>
      <c r="F4" s="5"/>
      <c r="G4" s="6" t="s">
        <v>2</v>
      </c>
      <c r="H4" s="7"/>
      <c r="I4" s="3"/>
      <c r="J4" s="3"/>
    </row>
    <row r="5" spans="2:10" x14ac:dyDescent="0.45">
      <c r="B5" s="8"/>
      <c r="C5" s="9"/>
      <c r="D5" s="9"/>
      <c r="E5" s="10"/>
      <c r="F5" s="10"/>
      <c r="G5" s="11" t="s">
        <v>3</v>
      </c>
      <c r="H5" s="12"/>
    </row>
    <row r="6" spans="2:10" x14ac:dyDescent="0.45">
      <c r="B6" s="13"/>
      <c r="C6" s="14" t="s">
        <v>4</v>
      </c>
      <c r="D6" s="14"/>
      <c r="E6" s="15"/>
      <c r="F6" s="15"/>
      <c r="G6" s="15"/>
      <c r="H6" s="12"/>
    </row>
    <row r="7" spans="2:10" x14ac:dyDescent="0.45">
      <c r="B7" s="13"/>
      <c r="C7" s="16" t="s">
        <v>5</v>
      </c>
      <c r="D7" s="17" t="s">
        <v>6</v>
      </c>
      <c r="F7" s="17"/>
      <c r="G7" s="18">
        <v>100000</v>
      </c>
      <c r="H7" s="12"/>
    </row>
    <row r="8" spans="2:10" x14ac:dyDescent="0.45">
      <c r="B8" s="13"/>
      <c r="C8" s="16" t="s">
        <v>7</v>
      </c>
      <c r="D8" s="17" t="s">
        <v>8</v>
      </c>
      <c r="F8" s="16" t="s">
        <v>9</v>
      </c>
      <c r="G8" s="19">
        <f>G7*0.8</f>
        <v>80000</v>
      </c>
      <c r="H8" s="12"/>
    </row>
    <row r="9" spans="2:10" x14ac:dyDescent="0.45">
      <c r="B9" s="13"/>
      <c r="C9" s="16" t="s">
        <v>10</v>
      </c>
      <c r="D9" s="17" t="s">
        <v>11</v>
      </c>
      <c r="F9" s="16" t="str">
        <f>"+ or -"</f>
        <v>+ or -</v>
      </c>
      <c r="G9" s="18">
        <v>15000</v>
      </c>
      <c r="H9" s="12"/>
      <c r="J9" s="9"/>
    </row>
    <row r="10" spans="2:10" x14ac:dyDescent="0.45">
      <c r="B10" s="13"/>
      <c r="C10" s="16" t="s">
        <v>12</v>
      </c>
      <c r="D10" s="17" t="s">
        <v>13</v>
      </c>
      <c r="F10" s="20" t="s">
        <v>14</v>
      </c>
      <c r="G10" s="19">
        <f>G8+G9</f>
        <v>95000</v>
      </c>
      <c r="H10" s="12"/>
    </row>
    <row r="11" spans="2:10" x14ac:dyDescent="0.45">
      <c r="B11" s="13"/>
      <c r="C11" s="16"/>
      <c r="D11" s="17"/>
      <c r="F11" s="17"/>
      <c r="G11" s="21"/>
      <c r="H11" s="12"/>
    </row>
    <row r="12" spans="2:10" x14ac:dyDescent="0.45">
      <c r="B12" s="13"/>
      <c r="C12" s="16" t="s">
        <v>15</v>
      </c>
      <c r="D12" s="17" t="s">
        <v>16</v>
      </c>
      <c r="F12" s="20" t="s">
        <v>17</v>
      </c>
      <c r="G12" s="22">
        <v>0.26</v>
      </c>
      <c r="H12" s="12"/>
    </row>
    <row r="13" spans="2:10" x14ac:dyDescent="0.45">
      <c r="B13" s="13"/>
      <c r="C13" s="16"/>
      <c r="D13" s="17"/>
      <c r="E13" s="17"/>
      <c r="F13" s="20"/>
      <c r="G13" s="23"/>
      <c r="H13" s="12"/>
    </row>
    <row r="14" spans="2:10" x14ac:dyDescent="0.45">
      <c r="B14" s="13"/>
      <c r="C14" s="16" t="s">
        <v>18</v>
      </c>
      <c r="D14" s="17" t="s">
        <v>19</v>
      </c>
      <c r="F14" s="20" t="s">
        <v>14</v>
      </c>
      <c r="G14" s="19">
        <f>G10/(1-G12)</f>
        <v>128378.37837837837</v>
      </c>
      <c r="H14" s="12"/>
    </row>
    <row r="15" spans="2:10" x14ac:dyDescent="0.45">
      <c r="B15" s="13"/>
      <c r="H15" s="12"/>
    </row>
    <row r="16" spans="2:10" x14ac:dyDescent="0.45">
      <c r="B16" s="13"/>
      <c r="C16" s="14" t="s">
        <v>20</v>
      </c>
      <c r="D16" s="15"/>
      <c r="E16" s="15"/>
      <c r="F16" s="15"/>
      <c r="G16" s="15"/>
      <c r="H16" s="12"/>
    </row>
    <row r="17" spans="2:10" x14ac:dyDescent="0.45">
      <c r="B17" s="13"/>
      <c r="C17" s="16" t="s">
        <v>21</v>
      </c>
      <c r="D17" s="17" t="s">
        <v>22</v>
      </c>
      <c r="G17" s="18">
        <f>3574*12</f>
        <v>42888</v>
      </c>
      <c r="H17" s="12"/>
      <c r="J17" s="24" t="s">
        <v>23</v>
      </c>
    </row>
    <row r="18" spans="2:10" x14ac:dyDescent="0.45">
      <c r="B18" s="13"/>
      <c r="C18" s="16" t="s">
        <v>24</v>
      </c>
      <c r="D18" s="17" t="s">
        <v>25</v>
      </c>
      <c r="F18" s="25" t="s">
        <v>26</v>
      </c>
      <c r="G18" s="18"/>
      <c r="H18" s="12"/>
    </row>
    <row r="19" spans="2:10" x14ac:dyDescent="0.45">
      <c r="B19" s="13"/>
      <c r="C19" s="16" t="s">
        <v>27</v>
      </c>
      <c r="D19" s="17" t="s">
        <v>28</v>
      </c>
      <c r="F19" s="25" t="s">
        <v>26</v>
      </c>
      <c r="G19" s="18"/>
      <c r="H19" s="12"/>
    </row>
    <row r="20" spans="2:10" x14ac:dyDescent="0.45">
      <c r="B20" s="13"/>
      <c r="C20" s="16" t="s">
        <v>29</v>
      </c>
      <c r="D20" s="17" t="s">
        <v>30</v>
      </c>
      <c r="F20" s="25" t="s">
        <v>14</v>
      </c>
      <c r="G20" s="19">
        <f>SUM(G17:G19)</f>
        <v>42888</v>
      </c>
      <c r="H20" s="12"/>
    </row>
    <row r="21" spans="2:10" x14ac:dyDescent="0.45">
      <c r="B21" s="13"/>
      <c r="H21" s="12"/>
    </row>
    <row r="22" spans="2:10" x14ac:dyDescent="0.45">
      <c r="B22" s="13"/>
      <c r="C22" s="14" t="s">
        <v>31</v>
      </c>
      <c r="D22" s="15"/>
      <c r="E22" s="15"/>
      <c r="F22" s="15"/>
      <c r="G22" s="15"/>
      <c r="H22" s="12"/>
    </row>
    <row r="23" spans="2:10" x14ac:dyDescent="0.45">
      <c r="B23" s="13"/>
      <c r="C23" s="16" t="s">
        <v>32</v>
      </c>
      <c r="D23" s="17" t="s">
        <v>33</v>
      </c>
      <c r="G23" s="19">
        <f>G14-G20</f>
        <v>85490.378378378373</v>
      </c>
      <c r="H23" s="12"/>
      <c r="J23" s="26"/>
    </row>
    <row r="24" spans="2:10" x14ac:dyDescent="0.45">
      <c r="B24" s="13"/>
      <c r="C24" s="16" t="s">
        <v>34</v>
      </c>
      <c r="D24" s="17" t="s">
        <v>52</v>
      </c>
      <c r="G24" s="27">
        <v>0.02</v>
      </c>
      <c r="H24" s="12"/>
    </row>
    <row r="25" spans="2:10" x14ac:dyDescent="0.45">
      <c r="B25" s="13"/>
      <c r="D25" s="17" t="s">
        <v>35</v>
      </c>
      <c r="G25" s="28">
        <v>45</v>
      </c>
      <c r="H25" s="12"/>
      <c r="J25" s="9"/>
    </row>
    <row r="26" spans="2:10" x14ac:dyDescent="0.45">
      <c r="B26" s="13"/>
      <c r="E26" s="16"/>
      <c r="F26" s="29"/>
      <c r="G26" s="30"/>
      <c r="H26" s="12"/>
    </row>
    <row r="27" spans="2:10" x14ac:dyDescent="0.45">
      <c r="B27" s="13"/>
      <c r="C27" s="16" t="s">
        <v>36</v>
      </c>
      <c r="D27" s="17" t="s">
        <v>37</v>
      </c>
      <c r="G27" s="31">
        <f>FV(G24,G25,,-G23)</f>
        <v>208413.07844253274</v>
      </c>
      <c r="H27" s="12"/>
      <c r="J27" s="32"/>
    </row>
    <row r="28" spans="2:10" x14ac:dyDescent="0.45">
      <c r="B28" s="13"/>
      <c r="H28" s="12"/>
      <c r="J28" s="9"/>
    </row>
    <row r="29" spans="2:10" x14ac:dyDescent="0.45">
      <c r="B29" s="13"/>
      <c r="C29" s="33" t="s">
        <v>38</v>
      </c>
      <c r="H29" s="12"/>
      <c r="J29" s="34"/>
    </row>
    <row r="30" spans="2:10" x14ac:dyDescent="0.45">
      <c r="B30" s="13"/>
      <c r="C30" s="14" t="s">
        <v>39</v>
      </c>
      <c r="D30" s="15"/>
      <c r="E30" s="15"/>
      <c r="F30" s="15"/>
      <c r="G30" s="15"/>
      <c r="H30" s="12"/>
    </row>
    <row r="31" spans="2:10" x14ac:dyDescent="0.45">
      <c r="B31" s="35"/>
      <c r="C31" s="16" t="s">
        <v>40</v>
      </c>
      <c r="D31" s="17" t="s">
        <v>41</v>
      </c>
      <c r="G31" s="36">
        <v>0.05</v>
      </c>
      <c r="H31" s="12"/>
    </row>
    <row r="32" spans="2:10" x14ac:dyDescent="0.45">
      <c r="B32" s="13"/>
      <c r="C32" s="16"/>
      <c r="D32" s="17" t="s">
        <v>50</v>
      </c>
      <c r="G32" s="37">
        <f>G31-G24</f>
        <v>3.0000000000000002E-2</v>
      </c>
      <c r="H32" s="12"/>
    </row>
    <row r="33" spans="2:10" x14ac:dyDescent="0.45">
      <c r="B33" s="13"/>
      <c r="C33" s="16"/>
      <c r="D33" s="17" t="s">
        <v>42</v>
      </c>
      <c r="G33" s="28">
        <v>22</v>
      </c>
      <c r="H33" s="12"/>
      <c r="J33" s="9"/>
    </row>
    <row r="34" spans="2:10" x14ac:dyDescent="0.45">
      <c r="B34" s="13"/>
      <c r="C34" s="16"/>
      <c r="E34" s="16"/>
      <c r="F34" s="29"/>
      <c r="G34" s="30"/>
      <c r="H34" s="12"/>
    </row>
    <row r="35" spans="2:10" x14ac:dyDescent="0.45">
      <c r="B35" s="13"/>
      <c r="C35" s="16" t="s">
        <v>43</v>
      </c>
      <c r="D35" s="17" t="s">
        <v>51</v>
      </c>
      <c r="F35" s="25" t="s">
        <v>14</v>
      </c>
      <c r="G35" s="38">
        <f>PV(G32,G33,-G27)</f>
        <v>3321461.8572506951</v>
      </c>
      <c r="H35" s="12"/>
      <c r="J35" s="32" t="s">
        <v>0</v>
      </c>
    </row>
    <row r="36" spans="2:10" x14ac:dyDescent="0.45">
      <c r="B36" s="13"/>
      <c r="G36" s="34"/>
      <c r="H36" s="12"/>
    </row>
    <row r="37" spans="2:10" x14ac:dyDescent="0.45">
      <c r="B37" s="13"/>
      <c r="C37" s="33" t="s">
        <v>44</v>
      </c>
      <c r="H37" s="12"/>
    </row>
    <row r="38" spans="2:10" x14ac:dyDescent="0.45">
      <c r="B38" s="13"/>
      <c r="C38" s="14" t="s">
        <v>45</v>
      </c>
      <c r="D38" s="15"/>
      <c r="E38" s="15"/>
      <c r="F38" s="15"/>
      <c r="G38" s="15"/>
      <c r="H38" s="12"/>
    </row>
    <row r="39" spans="2:10" x14ac:dyDescent="0.45">
      <c r="B39" s="13"/>
      <c r="C39" s="16" t="s">
        <v>46</v>
      </c>
      <c r="D39" s="17" t="s">
        <v>47</v>
      </c>
      <c r="G39" s="39">
        <v>0.09</v>
      </c>
      <c r="H39" s="12"/>
    </row>
    <row r="40" spans="2:10" x14ac:dyDescent="0.45">
      <c r="B40" s="13"/>
      <c r="C40" s="16"/>
      <c r="D40" s="17" t="s">
        <v>35</v>
      </c>
      <c r="G40" s="28">
        <v>45</v>
      </c>
      <c r="H40" s="12"/>
    </row>
    <row r="41" spans="2:10" x14ac:dyDescent="0.45">
      <c r="B41" s="13"/>
      <c r="C41" s="16"/>
      <c r="E41" s="16"/>
      <c r="F41" s="25"/>
      <c r="G41" s="40"/>
      <c r="H41" s="12"/>
    </row>
    <row r="42" spans="2:10" x14ac:dyDescent="0.45">
      <c r="B42" s="13"/>
      <c r="C42" s="16" t="s">
        <v>48</v>
      </c>
      <c r="D42" s="17" t="s">
        <v>49</v>
      </c>
      <c r="F42" s="25" t="s">
        <v>14</v>
      </c>
      <c r="G42" s="38">
        <f>PMT(G39,G40,0,-G35)</f>
        <v>6316.2625993804168</v>
      </c>
      <c r="H42" s="12"/>
      <c r="J42" s="32" t="s">
        <v>0</v>
      </c>
    </row>
    <row r="43" spans="2:10" x14ac:dyDescent="0.45">
      <c r="B43" s="41"/>
      <c r="C43" s="15"/>
      <c r="D43" s="15"/>
      <c r="E43" s="15"/>
      <c r="F43" s="15"/>
      <c r="G43" s="15"/>
      <c r="H43" s="42"/>
    </row>
  </sheetData>
  <mergeCells count="1">
    <mergeCell ref="C2:H2"/>
  </mergeCells>
  <hyperlinks>
    <hyperlink ref="J17" r:id="rId1" xr:uid="{757C4B86-D559-4870-9ECB-EDD6EDCE66C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Chavez</dc:creator>
  <cp:lastModifiedBy>Suraj Udasi</cp:lastModifiedBy>
  <dcterms:created xsi:type="dcterms:W3CDTF">2023-01-16T22:38:46Z</dcterms:created>
  <dcterms:modified xsi:type="dcterms:W3CDTF">2023-01-30T22:17:10Z</dcterms:modified>
</cp:coreProperties>
</file>