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iCloudDrive\Hult\1. Masters in Finance, 2022\0. Modules\2. Spring 2023 (Jan-May)\2. Financial Management\Class 1\"/>
    </mc:Choice>
  </mc:AlternateContent>
  <xr:revisionPtr revIDLastSave="0" documentId="13_ncr:1_{FC71EDB2-F577-44F0-A8A2-4B0F3CA7E24F}" xr6:coauthVersionLast="47" xr6:coauthVersionMax="47" xr10:uidLastSave="{00000000-0000-0000-0000-000000000000}"/>
  <bookViews>
    <workbookView xWindow="-98" yWindow="-98" windowWidth="21795" windowHeight="13875" xr2:uid="{5D00789B-A44B-4F1E-9146-0D7D13A3ABC5}"/>
  </bookViews>
  <sheets>
    <sheet name="Analysis" sheetId="1" r:id="rId1"/>
    <sheet name="Mortgage Calculation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M38" i="1" l="1"/>
  <c r="I38" i="1"/>
  <c r="M35" i="1"/>
  <c r="I35" i="1"/>
  <c r="M28" i="1"/>
  <c r="I28" i="1"/>
  <c r="S39" i="1"/>
  <c r="Q39" i="1"/>
  <c r="S38" i="1"/>
  <c r="S37" i="1"/>
  <c r="Q38" i="1"/>
  <c r="Q37" i="1"/>
  <c r="M24" i="1"/>
  <c r="I24" i="1"/>
  <c r="M23" i="1"/>
  <c r="I23" i="1"/>
  <c r="M22" i="1"/>
  <c r="I22" i="1"/>
  <c r="M19" i="1"/>
  <c r="I19" i="1"/>
  <c r="M15" i="1"/>
  <c r="M16" i="1"/>
  <c r="I16" i="1"/>
  <c r="I15" i="1"/>
  <c r="M14" i="1"/>
  <c r="I14" i="1"/>
  <c r="L10" i="2" l="1"/>
  <c r="L14" i="2"/>
  <c r="L12" i="2"/>
  <c r="L8" i="2"/>
  <c r="B10" i="2"/>
  <c r="C10" i="2"/>
  <c r="D10" i="2"/>
  <c r="E10" i="2"/>
  <c r="F10" i="2"/>
  <c r="B11" i="2"/>
  <c r="C11" i="2"/>
  <c r="D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D9" i="2"/>
  <c r="C9" i="2"/>
  <c r="E9" i="2" s="1"/>
  <c r="F9" i="2" s="1"/>
  <c r="B9" i="2"/>
  <c r="F8" i="2"/>
  <c r="E8" i="2"/>
  <c r="D8" i="2"/>
  <c r="C8" i="2"/>
  <c r="B8" i="2"/>
  <c r="B5" i="2"/>
  <c r="B4" i="2"/>
  <c r="B3" i="2"/>
  <c r="B2" i="2"/>
  <c r="M10" i="1"/>
  <c r="M7" i="1"/>
  <c r="M6" i="1"/>
  <c r="I10" i="1"/>
  <c r="I7" i="1"/>
  <c r="M30" i="1"/>
  <c r="M42" i="1" s="1"/>
  <c r="I30" i="1"/>
  <c r="I42" i="1" s="1"/>
  <c r="Q27" i="1"/>
  <c r="S26" i="1"/>
  <c r="Q26" i="1"/>
  <c r="Q25" i="1"/>
  <c r="Q16" i="1"/>
  <c r="I11" i="1"/>
  <c r="M11" i="1" l="1"/>
  <c r="M45" i="1" s="1"/>
  <c r="E11" i="2"/>
  <c r="F11" i="2" s="1"/>
  <c r="B12" i="2" s="1"/>
  <c r="I48" i="1"/>
  <c r="I45" i="1"/>
  <c r="M48" i="1" l="1"/>
  <c r="D12" i="2"/>
  <c r="E12" i="2" s="1"/>
  <c r="F12" i="2" s="1"/>
  <c r="B13" i="2" s="1"/>
  <c r="D13" i="2" l="1"/>
  <c r="E13" i="2" s="1"/>
  <c r="F13" i="2"/>
  <c r="B14" i="2" s="1"/>
  <c r="D14" i="2" l="1"/>
  <c r="E14" i="2" s="1"/>
  <c r="F14" i="2" s="1"/>
  <c r="B15" i="2" s="1"/>
  <c r="D15" i="2" l="1"/>
  <c r="E15" i="2" s="1"/>
  <c r="F15" i="2" s="1"/>
  <c r="B16" i="2" s="1"/>
  <c r="D16" i="2" l="1"/>
  <c r="E16" i="2" s="1"/>
  <c r="F16" i="2"/>
  <c r="B17" i="2" s="1"/>
  <c r="D17" i="2" l="1"/>
  <c r="E17" i="2" s="1"/>
  <c r="F17" i="2" s="1"/>
  <c r="B18" i="2" s="1"/>
  <c r="D18" i="2" l="1"/>
  <c r="E18" i="2" s="1"/>
  <c r="F18" i="2" s="1"/>
  <c r="B19" i="2" s="1"/>
  <c r="D19" i="2" l="1"/>
  <c r="E19" i="2" s="1"/>
  <c r="F19" i="2" s="1"/>
  <c r="B20" i="2" s="1"/>
  <c r="D20" i="2" l="1"/>
  <c r="E20" i="2" s="1"/>
  <c r="F20" i="2"/>
  <c r="B21" i="2" s="1"/>
  <c r="D21" i="2" l="1"/>
  <c r="E21" i="2" s="1"/>
  <c r="F21" i="2"/>
  <c r="B22" i="2" s="1"/>
  <c r="D22" i="2" l="1"/>
  <c r="E22" i="2" s="1"/>
  <c r="F22" i="2" s="1"/>
  <c r="B23" i="2" s="1"/>
  <c r="D23" i="2" l="1"/>
  <c r="E23" i="2" s="1"/>
  <c r="F23" i="2" s="1"/>
  <c r="B24" i="2" s="1"/>
  <c r="D24" i="2" l="1"/>
  <c r="E24" i="2" s="1"/>
  <c r="F24" i="2"/>
  <c r="B25" i="2" s="1"/>
  <c r="D25" i="2" l="1"/>
  <c r="E25" i="2" s="1"/>
  <c r="F25" i="2" s="1"/>
  <c r="B26" i="2" s="1"/>
  <c r="D26" i="2" l="1"/>
  <c r="E26" i="2" s="1"/>
  <c r="F26" i="2"/>
  <c r="B27" i="2" s="1"/>
  <c r="D27" i="2" l="1"/>
  <c r="E27" i="2" s="1"/>
  <c r="F27" i="2" s="1"/>
  <c r="B28" i="2" s="1"/>
  <c r="D28" i="2" l="1"/>
  <c r="E28" i="2" s="1"/>
  <c r="F28" i="2" s="1"/>
  <c r="B29" i="2" s="1"/>
  <c r="D29" i="2" l="1"/>
  <c r="E29" i="2" s="1"/>
  <c r="F29" i="2" s="1"/>
  <c r="B30" i="2" s="1"/>
  <c r="D30" i="2" l="1"/>
  <c r="E30" i="2" s="1"/>
  <c r="F30" i="2" s="1"/>
  <c r="B31" i="2" s="1"/>
  <c r="F31" i="2" l="1"/>
  <c r="B32" i="2" s="1"/>
  <c r="D31" i="2"/>
  <c r="E31" i="2" s="1"/>
  <c r="D32" i="2" l="1"/>
  <c r="E32" i="2" s="1"/>
  <c r="F32" i="2"/>
  <c r="B33" i="2" s="1"/>
  <c r="D33" i="2" l="1"/>
  <c r="E33" i="2" s="1"/>
  <c r="F33" i="2" s="1"/>
  <c r="B34" i="2" s="1"/>
  <c r="D34" i="2" l="1"/>
  <c r="E34" i="2" s="1"/>
  <c r="F34" i="2" s="1"/>
  <c r="B35" i="2" s="1"/>
  <c r="D35" i="2" l="1"/>
  <c r="E35" i="2" s="1"/>
  <c r="F35" i="2" s="1"/>
  <c r="B36" i="2" s="1"/>
  <c r="D36" i="2" l="1"/>
  <c r="E36" i="2" s="1"/>
  <c r="F36" i="2" s="1"/>
  <c r="B37" i="2" s="1"/>
  <c r="D37" i="2" l="1"/>
  <c r="E37" i="2" s="1"/>
  <c r="F37" i="2" s="1"/>
  <c r="B38" i="2" s="1"/>
  <c r="D38" i="2" l="1"/>
  <c r="E38" i="2" s="1"/>
  <c r="F38" i="2" s="1"/>
  <c r="B39" i="2" s="1"/>
  <c r="D39" i="2" l="1"/>
  <c r="E39" i="2" s="1"/>
  <c r="F39" i="2" s="1"/>
  <c r="B40" i="2" s="1"/>
  <c r="D40" i="2" l="1"/>
  <c r="E40" i="2" s="1"/>
  <c r="F40" i="2"/>
  <c r="B41" i="2" s="1"/>
  <c r="F41" i="2" l="1"/>
  <c r="B42" i="2" s="1"/>
  <c r="D41" i="2"/>
  <c r="E41" i="2" s="1"/>
  <c r="D42" i="2" l="1"/>
  <c r="E42" i="2" s="1"/>
  <c r="F42" i="2"/>
  <c r="B43" i="2" s="1"/>
  <c r="D43" i="2" l="1"/>
  <c r="E43" i="2" s="1"/>
  <c r="F43" i="2" s="1"/>
  <c r="B44" i="2" s="1"/>
  <c r="D44" i="2" l="1"/>
  <c r="E44" i="2" s="1"/>
  <c r="F44" i="2"/>
  <c r="B45" i="2" s="1"/>
  <c r="D45" i="2" l="1"/>
  <c r="E45" i="2" s="1"/>
  <c r="F45" i="2" s="1"/>
  <c r="B46" i="2" s="1"/>
  <c r="D46" i="2" l="1"/>
  <c r="E46" i="2" s="1"/>
  <c r="F46" i="2" s="1"/>
  <c r="B47" i="2" s="1"/>
  <c r="F47" i="2" l="1"/>
  <c r="B48" i="2" s="1"/>
  <c r="D47" i="2"/>
  <c r="E47" i="2" s="1"/>
  <c r="D48" i="2" l="1"/>
  <c r="E48" i="2" s="1"/>
  <c r="F48" i="2"/>
  <c r="B49" i="2" s="1"/>
  <c r="D49" i="2" l="1"/>
  <c r="E49" i="2" s="1"/>
  <c r="F49" i="2" s="1"/>
  <c r="B50" i="2" s="1"/>
  <c r="D50" i="2" l="1"/>
  <c r="E50" i="2" s="1"/>
  <c r="F50" i="2" s="1"/>
  <c r="B51" i="2" s="1"/>
  <c r="D51" i="2" l="1"/>
  <c r="E51" i="2" s="1"/>
  <c r="F51" i="2" s="1"/>
  <c r="B52" i="2" s="1"/>
  <c r="D52" i="2" l="1"/>
  <c r="E52" i="2" s="1"/>
  <c r="F52" i="2" s="1"/>
  <c r="B53" i="2" s="1"/>
  <c r="D53" i="2" l="1"/>
  <c r="E53" i="2" s="1"/>
  <c r="F53" i="2"/>
  <c r="B54" i="2" s="1"/>
  <c r="D54" i="2" l="1"/>
  <c r="E54" i="2" s="1"/>
  <c r="F54" i="2" s="1"/>
  <c r="B55" i="2" s="1"/>
  <c r="D55" i="2" l="1"/>
  <c r="E55" i="2" s="1"/>
  <c r="F55" i="2" s="1"/>
  <c r="B56" i="2" s="1"/>
  <c r="D56" i="2" l="1"/>
  <c r="E56" i="2" s="1"/>
  <c r="F56" i="2"/>
  <c r="B57" i="2" s="1"/>
  <c r="D57" i="2" l="1"/>
  <c r="E57" i="2" s="1"/>
  <c r="F57" i="2" s="1"/>
  <c r="B58" i="2" s="1"/>
  <c r="D58" i="2" l="1"/>
  <c r="E58" i="2" s="1"/>
  <c r="F58" i="2"/>
  <c r="B59" i="2" s="1"/>
  <c r="D59" i="2" l="1"/>
  <c r="E59" i="2" s="1"/>
  <c r="F59" i="2" s="1"/>
  <c r="B60" i="2" s="1"/>
  <c r="D60" i="2" l="1"/>
  <c r="E60" i="2" s="1"/>
  <c r="F60" i="2"/>
  <c r="B61" i="2" s="1"/>
  <c r="D61" i="2" l="1"/>
  <c r="E61" i="2" s="1"/>
  <c r="F61" i="2" s="1"/>
  <c r="B62" i="2" s="1"/>
  <c r="D62" i="2" l="1"/>
  <c r="E62" i="2" s="1"/>
  <c r="F62" i="2" s="1"/>
  <c r="B63" i="2" s="1"/>
  <c r="D63" i="2" l="1"/>
  <c r="E63" i="2" s="1"/>
  <c r="F63" i="2" s="1"/>
  <c r="B64" i="2" s="1"/>
  <c r="D64" i="2" l="1"/>
  <c r="E64" i="2" s="1"/>
  <c r="F64" i="2"/>
  <c r="B65" i="2" s="1"/>
  <c r="D65" i="2" l="1"/>
  <c r="E65" i="2" s="1"/>
  <c r="F65" i="2" s="1"/>
  <c r="B66" i="2" s="1"/>
  <c r="D66" i="2" l="1"/>
  <c r="E66" i="2" s="1"/>
  <c r="F66" i="2" s="1"/>
  <c r="B67" i="2" s="1"/>
  <c r="D67" i="2" l="1"/>
  <c r="E67" i="2" s="1"/>
  <c r="F67" i="2" s="1"/>
  <c r="B68" i="2" s="1"/>
  <c r="F68" i="2" l="1"/>
  <c r="B69" i="2" s="1"/>
  <c r="D68" i="2"/>
  <c r="E68" i="2" s="1"/>
  <c r="D69" i="2" l="1"/>
  <c r="E69" i="2" s="1"/>
  <c r="F69" i="2"/>
  <c r="B70" i="2" s="1"/>
  <c r="D70" i="2" l="1"/>
  <c r="E70" i="2" s="1"/>
  <c r="F70" i="2" s="1"/>
  <c r="B71" i="2" s="1"/>
  <c r="D71" i="2" l="1"/>
  <c r="E71" i="2" s="1"/>
  <c r="F71" i="2" s="1"/>
  <c r="B72" i="2" s="1"/>
  <c r="D72" i="2" l="1"/>
  <c r="E72" i="2" s="1"/>
  <c r="F72" i="2"/>
  <c r="B73" i="2" s="1"/>
  <c r="D73" i="2" l="1"/>
  <c r="E73" i="2" s="1"/>
  <c r="F73" i="2" s="1"/>
  <c r="B74" i="2" s="1"/>
  <c r="D74" i="2" l="1"/>
  <c r="E74" i="2" s="1"/>
  <c r="F74" i="2"/>
  <c r="B75" i="2" s="1"/>
  <c r="D75" i="2" l="1"/>
  <c r="E75" i="2" s="1"/>
  <c r="F75" i="2" s="1"/>
  <c r="B76" i="2" s="1"/>
  <c r="D76" i="2" l="1"/>
  <c r="E76" i="2" s="1"/>
  <c r="F76" i="2"/>
  <c r="B77" i="2" s="1"/>
  <c r="D77" i="2" l="1"/>
  <c r="E77" i="2" s="1"/>
  <c r="F77" i="2" s="1"/>
  <c r="B78" i="2" s="1"/>
  <c r="D78" i="2" l="1"/>
  <c r="E78" i="2" s="1"/>
  <c r="F78" i="2" s="1"/>
  <c r="B79" i="2" s="1"/>
  <c r="F79" i="2" l="1"/>
  <c r="B80" i="2" s="1"/>
  <c r="D79" i="2"/>
  <c r="E79" i="2" s="1"/>
  <c r="D80" i="2" l="1"/>
  <c r="E80" i="2" s="1"/>
  <c r="F80" i="2"/>
  <c r="B81" i="2" s="1"/>
  <c r="D81" i="2" l="1"/>
  <c r="E81" i="2" s="1"/>
  <c r="F81" i="2" s="1"/>
  <c r="B82" i="2" s="1"/>
  <c r="F82" i="2" l="1"/>
  <c r="B83" i="2" s="1"/>
  <c r="D82" i="2"/>
  <c r="E82" i="2" s="1"/>
  <c r="D83" i="2" l="1"/>
  <c r="E83" i="2" s="1"/>
  <c r="F83" i="2" s="1"/>
  <c r="B84" i="2" s="1"/>
  <c r="D84" i="2" l="1"/>
  <c r="E84" i="2" s="1"/>
  <c r="F84" i="2" s="1"/>
  <c r="B85" i="2" s="1"/>
  <c r="D85" i="2" l="1"/>
  <c r="E85" i="2" s="1"/>
  <c r="F85" i="2"/>
  <c r="B86" i="2" s="1"/>
  <c r="D86" i="2" l="1"/>
  <c r="E86" i="2" s="1"/>
  <c r="F86" i="2" s="1"/>
  <c r="B87" i="2" s="1"/>
  <c r="D87" i="2" l="1"/>
  <c r="E87" i="2" s="1"/>
  <c r="F87" i="2" s="1"/>
  <c r="B88" i="2" s="1"/>
  <c r="D88" i="2" l="1"/>
  <c r="E88" i="2" s="1"/>
  <c r="F88" i="2"/>
  <c r="B89" i="2" s="1"/>
  <c r="D89" i="2" l="1"/>
  <c r="E89" i="2" s="1"/>
  <c r="F89" i="2" s="1"/>
  <c r="B90" i="2" s="1"/>
  <c r="D90" i="2" l="1"/>
  <c r="E90" i="2" s="1"/>
  <c r="F90" i="2"/>
  <c r="B91" i="2" s="1"/>
  <c r="F91" i="2" l="1"/>
  <c r="B92" i="2" s="1"/>
  <c r="D91" i="2"/>
  <c r="E91" i="2" s="1"/>
  <c r="D92" i="2" l="1"/>
  <c r="E92" i="2" s="1"/>
  <c r="F92" i="2" s="1"/>
  <c r="B93" i="2" s="1"/>
  <c r="D93" i="2" l="1"/>
  <c r="E93" i="2" s="1"/>
  <c r="F93" i="2"/>
  <c r="B94" i="2" s="1"/>
  <c r="D94" i="2" l="1"/>
  <c r="E94" i="2" s="1"/>
  <c r="F94" i="2" s="1"/>
  <c r="B95" i="2" s="1"/>
  <c r="D95" i="2" l="1"/>
  <c r="E95" i="2" s="1"/>
  <c r="F95" i="2" s="1"/>
  <c r="B96" i="2" s="1"/>
  <c r="D96" i="2" l="1"/>
  <c r="E96" i="2" s="1"/>
  <c r="F96" i="2"/>
  <c r="B97" i="2" s="1"/>
  <c r="D97" i="2" l="1"/>
  <c r="E97" i="2" s="1"/>
  <c r="F97" i="2" s="1"/>
  <c r="B98" i="2" s="1"/>
  <c r="D98" i="2" l="1"/>
  <c r="E98" i="2" s="1"/>
  <c r="F98" i="2" s="1"/>
  <c r="B99" i="2" s="1"/>
  <c r="F99" i="2" l="1"/>
  <c r="B100" i="2" s="1"/>
  <c r="D99" i="2"/>
  <c r="E99" i="2" s="1"/>
  <c r="F100" i="2" l="1"/>
  <c r="B101" i="2" s="1"/>
  <c r="D100" i="2"/>
  <c r="E100" i="2" s="1"/>
  <c r="D101" i="2" l="1"/>
  <c r="E101" i="2" s="1"/>
  <c r="F101" i="2"/>
  <c r="B102" i="2" s="1"/>
  <c r="D102" i="2" l="1"/>
  <c r="E102" i="2" s="1"/>
  <c r="F102" i="2" s="1"/>
  <c r="B103" i="2" s="1"/>
  <c r="D103" i="2" l="1"/>
  <c r="E103" i="2" s="1"/>
  <c r="F103" i="2" s="1"/>
  <c r="B104" i="2" s="1"/>
  <c r="D104" i="2" l="1"/>
  <c r="E104" i="2" s="1"/>
  <c r="F104" i="2" s="1"/>
  <c r="B105" i="2" s="1"/>
  <c r="D105" i="2" l="1"/>
  <c r="E105" i="2" s="1"/>
  <c r="F105" i="2" s="1"/>
  <c r="B106" i="2" s="1"/>
  <c r="D106" i="2" l="1"/>
  <c r="E106" i="2" s="1"/>
  <c r="F106" i="2" s="1"/>
  <c r="B107" i="2" s="1"/>
  <c r="D107" i="2" l="1"/>
  <c r="E107" i="2" s="1"/>
  <c r="F107" i="2" s="1"/>
  <c r="B108" i="2" s="1"/>
  <c r="D108" i="2" l="1"/>
  <c r="E108" i="2" s="1"/>
  <c r="F108" i="2"/>
  <c r="B109" i="2" s="1"/>
  <c r="D109" i="2" l="1"/>
  <c r="E109" i="2" s="1"/>
  <c r="F109" i="2"/>
  <c r="B110" i="2" s="1"/>
  <c r="D110" i="2" l="1"/>
  <c r="E110" i="2" s="1"/>
  <c r="F110" i="2" s="1"/>
  <c r="B111" i="2" s="1"/>
  <c r="D111" i="2" l="1"/>
  <c r="E111" i="2" s="1"/>
  <c r="F111" i="2" s="1"/>
  <c r="B112" i="2" s="1"/>
  <c r="D112" i="2" l="1"/>
  <c r="E112" i="2" s="1"/>
  <c r="F112" i="2"/>
  <c r="B113" i="2" s="1"/>
  <c r="D113" i="2" l="1"/>
  <c r="E113" i="2" s="1"/>
  <c r="F113" i="2" s="1"/>
  <c r="B114" i="2" s="1"/>
  <c r="D114" i="2" l="1"/>
  <c r="E114" i="2" s="1"/>
  <c r="F114" i="2" s="1"/>
  <c r="B115" i="2" s="1"/>
  <c r="D115" i="2" l="1"/>
  <c r="E115" i="2" s="1"/>
  <c r="F115" i="2" s="1"/>
  <c r="B116" i="2" s="1"/>
  <c r="D116" i="2" l="1"/>
  <c r="E116" i="2" s="1"/>
  <c r="F116" i="2" s="1"/>
  <c r="B117" i="2" s="1"/>
  <c r="D117" i="2" l="1"/>
  <c r="E117" i="2" s="1"/>
  <c r="F117" i="2"/>
  <c r="B118" i="2" s="1"/>
  <c r="D118" i="2" l="1"/>
  <c r="E118" i="2" s="1"/>
  <c r="F118" i="2" s="1"/>
  <c r="B119" i="2" s="1"/>
  <c r="D119" i="2" l="1"/>
  <c r="E119" i="2" s="1"/>
  <c r="F119" i="2" s="1"/>
  <c r="B120" i="2" s="1"/>
  <c r="D120" i="2" l="1"/>
  <c r="E120" i="2" s="1"/>
  <c r="F120" i="2"/>
  <c r="B121" i="2" s="1"/>
  <c r="D121" i="2" l="1"/>
  <c r="E121" i="2" s="1"/>
  <c r="F121" i="2" s="1"/>
  <c r="B122" i="2" s="1"/>
  <c r="D122" i="2" l="1"/>
  <c r="E122" i="2" s="1"/>
  <c r="F122" i="2"/>
  <c r="B123" i="2" s="1"/>
  <c r="D123" i="2" l="1"/>
  <c r="E123" i="2" s="1"/>
  <c r="F123" i="2" s="1"/>
  <c r="B124" i="2" s="1"/>
  <c r="D124" i="2" l="1"/>
  <c r="E124" i="2" s="1"/>
  <c r="F124" i="2"/>
  <c r="B125" i="2" s="1"/>
  <c r="D125" i="2" l="1"/>
  <c r="E125" i="2" s="1"/>
  <c r="F125" i="2"/>
  <c r="B126" i="2" s="1"/>
  <c r="D126" i="2" l="1"/>
  <c r="E126" i="2" s="1"/>
  <c r="F126" i="2" s="1"/>
  <c r="B127" i="2" s="1"/>
  <c r="D127" i="2" l="1"/>
  <c r="E127" i="2" s="1"/>
  <c r="F127" i="2" s="1"/>
  <c r="B128" i="2" s="1"/>
  <c r="D128" i="2" l="1"/>
  <c r="E128" i="2" s="1"/>
  <c r="F128" i="2"/>
  <c r="B129" i="2" s="1"/>
  <c r="D129" i="2" l="1"/>
  <c r="E129" i="2" s="1"/>
  <c r="F129" i="2" s="1"/>
  <c r="B130" i="2" s="1"/>
  <c r="D130" i="2" l="1"/>
  <c r="E130" i="2" s="1"/>
  <c r="F130" i="2" s="1"/>
  <c r="B131" i="2" s="1"/>
  <c r="F131" i="2" l="1"/>
  <c r="B132" i="2" s="1"/>
  <c r="D131" i="2"/>
  <c r="E131" i="2" s="1"/>
  <c r="D132" i="2" l="1"/>
  <c r="E132" i="2" s="1"/>
  <c r="F132" i="2"/>
  <c r="B133" i="2" s="1"/>
  <c r="D133" i="2" l="1"/>
  <c r="E133" i="2" s="1"/>
  <c r="F133" i="2"/>
  <c r="B134" i="2" s="1"/>
  <c r="D134" i="2" l="1"/>
  <c r="E134" i="2" s="1"/>
  <c r="F134" i="2" s="1"/>
  <c r="B135" i="2" s="1"/>
  <c r="D135" i="2" l="1"/>
  <c r="E135" i="2" s="1"/>
  <c r="F135" i="2" s="1"/>
  <c r="B136" i="2" s="1"/>
  <c r="D136" i="2" l="1"/>
  <c r="E136" i="2" s="1"/>
  <c r="F136" i="2"/>
  <c r="B137" i="2" s="1"/>
  <c r="D137" i="2" l="1"/>
  <c r="E137" i="2" s="1"/>
  <c r="F137" i="2" s="1"/>
  <c r="B138" i="2" s="1"/>
  <c r="D138" i="2" l="1"/>
  <c r="E138" i="2" s="1"/>
  <c r="F138" i="2"/>
  <c r="B139" i="2" s="1"/>
  <c r="D139" i="2" l="1"/>
  <c r="E139" i="2" s="1"/>
  <c r="F139" i="2" s="1"/>
  <c r="B140" i="2" s="1"/>
  <c r="D140" i="2" l="1"/>
  <c r="E140" i="2" s="1"/>
  <c r="F140" i="2"/>
  <c r="B141" i="2" s="1"/>
  <c r="D141" i="2" l="1"/>
  <c r="E141" i="2" s="1"/>
  <c r="F141" i="2"/>
  <c r="B142" i="2" s="1"/>
  <c r="D142" i="2" l="1"/>
  <c r="E142" i="2" s="1"/>
  <c r="F142" i="2" s="1"/>
  <c r="B143" i="2" s="1"/>
  <c r="D143" i="2" l="1"/>
  <c r="E143" i="2" s="1"/>
  <c r="F143" i="2" s="1"/>
  <c r="B144" i="2" s="1"/>
  <c r="D144" i="2" l="1"/>
  <c r="E144" i="2" s="1"/>
  <c r="F144" i="2"/>
  <c r="B145" i="2" s="1"/>
  <c r="D145" i="2" l="1"/>
  <c r="E145" i="2" s="1"/>
  <c r="F145" i="2" s="1"/>
  <c r="B146" i="2" s="1"/>
  <c r="D146" i="2" l="1"/>
  <c r="E146" i="2" s="1"/>
  <c r="F146" i="2" s="1"/>
  <c r="B147" i="2" s="1"/>
  <c r="D147" i="2" l="1"/>
  <c r="E147" i="2" s="1"/>
  <c r="F147" i="2" s="1"/>
  <c r="B148" i="2" s="1"/>
  <c r="D148" i="2" l="1"/>
  <c r="E148" i="2" s="1"/>
  <c r="F148" i="2"/>
  <c r="B149" i="2" s="1"/>
  <c r="D149" i="2" l="1"/>
  <c r="E149" i="2" s="1"/>
  <c r="F149" i="2"/>
  <c r="B150" i="2" s="1"/>
  <c r="D150" i="2" l="1"/>
  <c r="E150" i="2" s="1"/>
  <c r="F150" i="2" s="1"/>
  <c r="B151" i="2" s="1"/>
  <c r="D151" i="2" l="1"/>
  <c r="E151" i="2" s="1"/>
  <c r="F151" i="2" s="1"/>
  <c r="B152" i="2" s="1"/>
  <c r="D152" i="2" l="1"/>
  <c r="E152" i="2" s="1"/>
  <c r="F152" i="2"/>
  <c r="B153" i="2" s="1"/>
  <c r="D153" i="2" l="1"/>
  <c r="E153" i="2" s="1"/>
  <c r="F153" i="2" s="1"/>
  <c r="B154" i="2" s="1"/>
  <c r="D154" i="2" l="1"/>
  <c r="E154" i="2" s="1"/>
  <c r="F154" i="2"/>
  <c r="B155" i="2" s="1"/>
  <c r="D155" i="2" l="1"/>
  <c r="E155" i="2" s="1"/>
  <c r="F155" i="2" s="1"/>
  <c r="B156" i="2" s="1"/>
  <c r="D156" i="2" l="1"/>
  <c r="E156" i="2" s="1"/>
  <c r="F156" i="2" s="1"/>
  <c r="B157" i="2" s="1"/>
  <c r="D157" i="2" l="1"/>
  <c r="E157" i="2" s="1"/>
  <c r="F157" i="2"/>
  <c r="B158" i="2" s="1"/>
  <c r="D158" i="2" l="1"/>
  <c r="E158" i="2" s="1"/>
  <c r="F158" i="2" s="1"/>
  <c r="B159" i="2" s="1"/>
  <c r="D159" i="2" l="1"/>
  <c r="E159" i="2" s="1"/>
  <c r="F159" i="2" s="1"/>
  <c r="B160" i="2" s="1"/>
  <c r="D160" i="2" l="1"/>
  <c r="E160" i="2" s="1"/>
  <c r="F160" i="2"/>
  <c r="B161" i="2" s="1"/>
  <c r="D161" i="2" l="1"/>
  <c r="E161" i="2" s="1"/>
  <c r="F161" i="2" s="1"/>
  <c r="B162" i="2" s="1"/>
  <c r="D162" i="2" l="1"/>
  <c r="E162" i="2" s="1"/>
  <c r="F162" i="2" s="1"/>
  <c r="B163" i="2" s="1"/>
  <c r="D163" i="2" l="1"/>
  <c r="E163" i="2" s="1"/>
  <c r="F163" i="2" s="1"/>
  <c r="B164" i="2" s="1"/>
  <c r="F164" i="2" l="1"/>
  <c r="B165" i="2" s="1"/>
  <c r="D164" i="2"/>
  <c r="E164" i="2" s="1"/>
  <c r="D165" i="2" l="1"/>
  <c r="E165" i="2" s="1"/>
  <c r="F165" i="2" s="1"/>
  <c r="B166" i="2" s="1"/>
  <c r="D166" i="2" l="1"/>
  <c r="E166" i="2" s="1"/>
  <c r="F166" i="2" s="1"/>
  <c r="B167" i="2" s="1"/>
  <c r="D167" i="2" l="1"/>
  <c r="E167" i="2" s="1"/>
  <c r="F167" i="2" s="1"/>
  <c r="B168" i="2" s="1"/>
  <c r="D168" i="2" l="1"/>
  <c r="E168" i="2" s="1"/>
  <c r="F168" i="2"/>
  <c r="B169" i="2" s="1"/>
  <c r="D169" i="2" l="1"/>
  <c r="E169" i="2" s="1"/>
  <c r="F169" i="2" s="1"/>
  <c r="B170" i="2" s="1"/>
  <c r="D170" i="2" l="1"/>
  <c r="E170" i="2" s="1"/>
  <c r="F170" i="2"/>
  <c r="B171" i="2" s="1"/>
  <c r="D171" i="2" l="1"/>
  <c r="E171" i="2" s="1"/>
  <c r="F171" i="2" s="1"/>
  <c r="B172" i="2" s="1"/>
  <c r="D172" i="2" l="1"/>
  <c r="E172" i="2" s="1"/>
  <c r="F172" i="2"/>
  <c r="B173" i="2" s="1"/>
  <c r="D173" i="2" l="1"/>
  <c r="E173" i="2" s="1"/>
  <c r="F173" i="2"/>
  <c r="B174" i="2" s="1"/>
  <c r="D174" i="2" l="1"/>
  <c r="E174" i="2" s="1"/>
  <c r="F174" i="2" s="1"/>
  <c r="B175" i="2" s="1"/>
  <c r="D175" i="2" l="1"/>
  <c r="E175" i="2" s="1"/>
  <c r="F175" i="2" s="1"/>
  <c r="B176" i="2" s="1"/>
  <c r="D176" i="2" l="1"/>
  <c r="E176" i="2" s="1"/>
  <c r="F176" i="2"/>
  <c r="B177" i="2" s="1"/>
  <c r="D177" i="2" l="1"/>
  <c r="E177" i="2" s="1"/>
  <c r="F177" i="2" s="1"/>
  <c r="B178" i="2" s="1"/>
  <c r="D178" i="2" l="1"/>
  <c r="E178" i="2" s="1"/>
  <c r="F178" i="2" s="1"/>
  <c r="B179" i="2" s="1"/>
  <c r="D179" i="2" l="1"/>
  <c r="E179" i="2" s="1"/>
  <c r="F179" i="2" s="1"/>
  <c r="B180" i="2" s="1"/>
  <c r="D180" i="2" l="1"/>
  <c r="E180" i="2" s="1"/>
  <c r="F180" i="2" s="1"/>
  <c r="B181" i="2" s="1"/>
  <c r="D181" i="2" l="1"/>
  <c r="E181" i="2" s="1"/>
  <c r="F181" i="2"/>
  <c r="B182" i="2" s="1"/>
  <c r="D182" i="2" l="1"/>
  <c r="E182" i="2" s="1"/>
  <c r="F182" i="2"/>
  <c r="B183" i="2" s="1"/>
  <c r="D183" i="2" l="1"/>
  <c r="E183" i="2" s="1"/>
  <c r="F183" i="2" s="1"/>
  <c r="B184" i="2" s="1"/>
  <c r="D184" i="2" l="1"/>
  <c r="E184" i="2" s="1"/>
  <c r="F184" i="2"/>
  <c r="B185" i="2" s="1"/>
  <c r="D185" i="2" l="1"/>
  <c r="E185" i="2" s="1"/>
  <c r="F185" i="2" s="1"/>
  <c r="B186" i="2" s="1"/>
  <c r="D186" i="2" l="1"/>
  <c r="E186" i="2" s="1"/>
  <c r="F186" i="2" s="1"/>
  <c r="B187" i="2" s="1"/>
  <c r="D187" i="2" l="1"/>
  <c r="E187" i="2" s="1"/>
  <c r="F187" i="2"/>
  <c r="B188" i="2" s="1"/>
  <c r="D188" i="2" l="1"/>
  <c r="E188" i="2" s="1"/>
  <c r="F188" i="2" s="1"/>
  <c r="B189" i="2" s="1"/>
  <c r="D189" i="2" l="1"/>
  <c r="E189" i="2" s="1"/>
  <c r="F189" i="2"/>
  <c r="B190" i="2" s="1"/>
  <c r="D190" i="2" l="1"/>
  <c r="E190" i="2" s="1"/>
  <c r="F190" i="2"/>
  <c r="B191" i="2" s="1"/>
  <c r="D191" i="2" l="1"/>
  <c r="E191" i="2" s="1"/>
  <c r="F191" i="2"/>
  <c r="B192" i="2" s="1"/>
  <c r="D192" i="2" l="1"/>
  <c r="E192" i="2" s="1"/>
  <c r="F192" i="2"/>
  <c r="B193" i="2" s="1"/>
  <c r="D193" i="2" l="1"/>
  <c r="E193" i="2" s="1"/>
  <c r="F193" i="2" s="1"/>
  <c r="B194" i="2" s="1"/>
  <c r="D194" i="2" l="1"/>
  <c r="E194" i="2" s="1"/>
  <c r="F194" i="2"/>
  <c r="B195" i="2" s="1"/>
  <c r="D195" i="2" l="1"/>
  <c r="E195" i="2" s="1"/>
  <c r="F195" i="2"/>
  <c r="B196" i="2" s="1"/>
  <c r="D196" i="2" l="1"/>
  <c r="E196" i="2" s="1"/>
  <c r="F196" i="2"/>
  <c r="B197" i="2" s="1"/>
  <c r="D197" i="2" l="1"/>
  <c r="E197" i="2" s="1"/>
  <c r="F197" i="2"/>
  <c r="B198" i="2" s="1"/>
  <c r="D198" i="2" l="1"/>
  <c r="E198" i="2" s="1"/>
  <c r="F198" i="2"/>
  <c r="B199" i="2" s="1"/>
  <c r="D199" i="2" l="1"/>
  <c r="E199" i="2" s="1"/>
  <c r="F199" i="2"/>
  <c r="B200" i="2" s="1"/>
  <c r="D200" i="2" l="1"/>
  <c r="E200" i="2" s="1"/>
  <c r="F200" i="2" s="1"/>
  <c r="B201" i="2" s="1"/>
  <c r="D201" i="2" l="1"/>
  <c r="E201" i="2" s="1"/>
  <c r="F201" i="2" s="1"/>
  <c r="B202" i="2" s="1"/>
  <c r="D202" i="2" l="1"/>
  <c r="E202" i="2" s="1"/>
  <c r="F202" i="2" s="1"/>
  <c r="B203" i="2" s="1"/>
  <c r="D203" i="2" l="1"/>
  <c r="E203" i="2" s="1"/>
  <c r="F203" i="2"/>
  <c r="B204" i="2" s="1"/>
  <c r="D204" i="2" l="1"/>
  <c r="E204" i="2" s="1"/>
  <c r="F204" i="2"/>
  <c r="B205" i="2" s="1"/>
  <c r="D205" i="2" l="1"/>
  <c r="E205" i="2" s="1"/>
  <c r="F205" i="2"/>
  <c r="B206" i="2" s="1"/>
  <c r="D206" i="2" l="1"/>
  <c r="E206" i="2" s="1"/>
  <c r="F206" i="2"/>
  <c r="B207" i="2" s="1"/>
  <c r="D207" i="2" l="1"/>
  <c r="E207" i="2" s="1"/>
  <c r="F207" i="2"/>
  <c r="B208" i="2" s="1"/>
  <c r="D208" i="2" l="1"/>
  <c r="E208" i="2" s="1"/>
  <c r="F208" i="2"/>
  <c r="B209" i="2" s="1"/>
  <c r="D209" i="2" l="1"/>
  <c r="E209" i="2" s="1"/>
  <c r="F209" i="2" s="1"/>
  <c r="B210" i="2" s="1"/>
  <c r="D210" i="2" l="1"/>
  <c r="E210" i="2" s="1"/>
  <c r="F210" i="2"/>
  <c r="B211" i="2" s="1"/>
  <c r="D211" i="2" l="1"/>
  <c r="E211" i="2" s="1"/>
  <c r="F211" i="2"/>
  <c r="B212" i="2" s="1"/>
  <c r="D212" i="2" l="1"/>
  <c r="E212" i="2" s="1"/>
  <c r="F212" i="2"/>
  <c r="B213" i="2" s="1"/>
  <c r="D213" i="2" l="1"/>
  <c r="E213" i="2" s="1"/>
  <c r="F213" i="2"/>
  <c r="B214" i="2" s="1"/>
  <c r="D214" i="2" l="1"/>
  <c r="E214" i="2" s="1"/>
  <c r="F214" i="2" s="1"/>
  <c r="B215" i="2" s="1"/>
  <c r="D215" i="2" l="1"/>
  <c r="E215" i="2" s="1"/>
  <c r="F215" i="2"/>
  <c r="B216" i="2" s="1"/>
  <c r="D216" i="2" l="1"/>
  <c r="E216" i="2" s="1"/>
  <c r="F216" i="2"/>
  <c r="B217" i="2" s="1"/>
  <c r="D217" i="2" l="1"/>
  <c r="E217" i="2" s="1"/>
  <c r="F217" i="2" s="1"/>
  <c r="B218" i="2" s="1"/>
  <c r="D218" i="2" l="1"/>
  <c r="E218" i="2" s="1"/>
  <c r="F218" i="2"/>
  <c r="B219" i="2" s="1"/>
  <c r="D219" i="2" l="1"/>
  <c r="E219" i="2" s="1"/>
  <c r="F219" i="2"/>
  <c r="B220" i="2" s="1"/>
  <c r="D220" i="2" l="1"/>
  <c r="E220" i="2" s="1"/>
  <c r="F220" i="2"/>
  <c r="B221" i="2" s="1"/>
  <c r="D221" i="2" l="1"/>
  <c r="E221" i="2" s="1"/>
  <c r="F221" i="2"/>
  <c r="B222" i="2" s="1"/>
  <c r="D222" i="2" l="1"/>
  <c r="E222" i="2" s="1"/>
  <c r="F222" i="2"/>
  <c r="B223" i="2" s="1"/>
  <c r="D223" i="2" l="1"/>
  <c r="E223" i="2" s="1"/>
  <c r="F223" i="2" s="1"/>
  <c r="B224" i="2" s="1"/>
  <c r="D224" i="2" l="1"/>
  <c r="E224" i="2" s="1"/>
  <c r="F224" i="2"/>
  <c r="B225" i="2" s="1"/>
  <c r="D225" i="2" l="1"/>
  <c r="E225" i="2" s="1"/>
  <c r="F225" i="2" s="1"/>
  <c r="B226" i="2" s="1"/>
  <c r="D226" i="2" l="1"/>
  <c r="E226" i="2" s="1"/>
  <c r="F226" i="2" s="1"/>
  <c r="B227" i="2" s="1"/>
  <c r="D227" i="2" l="1"/>
  <c r="E227" i="2" s="1"/>
  <c r="F227" i="2"/>
  <c r="B228" i="2" s="1"/>
  <c r="D228" i="2" l="1"/>
  <c r="E228" i="2" s="1"/>
  <c r="F228" i="2" s="1"/>
  <c r="B229" i="2" s="1"/>
  <c r="D229" i="2" l="1"/>
  <c r="E229" i="2" s="1"/>
  <c r="F229" i="2" s="1"/>
  <c r="B230" i="2" s="1"/>
  <c r="D230" i="2" l="1"/>
  <c r="E230" i="2" s="1"/>
  <c r="F230" i="2"/>
  <c r="B231" i="2" s="1"/>
  <c r="D231" i="2" l="1"/>
  <c r="E231" i="2" s="1"/>
  <c r="F231" i="2"/>
  <c r="B232" i="2" s="1"/>
  <c r="D232" i="2" l="1"/>
  <c r="E232" i="2" s="1"/>
  <c r="F232" i="2"/>
  <c r="B233" i="2" s="1"/>
  <c r="D233" i="2" l="1"/>
  <c r="E233" i="2" s="1"/>
  <c r="F233" i="2" s="1"/>
  <c r="B234" i="2" s="1"/>
  <c r="D234" i="2" l="1"/>
  <c r="E234" i="2" s="1"/>
  <c r="F234" i="2"/>
  <c r="B235" i="2" s="1"/>
  <c r="D235" i="2" l="1"/>
  <c r="E235" i="2" s="1"/>
  <c r="F235" i="2"/>
  <c r="B236" i="2" s="1"/>
  <c r="D236" i="2" l="1"/>
  <c r="E236" i="2" s="1"/>
  <c r="F236" i="2"/>
  <c r="B237" i="2" s="1"/>
  <c r="F237" i="2" l="1"/>
  <c r="B238" i="2" s="1"/>
  <c r="D237" i="2"/>
  <c r="E237" i="2" s="1"/>
  <c r="D238" i="2" l="1"/>
  <c r="E238" i="2" s="1"/>
  <c r="F238" i="2" s="1"/>
  <c r="B239" i="2" s="1"/>
  <c r="D239" i="2" l="1"/>
  <c r="E239" i="2" s="1"/>
  <c r="F239" i="2" s="1"/>
  <c r="B240" i="2" s="1"/>
  <c r="D240" i="2" l="1"/>
  <c r="E240" i="2" s="1"/>
  <c r="F240" i="2" s="1"/>
  <c r="B241" i="2" s="1"/>
  <c r="D241" i="2" l="1"/>
  <c r="E241" i="2" s="1"/>
  <c r="F241" i="2" s="1"/>
  <c r="B242" i="2" s="1"/>
  <c r="D242" i="2" l="1"/>
  <c r="E242" i="2" s="1"/>
  <c r="F242" i="2" s="1"/>
  <c r="B243" i="2" s="1"/>
  <c r="D243" i="2" l="1"/>
  <c r="E243" i="2" s="1"/>
  <c r="F243" i="2"/>
  <c r="B244" i="2" s="1"/>
  <c r="D244" i="2" l="1"/>
  <c r="E244" i="2" s="1"/>
  <c r="F244" i="2" s="1"/>
  <c r="B245" i="2" s="1"/>
  <c r="D245" i="2" l="1"/>
  <c r="E245" i="2" s="1"/>
  <c r="F245" i="2"/>
  <c r="B246" i="2" s="1"/>
  <c r="D246" i="2" l="1"/>
  <c r="E246" i="2" s="1"/>
  <c r="F246" i="2"/>
  <c r="B247" i="2" s="1"/>
  <c r="D247" i="2" l="1"/>
  <c r="E247" i="2" s="1"/>
  <c r="F247" i="2"/>
  <c r="B248" i="2" s="1"/>
  <c r="D248" i="2" l="1"/>
  <c r="E248" i="2" s="1"/>
  <c r="F248" i="2"/>
  <c r="B249" i="2" s="1"/>
  <c r="D249" i="2" l="1"/>
  <c r="E249" i="2" s="1"/>
  <c r="F249" i="2" s="1"/>
  <c r="B250" i="2" s="1"/>
  <c r="D250" i="2" l="1"/>
  <c r="E250" i="2" s="1"/>
  <c r="F250" i="2"/>
  <c r="B251" i="2" s="1"/>
  <c r="D251" i="2" l="1"/>
  <c r="E251" i="2" s="1"/>
  <c r="F251" i="2"/>
  <c r="B252" i="2" s="1"/>
  <c r="D252" i="2" l="1"/>
  <c r="E252" i="2" s="1"/>
  <c r="F252" i="2"/>
  <c r="B253" i="2" s="1"/>
  <c r="D253" i="2" l="1"/>
  <c r="E253" i="2" s="1"/>
  <c r="F253" i="2" s="1"/>
  <c r="B254" i="2" s="1"/>
  <c r="D254" i="2" l="1"/>
  <c r="E254" i="2" s="1"/>
  <c r="F254" i="2"/>
  <c r="B255" i="2" s="1"/>
  <c r="D255" i="2" l="1"/>
  <c r="E255" i="2" s="1"/>
  <c r="F255" i="2"/>
  <c r="B256" i="2" s="1"/>
  <c r="D256" i="2" l="1"/>
  <c r="E256" i="2" s="1"/>
  <c r="F256" i="2"/>
  <c r="B257" i="2" s="1"/>
  <c r="D257" i="2" l="1"/>
  <c r="E257" i="2" s="1"/>
  <c r="F257" i="2" s="1"/>
  <c r="B258" i="2" s="1"/>
  <c r="D258" i="2" l="1"/>
  <c r="E258" i="2" s="1"/>
  <c r="F258" i="2" s="1"/>
  <c r="B259" i="2" s="1"/>
  <c r="D259" i="2" l="1"/>
  <c r="E259" i="2" s="1"/>
  <c r="F259" i="2"/>
  <c r="B260" i="2" s="1"/>
  <c r="D260" i="2" l="1"/>
  <c r="E260" i="2" s="1"/>
  <c r="F260" i="2" s="1"/>
  <c r="B261" i="2" s="1"/>
  <c r="D261" i="2" l="1"/>
  <c r="E261" i="2" s="1"/>
  <c r="F261" i="2"/>
  <c r="B262" i="2" s="1"/>
  <c r="D262" i="2" l="1"/>
  <c r="E262" i="2" s="1"/>
  <c r="F262" i="2"/>
  <c r="B263" i="2" s="1"/>
  <c r="D263" i="2" l="1"/>
  <c r="E263" i="2" s="1"/>
  <c r="F263" i="2"/>
  <c r="B264" i="2" s="1"/>
  <c r="D264" i="2" l="1"/>
  <c r="E264" i="2" s="1"/>
  <c r="F264" i="2"/>
  <c r="B265" i="2" s="1"/>
  <c r="D265" i="2" l="1"/>
  <c r="E265" i="2" s="1"/>
  <c r="F265" i="2" s="1"/>
  <c r="B266" i="2" s="1"/>
  <c r="F266" i="2" l="1"/>
  <c r="B267" i="2" s="1"/>
  <c r="D266" i="2"/>
  <c r="E266" i="2" s="1"/>
  <c r="D267" i="2" l="1"/>
  <c r="E267" i="2" s="1"/>
  <c r="F267" i="2"/>
  <c r="B268" i="2" s="1"/>
  <c r="D268" i="2" l="1"/>
  <c r="E268" i="2" s="1"/>
  <c r="F268" i="2"/>
  <c r="B269" i="2" s="1"/>
  <c r="D269" i="2" l="1"/>
  <c r="E269" i="2" s="1"/>
  <c r="F269" i="2" s="1"/>
  <c r="B270" i="2" s="1"/>
  <c r="D270" i="2" l="1"/>
  <c r="E270" i="2" s="1"/>
  <c r="F270" i="2"/>
  <c r="B271" i="2" s="1"/>
  <c r="D271" i="2" l="1"/>
  <c r="E271" i="2" s="1"/>
  <c r="F271" i="2" s="1"/>
  <c r="B272" i="2" s="1"/>
  <c r="D272" i="2" l="1"/>
  <c r="E272" i="2" s="1"/>
  <c r="F272" i="2"/>
  <c r="B273" i="2" s="1"/>
  <c r="D273" i="2" l="1"/>
  <c r="E273" i="2" s="1"/>
  <c r="F273" i="2" s="1"/>
  <c r="B274" i="2" s="1"/>
  <c r="D274" i="2" l="1"/>
  <c r="E274" i="2" s="1"/>
  <c r="F274" i="2" s="1"/>
  <c r="B275" i="2" s="1"/>
  <c r="D275" i="2" l="1"/>
  <c r="E275" i="2" s="1"/>
  <c r="F275" i="2"/>
  <c r="B276" i="2" s="1"/>
  <c r="D276" i="2" l="1"/>
  <c r="E276" i="2" s="1"/>
  <c r="F276" i="2" s="1"/>
  <c r="B277" i="2" s="1"/>
  <c r="D277" i="2" l="1"/>
  <c r="E277" i="2" s="1"/>
  <c r="F277" i="2"/>
  <c r="B278" i="2" s="1"/>
  <c r="D278" i="2" l="1"/>
  <c r="E278" i="2" s="1"/>
  <c r="F278" i="2"/>
  <c r="B279" i="2" s="1"/>
  <c r="D279" i="2" l="1"/>
  <c r="E279" i="2" s="1"/>
  <c r="F279" i="2"/>
  <c r="B280" i="2" s="1"/>
  <c r="D280" i="2" l="1"/>
  <c r="E280" i="2" s="1"/>
  <c r="F280" i="2"/>
  <c r="B281" i="2" s="1"/>
  <c r="D281" i="2" l="1"/>
  <c r="E281" i="2" s="1"/>
  <c r="F281" i="2" s="1"/>
  <c r="B282" i="2" s="1"/>
  <c r="D282" i="2" l="1"/>
  <c r="E282" i="2" s="1"/>
  <c r="F282" i="2" s="1"/>
  <c r="B283" i="2" s="1"/>
  <c r="D283" i="2" l="1"/>
  <c r="E283" i="2" s="1"/>
  <c r="F283" i="2" s="1"/>
  <c r="B284" i="2" s="1"/>
  <c r="D284" i="2" l="1"/>
  <c r="E284" i="2" s="1"/>
  <c r="F284" i="2" s="1"/>
  <c r="B285" i="2" s="1"/>
  <c r="D285" i="2" l="1"/>
  <c r="E285" i="2" s="1"/>
  <c r="F285" i="2"/>
  <c r="B286" i="2" s="1"/>
  <c r="D286" i="2" l="1"/>
  <c r="E286" i="2" s="1"/>
  <c r="F286" i="2" s="1"/>
  <c r="B287" i="2" s="1"/>
  <c r="D287" i="2" l="1"/>
  <c r="E287" i="2" s="1"/>
  <c r="F287" i="2"/>
  <c r="B288" i="2" s="1"/>
  <c r="D288" i="2" l="1"/>
  <c r="E288" i="2" s="1"/>
  <c r="F288" i="2"/>
  <c r="B289" i="2" s="1"/>
  <c r="D289" i="2" l="1"/>
  <c r="E289" i="2" s="1"/>
  <c r="F289" i="2"/>
  <c r="B290" i="2" s="1"/>
  <c r="D290" i="2" l="1"/>
  <c r="E290" i="2" s="1"/>
  <c r="F290" i="2" s="1"/>
  <c r="B291" i="2" s="1"/>
  <c r="D291" i="2" l="1"/>
  <c r="E291" i="2" s="1"/>
  <c r="F291" i="2" s="1"/>
  <c r="B292" i="2" s="1"/>
  <c r="D292" i="2" l="1"/>
  <c r="E292" i="2" s="1"/>
  <c r="F292" i="2" s="1"/>
  <c r="B293" i="2" s="1"/>
  <c r="D293" i="2" l="1"/>
  <c r="E293" i="2" s="1"/>
  <c r="F293" i="2" s="1"/>
  <c r="B294" i="2" s="1"/>
  <c r="D294" i="2" l="1"/>
  <c r="E294" i="2" s="1"/>
  <c r="F294" i="2" s="1"/>
  <c r="B295" i="2" s="1"/>
  <c r="D295" i="2" l="1"/>
  <c r="E295" i="2" s="1"/>
  <c r="F295" i="2"/>
  <c r="B296" i="2" s="1"/>
  <c r="D296" i="2" l="1"/>
  <c r="E296" i="2" s="1"/>
  <c r="F296" i="2"/>
  <c r="B297" i="2" s="1"/>
  <c r="D297" i="2" l="1"/>
  <c r="E297" i="2" s="1"/>
  <c r="F297" i="2"/>
  <c r="B298" i="2" s="1"/>
  <c r="D298" i="2" l="1"/>
  <c r="E298" i="2" s="1"/>
  <c r="F298" i="2" s="1"/>
  <c r="B299" i="2" s="1"/>
  <c r="D299" i="2" l="1"/>
  <c r="E299" i="2" s="1"/>
  <c r="F299" i="2" s="1"/>
  <c r="B300" i="2" s="1"/>
  <c r="D300" i="2" l="1"/>
  <c r="E300" i="2" s="1"/>
  <c r="F300" i="2" s="1"/>
  <c r="B301" i="2" s="1"/>
  <c r="D301" i="2" l="1"/>
  <c r="E301" i="2" s="1"/>
  <c r="F301" i="2" s="1"/>
  <c r="B302" i="2" s="1"/>
  <c r="D302" i="2" l="1"/>
  <c r="E302" i="2" s="1"/>
  <c r="F302" i="2" s="1"/>
  <c r="B303" i="2" s="1"/>
  <c r="D303" i="2" l="1"/>
  <c r="E303" i="2" s="1"/>
  <c r="F303" i="2"/>
  <c r="B304" i="2" s="1"/>
  <c r="D304" i="2" l="1"/>
  <c r="E304" i="2" s="1"/>
  <c r="F304" i="2" s="1"/>
  <c r="B305" i="2" s="1"/>
  <c r="D305" i="2" l="1"/>
  <c r="E305" i="2" s="1"/>
  <c r="F305" i="2" s="1"/>
  <c r="B306" i="2" s="1"/>
  <c r="D306" i="2" l="1"/>
  <c r="E306" i="2" s="1"/>
  <c r="F306" i="2" s="1"/>
  <c r="B307" i="2" s="1"/>
  <c r="D307" i="2" l="1"/>
  <c r="E307" i="2" s="1"/>
  <c r="F307" i="2" s="1"/>
  <c r="B308" i="2" s="1"/>
  <c r="D308" i="2" l="1"/>
  <c r="E308" i="2" s="1"/>
  <c r="F308" i="2" s="1"/>
  <c r="B309" i="2" s="1"/>
  <c r="D309" i="2" l="1"/>
  <c r="E309" i="2" s="1"/>
  <c r="F309" i="2"/>
  <c r="B310" i="2" s="1"/>
  <c r="D310" i="2" l="1"/>
  <c r="E310" i="2" s="1"/>
  <c r="F310" i="2" s="1"/>
  <c r="B311" i="2" s="1"/>
  <c r="D311" i="2" l="1"/>
  <c r="E311" i="2" s="1"/>
  <c r="F311" i="2"/>
  <c r="B312" i="2" s="1"/>
  <c r="D312" i="2" l="1"/>
  <c r="E312" i="2" s="1"/>
  <c r="F312" i="2"/>
  <c r="B313" i="2" s="1"/>
  <c r="D313" i="2" l="1"/>
  <c r="E313" i="2" s="1"/>
  <c r="F313" i="2" s="1"/>
  <c r="B314" i="2" s="1"/>
  <c r="D314" i="2" l="1"/>
  <c r="E314" i="2" s="1"/>
  <c r="F314" i="2" s="1"/>
  <c r="B315" i="2" s="1"/>
  <c r="D315" i="2" l="1"/>
  <c r="E315" i="2" s="1"/>
  <c r="F315" i="2" s="1"/>
  <c r="B316" i="2" s="1"/>
  <c r="D316" i="2" l="1"/>
  <c r="E316" i="2" s="1"/>
  <c r="F316" i="2" s="1"/>
  <c r="B317" i="2" s="1"/>
  <c r="D317" i="2" l="1"/>
  <c r="E317" i="2" s="1"/>
  <c r="F317" i="2"/>
  <c r="B318" i="2" s="1"/>
  <c r="D318" i="2" l="1"/>
  <c r="E318" i="2" s="1"/>
  <c r="F318" i="2" s="1"/>
  <c r="B319" i="2" s="1"/>
  <c r="D319" i="2" l="1"/>
  <c r="E319" i="2" s="1"/>
  <c r="F319" i="2"/>
  <c r="B320" i="2" s="1"/>
  <c r="D320" i="2" l="1"/>
  <c r="E320" i="2" s="1"/>
  <c r="F320" i="2"/>
  <c r="B321" i="2" s="1"/>
  <c r="D321" i="2" l="1"/>
  <c r="E321" i="2" s="1"/>
  <c r="F321" i="2"/>
  <c r="B322" i="2" s="1"/>
  <c r="D322" i="2" l="1"/>
  <c r="E322" i="2" s="1"/>
  <c r="F322" i="2" s="1"/>
  <c r="B323" i="2" s="1"/>
  <c r="D323" i="2" l="1"/>
  <c r="E323" i="2" s="1"/>
  <c r="F323" i="2" s="1"/>
  <c r="B324" i="2" s="1"/>
  <c r="D324" i="2" l="1"/>
  <c r="E324" i="2" s="1"/>
  <c r="F324" i="2" s="1"/>
  <c r="B325" i="2" s="1"/>
  <c r="D325" i="2" l="1"/>
  <c r="E325" i="2" s="1"/>
  <c r="F325" i="2" s="1"/>
  <c r="B326" i="2" s="1"/>
  <c r="D326" i="2" l="1"/>
  <c r="E326" i="2" s="1"/>
  <c r="F326" i="2" s="1"/>
  <c r="B327" i="2" s="1"/>
  <c r="D327" i="2" l="1"/>
  <c r="E327" i="2" s="1"/>
  <c r="F327" i="2"/>
  <c r="B328" i="2" s="1"/>
  <c r="D328" i="2" l="1"/>
  <c r="E328" i="2" s="1"/>
  <c r="F328" i="2"/>
  <c r="B329" i="2" s="1"/>
  <c r="D329" i="2" l="1"/>
  <c r="E329" i="2" s="1"/>
  <c r="F329" i="2"/>
  <c r="B330" i="2" s="1"/>
  <c r="D330" i="2" l="1"/>
  <c r="E330" i="2" s="1"/>
  <c r="F330" i="2" s="1"/>
  <c r="B331" i="2" s="1"/>
  <c r="D331" i="2" l="1"/>
  <c r="E331" i="2" s="1"/>
  <c r="F331" i="2" s="1"/>
  <c r="B332" i="2" s="1"/>
  <c r="D332" i="2" l="1"/>
  <c r="E332" i="2" s="1"/>
  <c r="F332" i="2" s="1"/>
  <c r="B333" i="2" s="1"/>
  <c r="D333" i="2" l="1"/>
  <c r="E333" i="2" s="1"/>
  <c r="F333" i="2"/>
  <c r="B334" i="2" s="1"/>
  <c r="D334" i="2" l="1"/>
  <c r="E334" i="2" s="1"/>
  <c r="F334" i="2" s="1"/>
  <c r="B335" i="2" s="1"/>
  <c r="D335" i="2" l="1"/>
  <c r="E335" i="2" s="1"/>
  <c r="F335" i="2"/>
  <c r="B336" i="2" s="1"/>
  <c r="D336" i="2" l="1"/>
  <c r="E336" i="2" s="1"/>
  <c r="F336" i="2"/>
  <c r="B337" i="2" s="1"/>
  <c r="D337" i="2" l="1"/>
  <c r="E337" i="2" s="1"/>
  <c r="F337" i="2"/>
  <c r="B338" i="2" s="1"/>
  <c r="D338" i="2" l="1"/>
  <c r="E338" i="2" s="1"/>
  <c r="F338" i="2" s="1"/>
  <c r="B339" i="2" s="1"/>
  <c r="D339" i="2" l="1"/>
  <c r="E339" i="2" s="1"/>
  <c r="F339" i="2"/>
  <c r="B340" i="2" s="1"/>
  <c r="D340" i="2" l="1"/>
  <c r="E340" i="2" s="1"/>
  <c r="F340" i="2"/>
  <c r="B341" i="2" s="1"/>
  <c r="D341" i="2" l="1"/>
  <c r="E341" i="2" s="1"/>
  <c r="F341" i="2" s="1"/>
  <c r="B342" i="2" s="1"/>
  <c r="D342" i="2" l="1"/>
  <c r="E342" i="2" s="1"/>
  <c r="F342" i="2" s="1"/>
  <c r="B343" i="2" s="1"/>
  <c r="D343" i="2" l="1"/>
  <c r="E343" i="2" s="1"/>
  <c r="F343" i="2" s="1"/>
  <c r="B344" i="2" s="1"/>
  <c r="D344" i="2" l="1"/>
  <c r="E344" i="2" s="1"/>
  <c r="F344" i="2"/>
  <c r="B345" i="2" s="1"/>
  <c r="D345" i="2" l="1"/>
  <c r="E345" i="2" s="1"/>
  <c r="F345" i="2" s="1"/>
  <c r="B346" i="2" s="1"/>
  <c r="D346" i="2" l="1"/>
  <c r="E346" i="2" s="1"/>
  <c r="F346" i="2"/>
  <c r="B347" i="2" s="1"/>
  <c r="D347" i="2" l="1"/>
  <c r="E347" i="2" s="1"/>
  <c r="F347" i="2"/>
  <c r="B348" i="2" s="1"/>
  <c r="D348" i="2" l="1"/>
  <c r="E348" i="2" s="1"/>
  <c r="F348" i="2"/>
  <c r="B349" i="2" s="1"/>
  <c r="D349" i="2" l="1"/>
  <c r="E349" i="2" s="1"/>
  <c r="F349" i="2"/>
  <c r="B350" i="2" s="1"/>
  <c r="D350" i="2" l="1"/>
  <c r="E350" i="2" s="1"/>
  <c r="F350" i="2" s="1"/>
  <c r="B351" i="2" s="1"/>
  <c r="D351" i="2" l="1"/>
  <c r="E351" i="2" s="1"/>
  <c r="F351" i="2" s="1"/>
  <c r="B352" i="2" s="1"/>
  <c r="D352" i="2" l="1"/>
  <c r="E352" i="2" s="1"/>
  <c r="F352" i="2"/>
  <c r="B353" i="2" s="1"/>
  <c r="D353" i="2" l="1"/>
  <c r="E353" i="2" s="1"/>
  <c r="F353" i="2" s="1"/>
  <c r="B354" i="2" s="1"/>
  <c r="D354" i="2" l="1"/>
  <c r="E354" i="2" s="1"/>
  <c r="F354" i="2" s="1"/>
  <c r="B355" i="2" s="1"/>
  <c r="D355" i="2" l="1"/>
  <c r="E355" i="2" s="1"/>
  <c r="F355" i="2" s="1"/>
  <c r="B356" i="2" s="1"/>
  <c r="D356" i="2" l="1"/>
  <c r="E356" i="2" s="1"/>
  <c r="F356" i="2"/>
  <c r="B357" i="2" s="1"/>
  <c r="D357" i="2" l="1"/>
  <c r="E357" i="2" s="1"/>
  <c r="F357" i="2"/>
  <c r="B358" i="2" s="1"/>
  <c r="D358" i="2" l="1"/>
  <c r="E358" i="2" s="1"/>
  <c r="F358" i="2" s="1"/>
  <c r="B359" i="2" s="1"/>
  <c r="D359" i="2" l="1"/>
  <c r="E359" i="2" s="1"/>
  <c r="F359" i="2" s="1"/>
  <c r="B360" i="2" s="1"/>
  <c r="D360" i="2" l="1"/>
  <c r="E360" i="2" s="1"/>
  <c r="F360" i="2" s="1"/>
  <c r="B361" i="2" s="1"/>
  <c r="D361" i="2" l="1"/>
  <c r="E361" i="2" s="1"/>
  <c r="F361" i="2" s="1"/>
  <c r="B362" i="2" s="1"/>
  <c r="D362" i="2" l="1"/>
  <c r="E362" i="2" s="1"/>
  <c r="F362" i="2" s="1"/>
  <c r="B363" i="2" s="1"/>
  <c r="D363" i="2" l="1"/>
  <c r="E363" i="2" s="1"/>
  <c r="F363" i="2"/>
  <c r="B364" i="2" s="1"/>
  <c r="D364" i="2" l="1"/>
  <c r="E364" i="2" s="1"/>
  <c r="F364" i="2"/>
  <c r="B365" i="2" s="1"/>
  <c r="D365" i="2" l="1"/>
  <c r="E365" i="2" s="1"/>
  <c r="F365" i="2" s="1"/>
  <c r="B366" i="2" s="1"/>
  <c r="D366" i="2" l="1"/>
  <c r="E366" i="2" s="1"/>
  <c r="F366" i="2" s="1"/>
  <c r="B367" i="2" s="1"/>
  <c r="D367" i="2" l="1"/>
  <c r="E367" i="2" s="1"/>
  <c r="F36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acsilva</author>
  </authors>
  <commentList>
    <comment ref="I24" authorId="0" shapeId="0" xr:uid="{4DA7A0D7-676F-44A4-9A82-DA2BF5A3ECFE}">
      <text>
        <r>
          <rPr>
            <sz val="9"/>
            <color indexed="81"/>
            <rFont val="Tahoma"/>
            <family val="2"/>
          </rPr>
          <t xml:space="preserve">next tab </t>
        </r>
      </text>
    </comment>
    <comment ref="M24" authorId="0" shapeId="0" xr:uid="{00E00668-808D-4F3D-BACA-A5E7D69C3285}">
      <text>
        <r>
          <rPr>
            <sz val="9"/>
            <color indexed="81"/>
            <rFont val="Tahoma"/>
            <family val="2"/>
          </rPr>
          <t>next tab</t>
        </r>
      </text>
    </comment>
    <comment ref="I35" authorId="0" shapeId="0" xr:uid="{BE724542-6FBF-4B23-A0D9-036100C004D7}">
      <text>
        <r>
          <rPr>
            <sz val="9"/>
            <color indexed="81"/>
            <rFont val="Tahoma"/>
            <family val="2"/>
          </rPr>
          <t xml:space="preserve">
next tab</t>
        </r>
      </text>
    </comment>
    <comment ref="M35" authorId="0" shapeId="0" xr:uid="{E58A8E2A-3A71-4B70-ABD1-F7805FDD27A7}">
      <text>
        <r>
          <rPr>
            <sz val="9"/>
            <color indexed="81"/>
            <rFont val="Tahoma"/>
            <family val="2"/>
          </rPr>
          <t>next tab</t>
        </r>
      </text>
    </comment>
  </commentList>
</comments>
</file>

<file path=xl/sharedStrings.xml><?xml version="1.0" encoding="utf-8"?>
<sst xmlns="http://schemas.openxmlformats.org/spreadsheetml/2006/main" count="156" uniqueCount="106">
  <si>
    <t xml:space="preserve"> </t>
  </si>
  <si>
    <t>Rent Versus Buy Decision</t>
  </si>
  <si>
    <t>The Cost of Renting a Home</t>
  </si>
  <si>
    <t>MODEL ASSUMPTIONS</t>
  </si>
  <si>
    <t>1 year</t>
  </si>
  <si>
    <t>7 years</t>
  </si>
  <si>
    <t>a. Total monthly rent costs (monthly rent ____ x 12 months x no. years)</t>
  </si>
  <si>
    <t>a.</t>
  </si>
  <si>
    <t>b. Total renter's insurance (annual renter's insurance ____ x no. years)</t>
  </si>
  <si>
    <t>+</t>
  </si>
  <si>
    <t>b.</t>
  </si>
  <si>
    <t>Monthly rent</t>
  </si>
  <si>
    <t>c. After-tax opportunity cost of having to make a security deposit</t>
  </si>
  <si>
    <t>Renter's insurance/year</t>
  </si>
  <si>
    <t xml:space="preserve"> For 1 year: (security deposit of ____ x after-tax rate of return of ____ )</t>
  </si>
  <si>
    <t xml:space="preserve">Security deposit </t>
  </si>
  <si>
    <t>1 month</t>
  </si>
  <si>
    <t>For more years, consider TVM</t>
  </si>
  <si>
    <t>c.</t>
  </si>
  <si>
    <t>After tax rate of return on investments</t>
  </si>
  <si>
    <t>d. Total cost of Renting (lines a + b + c)</t>
  </si>
  <si>
    <t>=</t>
  </si>
  <si>
    <t>d.</t>
  </si>
  <si>
    <t>The Cost of Buying a Home</t>
  </si>
  <si>
    <t>e. Total mortgage payments (monthly payments ____ x 12 months x no. years)</t>
  </si>
  <si>
    <t>e.</t>
  </si>
  <si>
    <t>Down payment</t>
  </si>
  <si>
    <t>f. Property taxes on new house (property taxes of ____ x no. years</t>
  </si>
  <si>
    <t>f.</t>
  </si>
  <si>
    <t>House price</t>
  </si>
  <si>
    <t>g. Homeowner's insurance (annual insurance premium ____ x no. years)</t>
  </si>
  <si>
    <t>g.</t>
  </si>
  <si>
    <t>Mortgage loan amount</t>
  </si>
  <si>
    <t>h. Additional operating costs beyond those of renting: Maintenance,</t>
  </si>
  <si>
    <t>Mortgage duration (years)</t>
  </si>
  <si>
    <t>repairs, and any additional utilities and heating costs (additional</t>
  </si>
  <si>
    <t>Interest rate</t>
  </si>
  <si>
    <t>annual operating costs ____ x no. years)</t>
  </si>
  <si>
    <t>h.</t>
  </si>
  <si>
    <t xml:space="preserve">Property taxes (assumed based on location) </t>
  </si>
  <si>
    <t>per year</t>
  </si>
  <si>
    <t>i. After-tax opportunity cost of a down payment</t>
  </si>
  <si>
    <t>Homeowner's insurance</t>
  </si>
  <si>
    <t xml:space="preserve"> (down payment of ____ x after-tax rate of return of___)</t>
  </si>
  <si>
    <t xml:space="preserve">Additional operating costs </t>
  </si>
  <si>
    <t>i.</t>
  </si>
  <si>
    <t>Closing costs when buying (%)</t>
  </si>
  <si>
    <t>(no points)</t>
  </si>
  <si>
    <t>j. Closing costs, including points (closing costs of ____)</t>
  </si>
  <si>
    <t>j.</t>
  </si>
  <si>
    <t>Selling costs  (%)</t>
  </si>
  <si>
    <t>k. Less savings: Total mortgage payments going toward the loan principal*</t>
  </si>
  <si>
    <t>-</t>
  </si>
  <si>
    <t>k.</t>
  </si>
  <si>
    <t>Annual growth in house value</t>
  </si>
  <si>
    <r>
      <t xml:space="preserve">l. Less savings: Estimated appreciation in value of the home </t>
    </r>
    <r>
      <rPr>
        <i/>
        <sz val="8"/>
        <rFont val="Arial"/>
        <family val="2"/>
      </rPr>
      <t>less</t>
    </r>
    <r>
      <rPr>
        <sz val="8"/>
        <rFont val="Arial"/>
        <family val="2"/>
      </rPr>
      <t xml:space="preserve"> sales</t>
    </r>
  </si>
  <si>
    <t>Marginal tax rate</t>
  </si>
  <si>
    <t>commission . For 1 year: (current market value of house</t>
  </si>
  <si>
    <t>Estimated house value in 7 years</t>
  </si>
  <si>
    <t>or FV=</t>
  </si>
  <si>
    <t>____ x annual growth in house value of ____  - sales</t>
  </si>
  <si>
    <t>Selling costs in 7 years ($)</t>
  </si>
  <si>
    <t>commission ____ x future value of house. See TVM calc. for more years</t>
  </si>
  <si>
    <t>l.</t>
  </si>
  <si>
    <t>m. Equals: Total cost of buying a home for those who do not itemize</t>
  </si>
  <si>
    <t>(lines e + f + g + h + I + j - k - l)</t>
  </si>
  <si>
    <t>m.</t>
  </si>
  <si>
    <t>Additional savings to homebuyers who itemize</t>
  </si>
  <si>
    <t>n. Less savings: Tax savings from the tax-deductibility of the interest portion of</t>
  </si>
  <si>
    <t>the mortgage payments (total amount of interest payments</t>
  </si>
  <si>
    <t xml:space="preserve">made x marginal tax rate ____) </t>
  </si>
  <si>
    <t>n.</t>
  </si>
  <si>
    <t>o. Less savings: Tax savings from the tax-deductibility of the property taxes</t>
  </si>
  <si>
    <t>on the new house [(property taxes of ____ x marginal tax rate</t>
  </si>
  <si>
    <t>of ____) x no. years]</t>
  </si>
  <si>
    <t>o.</t>
  </si>
  <si>
    <t/>
  </si>
  <si>
    <t>p. Less savings: Tax savings from the tax-deductibility of the points portion of the</t>
  </si>
  <si>
    <t>closing costs (total points paid of ____ x marginal tax rate of ____)</t>
  </si>
  <si>
    <t>p.</t>
  </si>
  <si>
    <t>q. Total cost of buying a home to those who itemize</t>
  </si>
  <si>
    <t>(line m minus lines n through p)</t>
  </si>
  <si>
    <t>q.</t>
  </si>
  <si>
    <r>
      <t xml:space="preserve">Advantage of buying to those who </t>
    </r>
    <r>
      <rPr>
        <b/>
        <i/>
        <sz val="8"/>
        <color indexed="62"/>
        <rFont val="Arial"/>
        <family val="2"/>
      </rPr>
      <t xml:space="preserve">do not </t>
    </r>
    <r>
      <rPr>
        <b/>
        <sz val="8"/>
        <color indexed="62"/>
        <rFont val="Arial"/>
        <family val="2"/>
      </rPr>
      <t>itemize = Total cost of</t>
    </r>
  </si>
  <si>
    <r>
      <t xml:space="preserve">renting - Total cost of buying for those who </t>
    </r>
    <r>
      <rPr>
        <b/>
        <i/>
        <sz val="8"/>
        <color indexed="62"/>
        <rFont val="Arial"/>
        <family val="2"/>
      </rPr>
      <t xml:space="preserve">do not </t>
    </r>
    <r>
      <rPr>
        <b/>
        <sz val="8"/>
        <color indexed="62"/>
        <rFont val="Arial"/>
        <family val="2"/>
      </rPr>
      <t>itemize:</t>
    </r>
  </si>
  <si>
    <t>if negative, rent; if positive buy (line d - line m)</t>
  </si>
  <si>
    <r>
      <t xml:space="preserve">Advantage of buying to those who </t>
    </r>
    <r>
      <rPr>
        <b/>
        <i/>
        <sz val="8"/>
        <color indexed="62"/>
        <rFont val="Arial"/>
        <family val="2"/>
      </rPr>
      <t xml:space="preserve">do </t>
    </r>
    <r>
      <rPr>
        <b/>
        <sz val="8"/>
        <color indexed="62"/>
        <rFont val="Arial"/>
        <family val="2"/>
      </rPr>
      <t>itemize = Total cost of</t>
    </r>
  </si>
  <si>
    <r>
      <t xml:space="preserve">renting - Total cost of buying for those who </t>
    </r>
    <r>
      <rPr>
        <b/>
        <i/>
        <sz val="8"/>
        <color indexed="62"/>
        <rFont val="Arial"/>
        <family val="2"/>
      </rPr>
      <t xml:space="preserve">do </t>
    </r>
    <r>
      <rPr>
        <b/>
        <sz val="8"/>
        <color indexed="62"/>
        <rFont val="Arial"/>
        <family val="2"/>
      </rPr>
      <t>itemize:</t>
    </r>
  </si>
  <si>
    <t>if negative, rent; if positive buy (line d - line q)</t>
  </si>
  <si>
    <t>Principal</t>
  </si>
  <si>
    <t>Time ( in years)</t>
  </si>
  <si>
    <t>PMT</t>
  </si>
  <si>
    <t>Month</t>
  </si>
  <si>
    <t>Starting balance</t>
  </si>
  <si>
    <t>Ending balance</t>
  </si>
  <si>
    <t>1 year of principal payments =</t>
  </si>
  <si>
    <t>7 years  of principal payments =</t>
  </si>
  <si>
    <t>Interest pmt</t>
  </si>
  <si>
    <t>Principal pmt</t>
  </si>
  <si>
    <t>1 year of interest payments =</t>
  </si>
  <si>
    <t>7 years of interest payments =</t>
  </si>
  <si>
    <t>New Value</t>
  </si>
  <si>
    <t>7yrs</t>
  </si>
  <si>
    <t>1yr</t>
  </si>
  <si>
    <t>Growth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</si>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</sst>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00%"/>
    <numFmt numFmtId="168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8"/>
      <color indexed="9"/>
      <name val="Century Schoolbook"/>
      <family val="1"/>
    </font>
    <font>
      <sz val="9"/>
      <name val="Arial"/>
      <family val="2"/>
    </font>
    <font>
      <b/>
      <sz val="8"/>
      <name val="Arial"/>
      <family val="2"/>
    </font>
    <font>
      <b/>
      <sz val="11"/>
      <color rgb="FF3333FF"/>
      <name val="Arial"/>
      <family val="2"/>
    </font>
    <font>
      <b/>
      <sz val="8"/>
      <color rgb="FF002060"/>
      <name val="Arial"/>
      <family val="2"/>
    </font>
    <font>
      <sz val="8"/>
      <color rgb="FF002060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7"/>
      <color theme="2" tint="-0.499984740745262"/>
      <name val="Arial"/>
      <family val="2"/>
    </font>
    <font>
      <i/>
      <sz val="8"/>
      <name val="Arial"/>
      <family val="2"/>
    </font>
    <font>
      <sz val="10"/>
      <color rgb="FF002060"/>
      <name val="Arial"/>
      <family val="2"/>
    </font>
    <font>
      <i/>
      <sz val="8"/>
      <color theme="2" tint="-0.749992370372631"/>
      <name val="Arial"/>
      <family val="2"/>
    </font>
    <font>
      <i/>
      <sz val="10"/>
      <color theme="2" tint="-0.749992370372631"/>
      <name val="Arial"/>
      <family val="2"/>
    </font>
    <font>
      <sz val="8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8"/>
      <color rgb="FF7030A0"/>
      <name val="Arial"/>
      <family val="2"/>
    </font>
    <font>
      <b/>
      <i/>
      <sz val="8"/>
      <color indexed="62"/>
      <name val="Arial"/>
      <family val="2"/>
    </font>
    <font>
      <b/>
      <sz val="8"/>
      <color indexed="62"/>
      <name val="Arial"/>
      <family val="2"/>
    </font>
    <font>
      <sz val="10"/>
      <color rgb="FF7030A0"/>
      <name val="Arial"/>
      <family val="2"/>
    </font>
    <font>
      <b/>
      <sz val="9"/>
      <color rgb="FF7030A0"/>
      <name val="Arial"/>
      <family val="2"/>
    </font>
    <font>
      <sz val="9"/>
      <color indexed="81"/>
      <name val="Tahoma"/>
      <family val="2"/>
    </font>
    <font>
      <b/>
      <sz val="12"/>
      <color rgb="FF4472C4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10" fillId="0" borderId="7" xfId="0" applyFont="1" applyBorder="1"/>
    <xf numFmtId="0" fontId="10" fillId="0" borderId="6" xfId="0" applyFont="1" applyBorder="1"/>
    <xf numFmtId="0" fontId="0" fillId="0" borderId="8" xfId="0" applyBorder="1"/>
    <xf numFmtId="0" fontId="11" fillId="0" borderId="9" xfId="0" applyFont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12" fillId="0" borderId="0" xfId="0" applyFont="1" applyAlignment="1">
      <alignment horizontal="right"/>
    </xf>
    <xf numFmtId="0" fontId="10" fillId="0" borderId="8" xfId="0" applyFont="1" applyBorder="1"/>
    <xf numFmtId="0" fontId="10" fillId="0" borderId="0" xfId="0" applyFont="1"/>
    <xf numFmtId="0" fontId="10" fillId="0" borderId="11" xfId="0" applyFont="1" applyBorder="1"/>
    <xf numFmtId="0" fontId="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2" borderId="12" xfId="0" applyNumberFormat="1" applyFont="1" applyFill="1" applyBorder="1" applyAlignment="1" applyProtection="1">
      <alignment vertical="center"/>
      <protection locked="0"/>
    </xf>
    <xf numFmtId="164" fontId="6" fillId="0" borderId="13" xfId="0" applyNumberFormat="1" applyFont="1" applyBorder="1" applyAlignment="1">
      <alignment vertical="center"/>
    </xf>
    <xf numFmtId="164" fontId="6" fillId="2" borderId="13" xfId="0" applyNumberFormat="1" applyFont="1" applyFill="1" applyBorder="1" applyAlignment="1" applyProtection="1">
      <alignment vertical="center"/>
      <protection locked="0"/>
    </xf>
    <xf numFmtId="165" fontId="10" fillId="0" borderId="0" xfId="2" applyNumberFormat="1" applyFont="1" applyBorder="1"/>
    <xf numFmtId="164" fontId="6" fillId="0" borderId="0" xfId="0" applyNumberFormat="1" applyFont="1"/>
    <xf numFmtId="164" fontId="6" fillId="3" borderId="13" xfId="0" applyNumberFormat="1" applyFont="1" applyFill="1" applyBorder="1" applyAlignment="1" applyProtection="1">
      <alignment vertical="center"/>
      <protection locked="0"/>
    </xf>
    <xf numFmtId="164" fontId="6" fillId="4" borderId="13" xfId="0" applyNumberFormat="1" applyFont="1" applyFill="1" applyBorder="1" applyAlignment="1">
      <alignment vertical="center"/>
    </xf>
    <xf numFmtId="0" fontId="12" fillId="0" borderId="0" xfId="0" quotePrefix="1" applyFont="1" applyAlignment="1">
      <alignment horizontal="right"/>
    </xf>
    <xf numFmtId="9" fontId="10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4" fillId="0" borderId="13" xfId="0" applyNumberFormat="1" applyFont="1" applyBorder="1" applyAlignment="1">
      <alignment vertical="center"/>
    </xf>
    <xf numFmtId="0" fontId="15" fillId="0" borderId="0" xfId="0" quotePrefix="1" applyFont="1" applyAlignment="1">
      <alignment horizontal="right"/>
    </xf>
    <xf numFmtId="44" fontId="10" fillId="0" borderId="0" xfId="0" applyNumberFormat="1" applyFont="1"/>
    <xf numFmtId="44" fontId="10" fillId="0" borderId="11" xfId="0" applyNumberFormat="1" applyFont="1" applyBorder="1"/>
    <xf numFmtId="166" fontId="10" fillId="0" borderId="0" xfId="1" applyNumberFormat="1" applyFont="1" applyBorder="1"/>
    <xf numFmtId="164" fontId="6" fillId="0" borderId="0" xfId="0" applyNumberFormat="1" applyFont="1" applyAlignment="1">
      <alignment vertical="center"/>
    </xf>
    <xf numFmtId="43" fontId="10" fillId="0" borderId="11" xfId="1" applyFont="1" applyBorder="1"/>
    <xf numFmtId="9" fontId="10" fillId="0" borderId="0" xfId="3" applyFont="1" applyBorder="1"/>
    <xf numFmtId="167" fontId="10" fillId="0" borderId="0" xfId="3" applyNumberFormat="1" applyFont="1" applyBorder="1"/>
    <xf numFmtId="165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17" fillId="0" borderId="11" xfId="0" applyFont="1" applyBorder="1"/>
    <xf numFmtId="0" fontId="3" fillId="0" borderId="8" xfId="0" applyFont="1" applyBorder="1"/>
    <xf numFmtId="165" fontId="3" fillId="0" borderId="0" xfId="2" applyNumberFormat="1" applyFont="1" applyBorder="1"/>
    <xf numFmtId="165" fontId="3" fillId="0" borderId="11" xfId="0" applyNumberFormat="1" applyFont="1" applyBorder="1"/>
    <xf numFmtId="0" fontId="3" fillId="0" borderId="14" xfId="0" applyFont="1" applyBorder="1"/>
    <xf numFmtId="165" fontId="3" fillId="0" borderId="15" xfId="0" applyNumberFormat="1" applyFont="1" applyBorder="1"/>
    <xf numFmtId="0" fontId="0" fillId="0" borderId="16" xfId="0" applyBorder="1"/>
    <xf numFmtId="0" fontId="18" fillId="0" borderId="0" xfId="0" applyFont="1"/>
    <xf numFmtId="0" fontId="19" fillId="0" borderId="0" xfId="0" applyFont="1"/>
    <xf numFmtId="0" fontId="7" fillId="0" borderId="0" xfId="0" applyFont="1"/>
    <xf numFmtId="0" fontId="20" fillId="0" borderId="0" xfId="0" applyFont="1"/>
    <xf numFmtId="0" fontId="21" fillId="0" borderId="0" xfId="0" applyFont="1"/>
    <xf numFmtId="164" fontId="16" fillId="0" borderId="0" xfId="0" quotePrefix="1" applyNumberFormat="1" applyFont="1" applyAlignment="1" applyProtection="1">
      <alignment vertical="center"/>
      <protection locked="0"/>
    </xf>
    <xf numFmtId="0" fontId="16" fillId="0" borderId="0" xfId="0" quotePrefix="1" applyFont="1"/>
    <xf numFmtId="164" fontId="16" fillId="0" borderId="0" xfId="0" quotePrefix="1" applyNumberFormat="1" applyFont="1" applyAlignment="1">
      <alignment vertical="center"/>
    </xf>
    <xf numFmtId="168" fontId="6" fillId="3" borderId="13" xfId="0" applyNumberFormat="1" applyFont="1" applyFill="1" applyBorder="1" applyAlignment="1" applyProtection="1">
      <alignment vertical="center"/>
      <protection locked="0"/>
    </xf>
    <xf numFmtId="0" fontId="22" fillId="0" borderId="0" xfId="0" applyFont="1"/>
    <xf numFmtId="0" fontId="25" fillId="0" borderId="0" xfId="0" applyFont="1" applyAlignment="1">
      <alignment horizontal="center"/>
    </xf>
    <xf numFmtId="0" fontId="25" fillId="0" borderId="0" xfId="0" applyFont="1"/>
    <xf numFmtId="0" fontId="22" fillId="0" borderId="0" xfId="0" applyFont="1" applyAlignment="1">
      <alignment horizontal="left"/>
    </xf>
    <xf numFmtId="164" fontId="26" fillId="0" borderId="17" xfId="0" applyNumberFormat="1" applyFont="1" applyBorder="1" applyAlignment="1">
      <alignment vertical="center"/>
    </xf>
    <xf numFmtId="0" fontId="0" fillId="0" borderId="14" xfId="0" applyBorder="1"/>
    <xf numFmtId="0" fontId="25" fillId="0" borderId="15" xfId="0" applyFont="1" applyBorder="1"/>
    <xf numFmtId="0" fontId="22" fillId="0" borderId="15" xfId="0" applyFont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center"/>
    </xf>
    <xf numFmtId="0" fontId="6" fillId="0" borderId="15" xfId="0" applyFont="1" applyBorder="1"/>
    <xf numFmtId="164" fontId="26" fillId="0" borderId="18" xfId="0" applyNumberFormat="1" applyFont="1" applyBorder="1" applyAlignment="1">
      <alignment vertical="center"/>
    </xf>
    <xf numFmtId="0" fontId="16" fillId="0" borderId="0" xfId="0" applyFont="1"/>
    <xf numFmtId="0" fontId="0" fillId="0" borderId="19" xfId="0" applyBorder="1"/>
    <xf numFmtId="0" fontId="25" fillId="0" borderId="9" xfId="0" applyFont="1" applyBorder="1"/>
    <xf numFmtId="0" fontId="25" fillId="0" borderId="9" xfId="0" applyFont="1" applyBorder="1" applyAlignment="1">
      <alignment horizontal="center"/>
    </xf>
    <xf numFmtId="0" fontId="6" fillId="0" borderId="9" xfId="0" applyFont="1" applyBorder="1"/>
    <xf numFmtId="0" fontId="0" fillId="0" borderId="20" xfId="0" applyBorder="1"/>
    <xf numFmtId="0" fontId="28" fillId="0" borderId="4" xfId="0" applyFont="1" applyBorder="1"/>
    <xf numFmtId="9" fontId="28" fillId="0" borderId="6" xfId="0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8" fillId="0" borderId="8" xfId="0" applyFont="1" applyBorder="1"/>
    <xf numFmtId="164" fontId="28" fillId="0" borderId="11" xfId="2" applyNumberFormat="1" applyFont="1" applyFill="1" applyBorder="1" applyAlignment="1">
      <alignment horizontal="center" vertical="center"/>
    </xf>
    <xf numFmtId="1" fontId="28" fillId="0" borderId="11" xfId="0" applyNumberFormat="1" applyFont="1" applyBorder="1" applyAlignment="1">
      <alignment horizontal="center" vertical="center"/>
    </xf>
    <xf numFmtId="0" fontId="28" fillId="0" borderId="14" xfId="0" applyFont="1" applyBorder="1"/>
    <xf numFmtId="8" fontId="29" fillId="0" borderId="16" xfId="0" applyNumberFormat="1" applyFont="1" applyBorder="1" applyAlignment="1">
      <alignment horizontal="center" vertical="center"/>
    </xf>
    <xf numFmtId="8" fontId="29" fillId="0" borderId="0" xfId="0" applyNumberFormat="1" applyFont="1"/>
    <xf numFmtId="0" fontId="31" fillId="5" borderId="4" xfId="0" applyFont="1" applyFill="1" applyBorder="1"/>
    <xf numFmtId="0" fontId="31" fillId="5" borderId="7" xfId="0" applyFont="1" applyFill="1" applyBorder="1"/>
    <xf numFmtId="0" fontId="31" fillId="5" borderId="7" xfId="0" applyFont="1" applyFill="1" applyBorder="1" applyAlignment="1">
      <alignment horizontal="center"/>
    </xf>
    <xf numFmtId="0" fontId="31" fillId="5" borderId="6" xfId="0" applyFont="1" applyFill="1" applyBorder="1"/>
    <xf numFmtId="0" fontId="29" fillId="5" borderId="8" xfId="0" applyFont="1" applyFill="1" applyBorder="1" applyAlignment="1">
      <alignment horizontal="center"/>
    </xf>
    <xf numFmtId="44" fontId="29" fillId="5" borderId="0" xfId="0" applyNumberFormat="1" applyFont="1" applyFill="1"/>
    <xf numFmtId="8" fontId="29" fillId="5" borderId="0" xfId="0" applyNumberFormat="1" applyFont="1" applyFill="1"/>
    <xf numFmtId="8" fontId="29" fillId="5" borderId="0" xfId="0" applyNumberFormat="1" applyFont="1" applyFill="1" applyAlignment="1">
      <alignment horizontal="center"/>
    </xf>
    <xf numFmtId="44" fontId="29" fillId="5" borderId="11" xfId="0" applyNumberFormat="1" applyFont="1" applyFill="1" applyBorder="1"/>
    <xf numFmtId="0" fontId="30" fillId="4" borderId="0" xfId="0" applyFont="1" applyFill="1"/>
    <xf numFmtId="168" fontId="30" fillId="4" borderId="0" xfId="0" applyNumberFormat="1" applyFont="1" applyFill="1" applyAlignment="1">
      <alignment horizontal="center"/>
    </xf>
    <xf numFmtId="168" fontId="30" fillId="0" borderId="0" xfId="0" applyNumberFormat="1" applyFont="1" applyAlignment="1">
      <alignment horizontal="center"/>
    </xf>
    <xf numFmtId="0" fontId="30" fillId="6" borderId="0" xfId="0" applyFont="1" applyFill="1"/>
    <xf numFmtId="168" fontId="30" fillId="6" borderId="0" xfId="0" applyNumberFormat="1" applyFont="1" applyFill="1" applyAlignment="1">
      <alignment horizontal="center"/>
    </xf>
    <xf numFmtId="44" fontId="30" fillId="0" borderId="0" xfId="0" applyNumberFormat="1" applyFont="1"/>
    <xf numFmtId="0" fontId="29" fillId="5" borderId="14" xfId="0" applyFont="1" applyFill="1" applyBorder="1" applyAlignment="1">
      <alignment horizontal="center"/>
    </xf>
    <xf numFmtId="165" fontId="6" fillId="0" borderId="0" xfId="0" applyNumberFormat="1" applyFont="1"/>
    <xf numFmtId="164" fontId="29" fillId="5" borderId="0" xfId="0" applyNumberFormat="1" applyFont="1" applyFill="1"/>
    <xf numFmtId="165" fontId="3" fillId="0" borderId="0" xfId="0" applyNumberFormat="1" applyFont="1"/>
    <xf numFmtId="8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28</xdr:row>
      <xdr:rowOff>0</xdr:rowOff>
    </xdr:from>
    <xdr:to>
      <xdr:col>19</xdr:col>
      <xdr:colOff>388637</xdr:colOff>
      <xdr:row>34</xdr:row>
      <xdr:rowOff>38969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E6BA29-46BF-4ECB-B477-8BDC49A9687F}"/>
            </a:ext>
          </a:extLst>
        </xdr:cNvPr>
        <xdr:cNvSpPr txBox="1"/>
      </xdr:nvSpPr>
      <xdr:spPr>
        <a:xfrm>
          <a:off x="8369300" y="5321300"/>
          <a:ext cx="4357387" cy="114386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 1 year = (House price*Annual growth in value) - (selling cost*House price*(1+Annual growth in value)) </a:t>
          </a:r>
        </a:p>
        <a:p>
          <a:r>
            <a:rPr lang="en-US" sz="1100"/>
            <a:t>=(300,000*0.03)-(0.05*300,000*(1+0.03))</a:t>
          </a:r>
        </a:p>
        <a:p>
          <a:endParaRPr lang="en-US" sz="1100"/>
        </a:p>
        <a:p>
          <a:r>
            <a:rPr lang="en-US" sz="1100"/>
            <a:t>L 7 years = (House price in7 years - House price) - Selling cost in 7 years</a:t>
          </a:r>
        </a:p>
        <a:p>
          <a:r>
            <a:rPr lang="en-US" sz="1100"/>
            <a:t>= (368,962-300,000)-18,448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E78-4975-44E2-964A-C546D1B68614}">
  <dimension ref="B1:S49"/>
  <sheetViews>
    <sheetView tabSelected="1" topLeftCell="C1" zoomScale="95" zoomScaleNormal="120" workbookViewId="0">
      <selection activeCell="I7" sqref="I7"/>
    </sheetView>
  </sheetViews>
  <sheetFormatPr defaultRowHeight="14.25" x14ac:dyDescent="0.45"/>
  <cols>
    <col min="1" max="2" width="3.19921875" customWidth="1"/>
    <col min="6" max="6" width="21.19921875" customWidth="1"/>
    <col min="7" max="7" width="13" customWidth="1"/>
    <col min="14" max="14" width="3.53125" customWidth="1"/>
    <col min="15" max="15" width="6.19921875" customWidth="1"/>
    <col min="16" max="16" width="31.796875" bestFit="1" customWidth="1"/>
    <col min="17" max="17" width="8.33203125" bestFit="1" customWidth="1"/>
    <col min="19" max="19" width="11.265625" bestFit="1" customWidth="1"/>
  </cols>
  <sheetData>
    <row r="1" spans="2:19" ht="14.65" thickBot="1" x14ac:dyDescent="0.5"/>
    <row r="2" spans="2:19" ht="18" thickBot="1" x14ac:dyDescent="0.5">
      <c r="B2" s="1" t="s">
        <v>0</v>
      </c>
      <c r="D2" s="2"/>
      <c r="F2" s="116" t="s">
        <v>1</v>
      </c>
      <c r="G2" s="117"/>
      <c r="H2" s="117"/>
      <c r="I2" s="117"/>
      <c r="J2" s="117"/>
      <c r="K2" s="117"/>
      <c r="L2" s="117"/>
      <c r="M2" s="117"/>
      <c r="N2" s="118"/>
      <c r="O2" s="3"/>
      <c r="P2" s="3"/>
      <c r="Q2" s="3"/>
      <c r="R2" s="3"/>
      <c r="S2" s="3"/>
    </row>
    <row r="3" spans="2:19" ht="22.5" thickBot="1" x14ac:dyDescent="0.55000000000000004">
      <c r="B3" s="4"/>
      <c r="C3" s="5"/>
      <c r="D3" s="6"/>
      <c r="E3" s="7"/>
      <c r="H3" s="8"/>
      <c r="I3" s="9"/>
      <c r="L3" s="8"/>
      <c r="M3" s="9"/>
      <c r="O3" s="10"/>
      <c r="P3" s="3"/>
      <c r="Q3" s="3"/>
      <c r="R3" s="3"/>
    </row>
    <row r="4" spans="2:19" x14ac:dyDescent="0.45">
      <c r="B4" s="11"/>
      <c r="C4" s="119" t="s">
        <v>2</v>
      </c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2"/>
      <c r="O4" s="3"/>
      <c r="P4" s="120" t="s">
        <v>3</v>
      </c>
      <c r="Q4" s="121"/>
      <c r="R4" s="13"/>
      <c r="S4" s="14"/>
    </row>
    <row r="5" spans="2:19" x14ac:dyDescent="0.45">
      <c r="B5" s="15"/>
      <c r="C5" s="16"/>
      <c r="D5" s="17"/>
      <c r="E5" s="18"/>
      <c r="F5" s="18"/>
      <c r="G5" s="18"/>
      <c r="H5" s="17"/>
      <c r="I5" s="19" t="s">
        <v>4</v>
      </c>
      <c r="J5" s="20"/>
      <c r="K5" s="20"/>
      <c r="L5" s="21"/>
      <c r="M5" s="19" t="s">
        <v>5</v>
      </c>
      <c r="N5" s="22"/>
      <c r="O5" s="23"/>
      <c r="P5" s="24"/>
      <c r="Q5" s="25"/>
      <c r="R5" s="25"/>
      <c r="S5" s="26"/>
    </row>
    <row r="6" spans="2:19" x14ac:dyDescent="0.45">
      <c r="B6" s="15"/>
      <c r="C6" s="27" t="s">
        <v>6</v>
      </c>
      <c r="D6" s="9"/>
      <c r="E6" s="9"/>
      <c r="F6" s="9"/>
      <c r="G6" s="28"/>
      <c r="H6" s="29" t="s">
        <v>7</v>
      </c>
      <c r="I6" s="30">
        <f>Q7*12</f>
        <v>14400</v>
      </c>
      <c r="K6" s="28"/>
      <c r="L6" s="29" t="s">
        <v>7</v>
      </c>
      <c r="M6" s="31">
        <f>I6*7</f>
        <v>100800</v>
      </c>
      <c r="N6" s="22"/>
      <c r="O6" s="23"/>
      <c r="P6" s="24"/>
      <c r="Q6" s="25"/>
      <c r="R6" s="25"/>
      <c r="S6" s="26"/>
    </row>
    <row r="7" spans="2:19" x14ac:dyDescent="0.45">
      <c r="B7" s="15"/>
      <c r="C7" s="27" t="s">
        <v>8</v>
      </c>
      <c r="D7" s="9"/>
      <c r="E7" s="9"/>
      <c r="F7" s="9"/>
      <c r="G7" s="28" t="s">
        <v>9</v>
      </c>
      <c r="H7" s="29" t="s">
        <v>10</v>
      </c>
      <c r="I7" s="32">
        <f>Q8</f>
        <v>300</v>
      </c>
      <c r="K7" s="28" t="s">
        <v>9</v>
      </c>
      <c r="L7" s="29" t="s">
        <v>10</v>
      </c>
      <c r="M7" s="31">
        <f>I7*7</f>
        <v>2100</v>
      </c>
      <c r="N7" s="22"/>
      <c r="O7" s="23"/>
      <c r="P7" s="24" t="s">
        <v>11</v>
      </c>
      <c r="Q7" s="33">
        <v>1200</v>
      </c>
      <c r="R7" s="25"/>
      <c r="S7" s="26"/>
    </row>
    <row r="8" spans="2:19" x14ac:dyDescent="0.45">
      <c r="B8" s="15"/>
      <c r="C8" s="3" t="s">
        <v>12</v>
      </c>
      <c r="D8" s="8"/>
      <c r="E8" s="9"/>
      <c r="F8" s="9"/>
      <c r="G8" s="28"/>
      <c r="H8" s="29"/>
      <c r="I8" s="112"/>
      <c r="K8" s="28"/>
      <c r="L8" s="29"/>
      <c r="M8" s="9"/>
      <c r="N8" s="22"/>
      <c r="O8" s="23"/>
      <c r="P8" s="24" t="s">
        <v>13</v>
      </c>
      <c r="Q8" s="33">
        <v>300</v>
      </c>
      <c r="R8" s="25"/>
      <c r="S8" s="26"/>
    </row>
    <row r="9" spans="2:19" x14ac:dyDescent="0.45">
      <c r="B9" s="15"/>
      <c r="C9" s="9"/>
      <c r="D9" s="3" t="s">
        <v>14</v>
      </c>
      <c r="E9" s="9"/>
      <c r="F9" s="9"/>
      <c r="G9" s="28"/>
      <c r="H9" s="29"/>
      <c r="I9" s="9"/>
      <c r="K9" s="28"/>
      <c r="L9" s="29"/>
      <c r="M9" s="34"/>
      <c r="N9" s="22"/>
      <c r="O9" s="23"/>
      <c r="P9" s="24" t="s">
        <v>15</v>
      </c>
      <c r="Q9" s="25" t="s">
        <v>16</v>
      </c>
      <c r="R9" s="25"/>
      <c r="S9" s="26"/>
    </row>
    <row r="10" spans="2:19" x14ac:dyDescent="0.45">
      <c r="B10" s="15"/>
      <c r="D10" s="27" t="s">
        <v>17</v>
      </c>
      <c r="E10" s="9"/>
      <c r="F10" s="9"/>
      <c r="G10" s="28" t="s">
        <v>9</v>
      </c>
      <c r="H10" s="29" t="s">
        <v>18</v>
      </c>
      <c r="I10" s="35">
        <f>Q7*Q10</f>
        <v>60</v>
      </c>
      <c r="K10" s="28" t="s">
        <v>9</v>
      </c>
      <c r="L10" s="29" t="s">
        <v>18</v>
      </c>
      <c r="M10" s="36">
        <f>FV(Q10,7,0,-Q7)-Q7</f>
        <v>488.52050718750024</v>
      </c>
      <c r="N10" s="22"/>
      <c r="O10" s="37"/>
      <c r="P10" s="24" t="s">
        <v>19</v>
      </c>
      <c r="Q10" s="38">
        <v>0.05</v>
      </c>
      <c r="R10" s="25"/>
      <c r="S10" s="26"/>
    </row>
    <row r="11" spans="2:19" x14ac:dyDescent="0.45">
      <c r="B11" s="15"/>
      <c r="C11" s="39" t="s">
        <v>20</v>
      </c>
      <c r="D11" s="40"/>
      <c r="E11" s="9"/>
      <c r="F11" s="9"/>
      <c r="G11" s="28" t="s">
        <v>21</v>
      </c>
      <c r="H11" s="29" t="s">
        <v>22</v>
      </c>
      <c r="I11" s="41">
        <f>I6+I7+I10</f>
        <v>14760</v>
      </c>
      <c r="K11" s="28" t="s">
        <v>21</v>
      </c>
      <c r="L11" s="29" t="s">
        <v>22</v>
      </c>
      <c r="M11" s="41">
        <f>M6+M7+M10</f>
        <v>103388.5205071875</v>
      </c>
      <c r="N11" s="22"/>
      <c r="O11" s="42"/>
      <c r="P11" s="24"/>
      <c r="Q11" s="25"/>
      <c r="R11" s="43"/>
      <c r="S11" s="26"/>
    </row>
    <row r="12" spans="2:19" x14ac:dyDescent="0.45">
      <c r="B12" s="15"/>
      <c r="C12" s="9"/>
      <c r="D12" s="29"/>
      <c r="E12" s="9"/>
      <c r="F12" s="9"/>
      <c r="H12" s="8"/>
      <c r="I12" s="9"/>
      <c r="L12" s="8"/>
      <c r="M12" s="9"/>
      <c r="N12" s="22"/>
      <c r="O12" s="23"/>
      <c r="P12" s="24"/>
      <c r="Q12" s="25"/>
      <c r="R12" s="25"/>
      <c r="S12" s="26"/>
    </row>
    <row r="13" spans="2:19" x14ac:dyDescent="0.45">
      <c r="B13" s="15"/>
      <c r="C13" s="122" t="s">
        <v>23</v>
      </c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22"/>
      <c r="O13" s="23"/>
      <c r="P13" s="24"/>
      <c r="Q13" s="25"/>
      <c r="R13" s="25"/>
      <c r="S13" s="26"/>
    </row>
    <row r="14" spans="2:19" x14ac:dyDescent="0.45">
      <c r="B14" s="15"/>
      <c r="C14" s="3" t="s">
        <v>24</v>
      </c>
      <c r="D14" s="29"/>
      <c r="E14" s="9"/>
      <c r="F14" s="9"/>
      <c r="G14" s="9"/>
      <c r="H14" s="29" t="s">
        <v>25</v>
      </c>
      <c r="I14" s="32">
        <f>'Mortgage Calculations'!L8+'Mortgage Calculations'!L12</f>
        <v>19160.711861160475</v>
      </c>
      <c r="K14" s="9"/>
      <c r="L14" s="29" t="s">
        <v>25</v>
      </c>
      <c r="M14" s="31">
        <f>'Mortgage Calculations'!L10+'Mortgage Calculations'!L14</f>
        <v>134124.98302812333</v>
      </c>
      <c r="N14" s="22"/>
      <c r="O14" s="23"/>
      <c r="P14" s="24" t="s">
        <v>26</v>
      </c>
      <c r="Q14" s="33">
        <v>60000</v>
      </c>
      <c r="R14" s="25"/>
      <c r="S14" s="44"/>
    </row>
    <row r="15" spans="2:19" x14ac:dyDescent="0.45">
      <c r="B15" s="15"/>
      <c r="C15" s="3" t="s">
        <v>27</v>
      </c>
      <c r="D15" s="29"/>
      <c r="E15" s="9"/>
      <c r="F15" s="9"/>
      <c r="G15" s="28" t="s">
        <v>9</v>
      </c>
      <c r="H15" s="29" t="s">
        <v>28</v>
      </c>
      <c r="I15" s="32">
        <f>Q15*Q19</f>
        <v>2412</v>
      </c>
      <c r="K15" s="28" t="s">
        <v>9</v>
      </c>
      <c r="L15" s="29" t="s">
        <v>28</v>
      </c>
      <c r="M15" s="31">
        <f>I15*7</f>
        <v>16884</v>
      </c>
      <c r="N15" s="22"/>
      <c r="O15" s="23"/>
      <c r="P15" s="24" t="s">
        <v>29</v>
      </c>
      <c r="Q15" s="33">
        <v>300000</v>
      </c>
      <c r="R15" s="25"/>
      <c r="S15" s="26"/>
    </row>
    <row r="16" spans="2:19" x14ac:dyDescent="0.45">
      <c r="B16" s="15"/>
      <c r="C16" s="3" t="s">
        <v>30</v>
      </c>
      <c r="D16" s="29"/>
      <c r="E16" s="9"/>
      <c r="F16" s="9"/>
      <c r="G16" s="28" t="s">
        <v>9</v>
      </c>
      <c r="H16" s="29" t="s">
        <v>31</v>
      </c>
      <c r="I16" s="32">
        <f>Q20</f>
        <v>1400</v>
      </c>
      <c r="K16" s="28" t="s">
        <v>9</v>
      </c>
      <c r="L16" s="29" t="s">
        <v>31</v>
      </c>
      <c r="M16" s="31">
        <f>I16*7</f>
        <v>9800</v>
      </c>
      <c r="N16" s="22"/>
      <c r="O16" s="23"/>
      <c r="P16" s="24" t="s">
        <v>32</v>
      </c>
      <c r="Q16" s="45">
        <f>0.8*Q15</f>
        <v>240000</v>
      </c>
      <c r="R16" s="25"/>
      <c r="S16" s="26"/>
    </row>
    <row r="17" spans="2:19" x14ac:dyDescent="0.45">
      <c r="B17" s="15"/>
      <c r="C17" s="3" t="s">
        <v>33</v>
      </c>
      <c r="D17" s="29"/>
      <c r="E17" s="9"/>
      <c r="F17" s="9"/>
      <c r="G17" s="28"/>
      <c r="H17" s="29"/>
      <c r="I17" s="46"/>
      <c r="K17" s="28"/>
      <c r="L17" s="29"/>
      <c r="M17" s="46"/>
      <c r="N17" s="22"/>
      <c r="O17" s="23"/>
      <c r="P17" s="24" t="s">
        <v>34</v>
      </c>
      <c r="Q17" s="45">
        <v>30</v>
      </c>
      <c r="R17" s="25"/>
      <c r="S17" s="47"/>
    </row>
    <row r="18" spans="2:19" x14ac:dyDescent="0.45">
      <c r="B18" s="15"/>
      <c r="C18" s="3"/>
      <c r="D18" s="27" t="s">
        <v>35</v>
      </c>
      <c r="E18" s="9"/>
      <c r="F18" s="9"/>
      <c r="G18" s="28"/>
      <c r="H18" s="29"/>
      <c r="I18" s="46"/>
      <c r="K18" s="28"/>
      <c r="L18" s="29"/>
      <c r="M18" s="46"/>
      <c r="N18" s="22"/>
      <c r="O18" s="23"/>
      <c r="P18" s="24" t="s">
        <v>36</v>
      </c>
      <c r="Q18" s="48">
        <v>7.0000000000000007E-2</v>
      </c>
      <c r="R18" s="25"/>
      <c r="S18" s="26"/>
    </row>
    <row r="19" spans="2:19" x14ac:dyDescent="0.45">
      <c r="B19" s="15"/>
      <c r="C19" s="3"/>
      <c r="D19" s="27" t="s">
        <v>37</v>
      </c>
      <c r="E19" s="9"/>
      <c r="F19" s="9"/>
      <c r="G19" s="28" t="s">
        <v>9</v>
      </c>
      <c r="H19" s="29" t="s">
        <v>38</v>
      </c>
      <c r="I19" s="35">
        <f>Q21</f>
        <v>1500</v>
      </c>
      <c r="K19" s="28" t="s">
        <v>9</v>
      </c>
      <c r="L19" s="29" t="s">
        <v>38</v>
      </c>
      <c r="M19" s="31">
        <f>I19*7</f>
        <v>10500</v>
      </c>
      <c r="N19" s="22"/>
      <c r="O19" s="23"/>
      <c r="P19" s="24" t="s">
        <v>39</v>
      </c>
      <c r="Q19" s="49">
        <v>8.0400000000000003E-3</v>
      </c>
      <c r="R19" s="25" t="s">
        <v>40</v>
      </c>
      <c r="S19" s="26"/>
    </row>
    <row r="20" spans="2:19" x14ac:dyDescent="0.45">
      <c r="B20" s="15"/>
      <c r="C20" s="27" t="s">
        <v>41</v>
      </c>
      <c r="D20" s="27"/>
      <c r="E20" s="9"/>
      <c r="F20" s="9"/>
      <c r="G20" s="28"/>
      <c r="H20" s="29"/>
      <c r="I20" s="50"/>
      <c r="K20" s="28"/>
      <c r="L20" s="29"/>
      <c r="M20" s="46"/>
      <c r="N20" s="22"/>
      <c r="O20" s="23"/>
      <c r="P20" s="24" t="s">
        <v>42</v>
      </c>
      <c r="Q20" s="33">
        <v>1400</v>
      </c>
      <c r="R20" s="25" t="s">
        <v>40</v>
      </c>
      <c r="S20" s="26"/>
    </row>
    <row r="21" spans="2:19" x14ac:dyDescent="0.45">
      <c r="B21" s="15"/>
      <c r="C21" s="3"/>
      <c r="D21" s="27" t="s">
        <v>43</v>
      </c>
      <c r="E21" s="9"/>
      <c r="F21" s="9"/>
      <c r="G21" s="28"/>
      <c r="H21" s="29"/>
      <c r="I21" s="46"/>
      <c r="K21" s="28"/>
      <c r="L21" s="29"/>
      <c r="M21" s="46"/>
      <c r="N21" s="22"/>
      <c r="O21" s="23"/>
      <c r="P21" s="24" t="s">
        <v>44</v>
      </c>
      <c r="Q21" s="33">
        <v>1500</v>
      </c>
      <c r="R21" s="25" t="s">
        <v>40</v>
      </c>
      <c r="S21" s="26"/>
    </row>
    <row r="22" spans="2:19" x14ac:dyDescent="0.45">
      <c r="B22" s="15"/>
      <c r="C22" s="3"/>
      <c r="D22" s="27"/>
      <c r="E22" s="9"/>
      <c r="F22" s="9"/>
      <c r="G22" s="28" t="s">
        <v>9</v>
      </c>
      <c r="H22" s="29" t="s">
        <v>45</v>
      </c>
      <c r="I22" s="35">
        <f>Q14*Q10</f>
        <v>3000</v>
      </c>
      <c r="K22" s="28" t="s">
        <v>9</v>
      </c>
      <c r="L22" s="29" t="s">
        <v>45</v>
      </c>
      <c r="M22" s="36">
        <f>FV(Q10,7,0,-Q14)-Q14</f>
        <v>24426.025359375009</v>
      </c>
      <c r="N22" s="22"/>
      <c r="O22" s="23"/>
      <c r="P22" s="24" t="s">
        <v>46</v>
      </c>
      <c r="Q22" s="38">
        <v>0.03</v>
      </c>
      <c r="R22" s="25" t="s">
        <v>47</v>
      </c>
      <c r="S22" s="26"/>
    </row>
    <row r="23" spans="2:19" x14ac:dyDescent="0.45">
      <c r="B23" s="15"/>
      <c r="C23" s="3" t="s">
        <v>48</v>
      </c>
      <c r="D23" s="8"/>
      <c r="G23" t="s">
        <v>9</v>
      </c>
      <c r="H23" s="8" t="s">
        <v>49</v>
      </c>
      <c r="I23" s="35">
        <f>Q15*Q22</f>
        <v>9000</v>
      </c>
      <c r="K23" t="s">
        <v>9</v>
      </c>
      <c r="L23" s="8" t="s">
        <v>49</v>
      </c>
      <c r="M23" s="31">
        <f>I23</f>
        <v>9000</v>
      </c>
      <c r="N23" s="22"/>
      <c r="O23" s="23"/>
      <c r="P23" s="24" t="s">
        <v>50</v>
      </c>
      <c r="Q23" s="38">
        <v>0.05</v>
      </c>
      <c r="R23" s="25"/>
      <c r="S23" s="26"/>
    </row>
    <row r="24" spans="2:19" x14ac:dyDescent="0.45">
      <c r="B24" s="15"/>
      <c r="C24" s="3" t="s">
        <v>51</v>
      </c>
      <c r="D24" s="8"/>
      <c r="G24" s="28" t="s">
        <v>52</v>
      </c>
      <c r="H24" s="8" t="s">
        <v>53</v>
      </c>
      <c r="I24" s="35">
        <f>'Mortgage Calculations'!L8</f>
        <v>2437.9435903080721</v>
      </c>
      <c r="K24" s="28" t="s">
        <v>52</v>
      </c>
      <c r="L24" s="8" t="s">
        <v>53</v>
      </c>
      <c r="M24" s="36">
        <f>'Mortgage Calculations'!L10</f>
        <v>21246.206227125516</v>
      </c>
      <c r="N24" s="22"/>
      <c r="O24" s="23"/>
      <c r="P24" s="24" t="s">
        <v>54</v>
      </c>
      <c r="Q24" s="38">
        <v>0.03</v>
      </c>
      <c r="R24" s="25"/>
      <c r="S24" s="26"/>
    </row>
    <row r="25" spans="2:19" x14ac:dyDescent="0.45">
      <c r="B25" s="15"/>
      <c r="C25" s="3" t="s">
        <v>55</v>
      </c>
      <c r="D25" s="8"/>
      <c r="H25" s="8"/>
      <c r="I25" s="46"/>
      <c r="L25" s="8"/>
      <c r="M25" s="46"/>
      <c r="N25" s="22"/>
      <c r="O25" s="51"/>
      <c r="P25" s="24" t="s">
        <v>56</v>
      </c>
      <c r="Q25" s="48">
        <f>22%</f>
        <v>0.22</v>
      </c>
      <c r="R25" s="25"/>
      <c r="S25" s="52"/>
    </row>
    <row r="26" spans="2:19" x14ac:dyDescent="0.45">
      <c r="B26" s="15"/>
      <c r="D26" s="27" t="s">
        <v>57</v>
      </c>
      <c r="H26" s="8"/>
      <c r="I26" s="46"/>
      <c r="L26" s="8"/>
      <c r="M26" s="46"/>
      <c r="N26" s="22"/>
      <c r="O26" s="51"/>
      <c r="P26" s="53" t="s">
        <v>58</v>
      </c>
      <c r="Q26" s="54">
        <f>Q15*(1+Q24)^7</f>
        <v>368962.15962746099</v>
      </c>
      <c r="R26" s="51" t="s">
        <v>59</v>
      </c>
      <c r="S26" s="55">
        <f>FV(Q24, 7,0,-Q15)</f>
        <v>368962.15962746099</v>
      </c>
    </row>
    <row r="27" spans="2:19" ht="14.65" thickBot="1" x14ac:dyDescent="0.5">
      <c r="B27" s="15"/>
      <c r="D27" s="27" t="s">
        <v>60</v>
      </c>
      <c r="H27" s="8"/>
      <c r="I27" s="46"/>
      <c r="L27" s="8"/>
      <c r="M27" s="46"/>
      <c r="N27" s="22"/>
      <c r="O27" s="3"/>
      <c r="P27" s="56" t="s">
        <v>61</v>
      </c>
      <c r="Q27" s="57">
        <f>Q23*Q26</f>
        <v>18448.10798137305</v>
      </c>
      <c r="R27" s="57"/>
      <c r="S27" s="58"/>
    </row>
    <row r="28" spans="2:19" x14ac:dyDescent="0.45">
      <c r="B28" s="15"/>
      <c r="D28" s="27" t="s">
        <v>62</v>
      </c>
      <c r="G28" s="8" t="s">
        <v>52</v>
      </c>
      <c r="H28" s="29" t="s">
        <v>63</v>
      </c>
      <c r="I28" s="35">
        <f>Q37-Q15-Q39</f>
        <v>-6450</v>
      </c>
      <c r="K28" s="8" t="s">
        <v>52</v>
      </c>
      <c r="L28" s="29" t="s">
        <v>63</v>
      </c>
      <c r="M28" s="36">
        <f>S37-Q15-S39</f>
        <v>50514.051646087944</v>
      </c>
      <c r="N28" s="22"/>
      <c r="O28" s="3"/>
      <c r="P28" s="59"/>
      <c r="Q28" s="59"/>
      <c r="R28" s="59"/>
      <c r="S28" s="60"/>
    </row>
    <row r="29" spans="2:19" x14ac:dyDescent="0.45">
      <c r="B29" s="15"/>
      <c r="C29" s="61" t="s">
        <v>64</v>
      </c>
      <c r="D29" s="8"/>
      <c r="H29" s="29"/>
      <c r="I29" s="46"/>
      <c r="L29" s="29"/>
      <c r="M29" s="46"/>
      <c r="N29" s="22"/>
      <c r="O29" s="3"/>
      <c r="P29" s="59"/>
      <c r="Q29" s="59"/>
      <c r="R29" s="59"/>
      <c r="S29" s="60"/>
    </row>
    <row r="30" spans="2:19" x14ac:dyDescent="0.45">
      <c r="B30" s="15"/>
      <c r="D30" s="39" t="s">
        <v>65</v>
      </c>
      <c r="G30" t="s">
        <v>21</v>
      </c>
      <c r="H30" s="29" t="s">
        <v>66</v>
      </c>
      <c r="I30" s="41">
        <f>I14+I15+I16+I19+I22+I23-I24-I28</f>
        <v>40484.768270852401</v>
      </c>
      <c r="K30" t="s">
        <v>21</v>
      </c>
      <c r="L30" s="29" t="s">
        <v>66</v>
      </c>
      <c r="M30" s="41">
        <f xml:space="preserve"> M14+M15+M16+M19+M22+M23-M24-M28</f>
        <v>132974.75051428488</v>
      </c>
      <c r="N30" s="22"/>
      <c r="O30" s="3"/>
      <c r="P30" s="62"/>
      <c r="Q30" s="62"/>
      <c r="R30" s="62"/>
      <c r="S30" s="63"/>
    </row>
    <row r="31" spans="2:19" x14ac:dyDescent="0.45">
      <c r="B31" s="15"/>
      <c r="D31" s="8"/>
      <c r="H31" s="29"/>
      <c r="I31" s="9"/>
      <c r="L31" s="29"/>
      <c r="M31" s="9"/>
      <c r="N31" s="22"/>
      <c r="O31" s="3"/>
      <c r="P31" s="62"/>
      <c r="Q31" s="62"/>
      <c r="R31" s="62"/>
      <c r="S31" s="63"/>
    </row>
    <row r="32" spans="2:19" x14ac:dyDescent="0.45">
      <c r="B32" s="15"/>
      <c r="C32" s="61" t="s">
        <v>67</v>
      </c>
      <c r="D32" s="8"/>
      <c r="H32" s="29"/>
      <c r="I32" s="9"/>
      <c r="L32" s="29"/>
      <c r="M32" s="9"/>
      <c r="N32" s="22"/>
      <c r="O32" s="3"/>
      <c r="P32" s="62"/>
      <c r="Q32" s="62"/>
      <c r="R32" s="62"/>
      <c r="S32" s="63"/>
    </row>
    <row r="33" spans="2:19" x14ac:dyDescent="0.45">
      <c r="B33" s="15"/>
      <c r="C33" s="27" t="s">
        <v>68</v>
      </c>
      <c r="D33" s="8"/>
      <c r="H33" s="29"/>
      <c r="I33" s="9"/>
      <c r="L33" s="29"/>
      <c r="M33" s="9"/>
      <c r="N33" s="22"/>
      <c r="O33" s="3"/>
      <c r="P33" s="3"/>
      <c r="Q33" s="3"/>
      <c r="R33" s="3"/>
      <c r="S33" s="63"/>
    </row>
    <row r="34" spans="2:19" x14ac:dyDescent="0.45">
      <c r="B34" s="15"/>
      <c r="D34" s="27" t="s">
        <v>69</v>
      </c>
      <c r="H34" s="29"/>
      <c r="I34" s="9"/>
      <c r="L34" s="29"/>
      <c r="M34" s="9"/>
      <c r="N34" s="22"/>
      <c r="O34" s="64"/>
      <c r="P34" s="3"/>
      <c r="Q34" s="3"/>
      <c r="R34" s="3"/>
    </row>
    <row r="35" spans="2:19" x14ac:dyDescent="0.45">
      <c r="B35" s="15"/>
      <c r="D35" s="27" t="s">
        <v>70</v>
      </c>
      <c r="G35" s="8" t="s">
        <v>52</v>
      </c>
      <c r="H35" s="29" t="s">
        <v>71</v>
      </c>
      <c r="I35" s="35">
        <f>'Mortgage Calculations'!L12*Analysis!Q25</f>
        <v>3679.0090195875282</v>
      </c>
      <c r="K35" s="8"/>
      <c r="L35" s="29"/>
      <c r="M35" s="35">
        <f>'Mortgage Calculations'!L14*Analysis!Q25</f>
        <v>24833.330896219519</v>
      </c>
      <c r="N35" s="22"/>
      <c r="O35" s="65"/>
      <c r="P35" s="3"/>
      <c r="Q35" s="3"/>
      <c r="R35" s="3"/>
    </row>
    <row r="36" spans="2:19" x14ac:dyDescent="0.45">
      <c r="B36" s="15"/>
      <c r="C36" s="3" t="s">
        <v>72</v>
      </c>
      <c r="D36" s="8"/>
      <c r="H36" s="29"/>
      <c r="I36" s="46"/>
      <c r="L36" s="29"/>
      <c r="M36" s="46"/>
      <c r="N36" s="22"/>
      <c r="O36" s="3"/>
      <c r="P36" s="3"/>
      <c r="Q36" s="3" t="s">
        <v>103</v>
      </c>
      <c r="R36" s="3"/>
      <c r="S36" t="s">
        <v>102</v>
      </c>
    </row>
    <row r="37" spans="2:19" x14ac:dyDescent="0.45">
      <c r="B37" s="15"/>
      <c r="D37" s="27" t="s">
        <v>73</v>
      </c>
      <c r="H37" s="29"/>
      <c r="I37" s="46"/>
      <c r="L37" s="29"/>
      <c r="M37" s="46"/>
      <c r="N37" s="22"/>
      <c r="O37" s="66"/>
      <c r="P37" s="3" t="s">
        <v>101</v>
      </c>
      <c r="Q37" s="114">
        <f>Q15*(1+Q24)</f>
        <v>309000</v>
      </c>
      <c r="R37" s="3"/>
      <c r="S37" s="115">
        <f>FV(Q24,7,0,-Q15)</f>
        <v>368962.15962746099</v>
      </c>
    </row>
    <row r="38" spans="2:19" x14ac:dyDescent="0.45">
      <c r="B38" s="15"/>
      <c r="D38" s="27" t="s">
        <v>74</v>
      </c>
      <c r="G38" s="8" t="s">
        <v>52</v>
      </c>
      <c r="H38" s="29" t="s">
        <v>75</v>
      </c>
      <c r="I38" s="67">
        <f>I15*Q25</f>
        <v>530.64</v>
      </c>
      <c r="K38" s="8"/>
      <c r="L38" s="29"/>
      <c r="M38" s="31">
        <f>M15*Q25</f>
        <v>3714.48</v>
      </c>
      <c r="N38" s="22"/>
      <c r="O38" s="65" t="s">
        <v>76</v>
      </c>
      <c r="P38" s="3" t="s">
        <v>104</v>
      </c>
      <c r="Q38" s="114">
        <f>Q37-Q15</f>
        <v>9000</v>
      </c>
      <c r="R38" s="3"/>
      <c r="S38" s="115">
        <f>S37-Q15</f>
        <v>68962.159627460991</v>
      </c>
    </row>
    <row r="39" spans="2:19" x14ac:dyDescent="0.45">
      <c r="B39" s="15"/>
      <c r="C39" s="27" t="s">
        <v>77</v>
      </c>
      <c r="D39" s="8"/>
      <c r="H39" s="29"/>
      <c r="I39" s="46"/>
      <c r="L39" s="29"/>
      <c r="M39" s="46"/>
      <c r="N39" s="22"/>
      <c r="O39" s="3"/>
      <c r="P39" s="3" t="s">
        <v>105</v>
      </c>
      <c r="Q39" s="114">
        <f>Q37*Q23</f>
        <v>15450</v>
      </c>
      <c r="R39" s="3"/>
      <c r="S39" s="114">
        <f>S37*Q23</f>
        <v>18448.10798137305</v>
      </c>
    </row>
    <row r="40" spans="2:19" x14ac:dyDescent="0.45">
      <c r="B40" s="15"/>
      <c r="D40" s="27" t="s">
        <v>78</v>
      </c>
      <c r="G40" s="8" t="s">
        <v>52</v>
      </c>
      <c r="H40" s="29" t="s">
        <v>79</v>
      </c>
      <c r="I40" s="35"/>
      <c r="K40" s="8" t="s">
        <v>52</v>
      </c>
      <c r="L40" s="29" t="s">
        <v>79</v>
      </c>
      <c r="M40" s="31"/>
      <c r="N40" s="22"/>
      <c r="O40" s="3"/>
      <c r="P40" s="3"/>
      <c r="Q40" s="3"/>
      <c r="R40" s="3"/>
    </row>
    <row r="41" spans="2:19" x14ac:dyDescent="0.45">
      <c r="B41" s="15"/>
      <c r="C41" s="61" t="s">
        <v>80</v>
      </c>
      <c r="D41" s="8"/>
      <c r="H41" s="29"/>
      <c r="I41" s="46"/>
      <c r="L41" s="29"/>
      <c r="M41" s="46"/>
      <c r="N41" s="22"/>
      <c r="O41" s="3"/>
      <c r="P41" s="3"/>
      <c r="Q41" s="3"/>
      <c r="R41" s="3"/>
    </row>
    <row r="42" spans="2:19" x14ac:dyDescent="0.45">
      <c r="B42" s="15"/>
      <c r="D42" s="39" t="s">
        <v>81</v>
      </c>
      <c r="G42" t="s">
        <v>21</v>
      </c>
      <c r="H42" s="29" t="s">
        <v>82</v>
      </c>
      <c r="I42" s="41">
        <f>I30-I35-I38-I40</f>
        <v>36275.11925126487</v>
      </c>
      <c r="K42" s="8" t="s">
        <v>21</v>
      </c>
      <c r="L42" s="29" t="s">
        <v>82</v>
      </c>
      <c r="M42" s="41">
        <f>M30-M35-M38-M40</f>
        <v>104426.93961806537</v>
      </c>
      <c r="N42" s="22"/>
      <c r="O42" s="3"/>
      <c r="P42" s="3"/>
      <c r="Q42" s="3"/>
      <c r="R42" s="3"/>
    </row>
    <row r="43" spans="2:19" x14ac:dyDescent="0.45">
      <c r="B43" s="15"/>
      <c r="C43" s="68" t="s">
        <v>83</v>
      </c>
      <c r="D43" s="69"/>
      <c r="E43" s="70"/>
      <c r="F43" s="70"/>
      <c r="H43" s="8"/>
      <c r="I43" s="9"/>
      <c r="L43" s="8"/>
      <c r="M43" s="9"/>
      <c r="N43" s="22"/>
      <c r="O43" s="3"/>
      <c r="P43" s="3"/>
      <c r="Q43" s="3"/>
      <c r="R43" s="3"/>
    </row>
    <row r="44" spans="2:19" x14ac:dyDescent="0.45">
      <c r="B44" s="15"/>
      <c r="C44" s="70"/>
      <c r="D44" s="71" t="s">
        <v>84</v>
      </c>
      <c r="E44" s="70"/>
      <c r="F44" s="70"/>
      <c r="H44" s="8"/>
      <c r="I44" s="9"/>
      <c r="L44" s="8"/>
      <c r="M44" s="9"/>
      <c r="N44" s="22"/>
      <c r="O44" s="3"/>
      <c r="P44" s="3"/>
      <c r="Q44" s="3"/>
      <c r="R44" s="3"/>
    </row>
    <row r="45" spans="2:19" ht="14.65" thickBot="1" x14ac:dyDescent="0.5">
      <c r="B45" s="15"/>
      <c r="C45" s="70"/>
      <c r="D45" s="71" t="s">
        <v>85</v>
      </c>
      <c r="E45" s="70"/>
      <c r="F45" s="70"/>
      <c r="G45" s="8" t="s">
        <v>21</v>
      </c>
      <c r="H45" s="8"/>
      <c r="I45" s="72">
        <f>I11-I30</f>
        <v>-25724.768270852401</v>
      </c>
      <c r="K45" s="8" t="s">
        <v>21</v>
      </c>
      <c r="L45" s="8"/>
      <c r="M45" s="72">
        <f>M11-M30</f>
        <v>-29586.230007097387</v>
      </c>
      <c r="N45" s="22"/>
      <c r="O45" s="3"/>
      <c r="P45" s="3"/>
      <c r="Q45" s="3"/>
      <c r="R45" s="3"/>
    </row>
    <row r="46" spans="2:19" ht="14.65" thickTop="1" x14ac:dyDescent="0.45">
      <c r="B46" s="15"/>
      <c r="C46" s="68" t="s">
        <v>86</v>
      </c>
      <c r="D46" s="69"/>
      <c r="E46" s="70"/>
      <c r="F46" s="70"/>
      <c r="H46" s="8"/>
      <c r="I46" s="9"/>
      <c r="L46" s="8"/>
      <c r="M46" s="9"/>
      <c r="N46" s="22"/>
      <c r="O46" s="3"/>
      <c r="P46" s="3"/>
      <c r="Q46" s="3"/>
      <c r="R46" s="3"/>
    </row>
    <row r="47" spans="2:19" ht="14.65" thickBot="1" x14ac:dyDescent="0.5">
      <c r="B47" s="73"/>
      <c r="C47" s="74"/>
      <c r="D47" s="75" t="s">
        <v>87</v>
      </c>
      <c r="E47" s="74"/>
      <c r="F47" s="74"/>
      <c r="G47" s="76"/>
      <c r="H47" s="77"/>
      <c r="I47" s="78"/>
      <c r="J47" s="76"/>
      <c r="K47" s="76"/>
      <c r="L47" s="77"/>
      <c r="M47" s="78"/>
      <c r="N47" s="58"/>
      <c r="O47" s="3"/>
      <c r="P47" s="3"/>
      <c r="Q47" s="3"/>
      <c r="R47" s="3"/>
    </row>
    <row r="48" spans="2:19" ht="14.65" thickBot="1" x14ac:dyDescent="0.5">
      <c r="B48" s="73"/>
      <c r="C48" s="74"/>
      <c r="D48" s="75" t="s">
        <v>88</v>
      </c>
      <c r="E48" s="74"/>
      <c r="F48" s="74"/>
      <c r="G48" s="77" t="s">
        <v>21</v>
      </c>
      <c r="H48" s="77"/>
      <c r="I48" s="79">
        <f>I11-I42</f>
        <v>-21515.11925126487</v>
      </c>
      <c r="J48" s="76"/>
      <c r="K48" s="77" t="s">
        <v>21</v>
      </c>
      <c r="L48" s="77"/>
      <c r="M48" s="79">
        <f>M11-M42</f>
        <v>-1038.4191108778759</v>
      </c>
      <c r="N48" s="58"/>
      <c r="O48" s="80" t="s">
        <v>0</v>
      </c>
      <c r="P48" s="3"/>
      <c r="Q48" s="3"/>
      <c r="R48" s="3"/>
    </row>
    <row r="49" spans="2:18" x14ac:dyDescent="0.45">
      <c r="B49" s="81"/>
      <c r="C49" s="82"/>
      <c r="D49" s="83"/>
      <c r="E49" s="82"/>
      <c r="F49" s="82"/>
      <c r="G49" s="18"/>
      <c r="H49" s="17"/>
      <c r="I49" s="84"/>
      <c r="J49" s="18"/>
      <c r="K49" s="18"/>
      <c r="L49" s="17"/>
      <c r="M49" s="84"/>
      <c r="N49" s="85"/>
      <c r="O49" s="3"/>
      <c r="P49" s="3"/>
      <c r="Q49" s="3"/>
      <c r="R49" s="3"/>
    </row>
  </sheetData>
  <mergeCells count="4">
    <mergeCell ref="F2:N2"/>
    <mergeCell ref="C4:M4"/>
    <mergeCell ref="P4:Q4"/>
    <mergeCell ref="C13:M1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1431-2637-4CCC-B072-E72EBA6CA708}">
  <dimension ref="A1:L367"/>
  <sheetViews>
    <sheetView zoomScale="80" workbookViewId="0">
      <selection activeCell="L9" sqref="L9"/>
    </sheetView>
  </sheetViews>
  <sheetFormatPr defaultRowHeight="14.25" x14ac:dyDescent="0.45"/>
  <cols>
    <col min="1" max="1" width="15.53125" bestFit="1" customWidth="1"/>
    <col min="2" max="2" width="16.796875" bestFit="1" customWidth="1"/>
    <col min="3" max="3" width="10.265625" bestFit="1" customWidth="1"/>
    <col min="4" max="4" width="14.86328125" bestFit="1" customWidth="1"/>
    <col min="5" max="5" width="15.796875" bestFit="1" customWidth="1"/>
    <col min="6" max="6" width="15.53125" bestFit="1" customWidth="1"/>
    <col min="12" max="12" width="13.19921875" bestFit="1" customWidth="1"/>
  </cols>
  <sheetData>
    <row r="1" spans="1:12" ht="14.65" thickBot="1" x14ac:dyDescent="0.5"/>
    <row r="2" spans="1:12" ht="15.75" x14ac:dyDescent="0.5">
      <c r="A2" s="86" t="s">
        <v>36</v>
      </c>
      <c r="B2" s="87">
        <f>Analysis!Q18</f>
        <v>7.0000000000000007E-2</v>
      </c>
      <c r="C2" s="88"/>
      <c r="D2" s="88"/>
      <c r="E2" s="88"/>
      <c r="F2" s="88"/>
      <c r="G2" s="89"/>
      <c r="H2" s="89"/>
      <c r="I2" s="89"/>
      <c r="J2" s="89"/>
      <c r="K2" s="89"/>
      <c r="L2" s="89"/>
    </row>
    <row r="3" spans="1:12" ht="15.75" x14ac:dyDescent="0.5">
      <c r="A3" s="90" t="s">
        <v>89</v>
      </c>
      <c r="B3" s="91">
        <f>Analysis!Q16</f>
        <v>240000</v>
      </c>
      <c r="C3" s="88"/>
      <c r="D3" s="88"/>
      <c r="E3" s="88"/>
      <c r="F3" s="88"/>
      <c r="G3" s="89"/>
      <c r="H3" s="89"/>
      <c r="I3" s="89"/>
      <c r="J3" s="89"/>
      <c r="K3" s="89"/>
      <c r="L3" s="89"/>
    </row>
    <row r="4" spans="1:12" ht="15.75" x14ac:dyDescent="0.5">
      <c r="A4" s="90" t="s">
        <v>90</v>
      </c>
      <c r="B4" s="92">
        <f>Analysis!Q17</f>
        <v>30</v>
      </c>
      <c r="C4" s="88"/>
      <c r="D4" s="88"/>
      <c r="E4" s="88"/>
      <c r="F4" s="88"/>
      <c r="G4" s="89"/>
      <c r="H4" s="89"/>
      <c r="I4" s="89"/>
      <c r="J4" s="89"/>
      <c r="K4" s="89"/>
      <c r="L4" s="89"/>
    </row>
    <row r="5" spans="1:12" ht="16.149999999999999" thickBot="1" x14ac:dyDescent="0.55000000000000004">
      <c r="A5" s="93" t="s">
        <v>91</v>
      </c>
      <c r="B5" s="94">
        <f>PMT(B2/12,B4*12,-B3,0)</f>
        <v>1596.7259884300395</v>
      </c>
      <c r="C5" s="88"/>
      <c r="D5" s="95"/>
      <c r="E5" s="88"/>
      <c r="F5" s="88"/>
      <c r="G5" s="89"/>
      <c r="H5" s="89"/>
      <c r="I5" s="89"/>
      <c r="J5" s="89"/>
      <c r="K5" s="89"/>
      <c r="L5" s="89"/>
    </row>
    <row r="6" spans="1:12" ht="16.149999999999999" thickBot="1" x14ac:dyDescent="0.55000000000000004">
      <c r="A6" s="88"/>
      <c r="B6" s="88"/>
      <c r="C6" s="88"/>
      <c r="D6" s="88"/>
      <c r="E6" s="88"/>
      <c r="F6" s="88"/>
      <c r="G6" s="89"/>
      <c r="H6" s="89"/>
      <c r="I6" s="89"/>
      <c r="J6" s="89"/>
      <c r="K6" s="89"/>
      <c r="L6" s="89"/>
    </row>
    <row r="7" spans="1:12" ht="15.75" x14ac:dyDescent="0.5">
      <c r="A7" s="96" t="s">
        <v>92</v>
      </c>
      <c r="B7" s="97" t="s">
        <v>93</v>
      </c>
      <c r="C7" s="98" t="s">
        <v>91</v>
      </c>
      <c r="D7" s="98" t="s">
        <v>97</v>
      </c>
      <c r="E7" s="98" t="s">
        <v>98</v>
      </c>
      <c r="F7" s="99" t="s">
        <v>94</v>
      </c>
      <c r="G7" s="89"/>
      <c r="H7" s="89"/>
      <c r="I7" s="89"/>
      <c r="J7" s="89"/>
      <c r="K7" s="89"/>
      <c r="L7" s="89"/>
    </row>
    <row r="8" spans="1:12" ht="15.75" x14ac:dyDescent="0.5">
      <c r="A8" s="100">
        <v>1</v>
      </c>
      <c r="B8" s="113">
        <f>B3</f>
        <v>240000</v>
      </c>
      <c r="C8" s="102">
        <f>$B$5</f>
        <v>1596.7259884300395</v>
      </c>
      <c r="D8" s="101">
        <f>B8*$B$2/12</f>
        <v>1400</v>
      </c>
      <c r="E8" s="103">
        <f>C8-D8</f>
        <v>196.72598843003948</v>
      </c>
      <c r="F8" s="104">
        <f>B8-E8</f>
        <v>239803.27401156997</v>
      </c>
      <c r="G8" s="89"/>
      <c r="H8" s="105" t="s">
        <v>95</v>
      </c>
      <c r="I8" s="105"/>
      <c r="J8" s="105"/>
      <c r="K8" s="105"/>
      <c r="L8" s="106">
        <f>SUM(E8:E19)</f>
        <v>2437.9435903080721</v>
      </c>
    </row>
    <row r="9" spans="1:12" ht="15.75" x14ac:dyDescent="0.5">
      <c r="A9" s="100">
        <v>2</v>
      </c>
      <c r="B9" s="101">
        <f>F8</f>
        <v>239803.27401156997</v>
      </c>
      <c r="C9" s="102">
        <f>$B$5</f>
        <v>1596.7259884300395</v>
      </c>
      <c r="D9" s="101">
        <f>B9*$B$2/12</f>
        <v>1398.8524317341582</v>
      </c>
      <c r="E9" s="103">
        <f>C9-D9</f>
        <v>197.87355669588123</v>
      </c>
      <c r="F9" s="104">
        <f>B9-E9</f>
        <v>239605.40045487409</v>
      </c>
      <c r="G9" s="89"/>
      <c r="H9" s="89"/>
      <c r="I9" s="89"/>
      <c r="J9" s="89"/>
      <c r="K9" s="89"/>
      <c r="L9" s="107"/>
    </row>
    <row r="10" spans="1:12" ht="15.75" x14ac:dyDescent="0.5">
      <c r="A10" s="100">
        <v>3</v>
      </c>
      <c r="B10" s="101">
        <f t="shared" ref="B10:B73" si="0">F9</f>
        <v>239605.40045487409</v>
      </c>
      <c r="C10" s="102">
        <f t="shared" ref="C10:C73" si="1">$B$5</f>
        <v>1596.7259884300395</v>
      </c>
      <c r="D10" s="101">
        <f t="shared" ref="D10:D73" si="2">B10*$B$2/12</f>
        <v>1397.6981693200989</v>
      </c>
      <c r="E10" s="103">
        <f t="shared" ref="E10:E73" si="3">C10-D10</f>
        <v>199.02781910994054</v>
      </c>
      <c r="F10" s="104">
        <f t="shared" ref="F10:F73" si="4">B10-E10</f>
        <v>239406.37263576416</v>
      </c>
      <c r="G10" s="89"/>
      <c r="H10" s="105" t="s">
        <v>96</v>
      </c>
      <c r="I10" s="105"/>
      <c r="J10" s="105"/>
      <c r="K10" s="105"/>
      <c r="L10" s="106">
        <f>SUM(E8:E91)</f>
        <v>21246.206227125516</v>
      </c>
    </row>
    <row r="11" spans="1:12" ht="15.75" x14ac:dyDescent="0.5">
      <c r="A11" s="100">
        <v>4</v>
      </c>
      <c r="B11" s="101">
        <f t="shared" si="0"/>
        <v>239406.37263576416</v>
      </c>
      <c r="C11" s="102">
        <f t="shared" si="1"/>
        <v>1596.7259884300395</v>
      </c>
      <c r="D11" s="101">
        <f t="shared" si="2"/>
        <v>1396.5371737086243</v>
      </c>
      <c r="E11" s="103">
        <f t="shared" si="3"/>
        <v>200.18881472141516</v>
      </c>
      <c r="F11" s="104">
        <f t="shared" si="4"/>
        <v>239206.18382104274</v>
      </c>
      <c r="G11" s="89"/>
      <c r="H11" s="89"/>
      <c r="I11" s="89"/>
      <c r="J11" s="89"/>
      <c r="K11" s="89"/>
      <c r="L11" s="107"/>
    </row>
    <row r="12" spans="1:12" ht="15.75" x14ac:dyDescent="0.5">
      <c r="A12" s="100">
        <v>5</v>
      </c>
      <c r="B12" s="101">
        <f t="shared" si="0"/>
        <v>239206.18382104274</v>
      </c>
      <c r="C12" s="102">
        <f t="shared" si="1"/>
        <v>1596.7259884300395</v>
      </c>
      <c r="D12" s="101">
        <f t="shared" si="2"/>
        <v>1395.3694056227496</v>
      </c>
      <c r="E12" s="103">
        <f t="shared" si="3"/>
        <v>201.3565828072899</v>
      </c>
      <c r="F12" s="104">
        <f t="shared" si="4"/>
        <v>239004.82723823545</v>
      </c>
      <c r="G12" s="89"/>
      <c r="H12" s="108" t="s">
        <v>99</v>
      </c>
      <c r="I12" s="108"/>
      <c r="J12" s="108"/>
      <c r="K12" s="108"/>
      <c r="L12" s="109">
        <f>SUM(D8:D19)</f>
        <v>16722.768270852401</v>
      </c>
    </row>
    <row r="13" spans="1:12" ht="15.75" x14ac:dyDescent="0.5">
      <c r="A13" s="100">
        <v>6</v>
      </c>
      <c r="B13" s="101">
        <f t="shared" si="0"/>
        <v>239004.82723823545</v>
      </c>
      <c r="C13" s="102">
        <f t="shared" si="1"/>
        <v>1596.7259884300395</v>
      </c>
      <c r="D13" s="101">
        <f t="shared" si="2"/>
        <v>1394.1948255563736</v>
      </c>
      <c r="E13" s="103">
        <f t="shared" si="3"/>
        <v>202.53116287366583</v>
      </c>
      <c r="F13" s="104">
        <f t="shared" si="4"/>
        <v>238802.29607536178</v>
      </c>
      <c r="G13" s="89"/>
      <c r="H13" s="89"/>
      <c r="I13" s="89"/>
      <c r="J13" s="89"/>
      <c r="K13" s="89"/>
      <c r="L13" s="107"/>
    </row>
    <row r="14" spans="1:12" ht="15.75" x14ac:dyDescent="0.5">
      <c r="A14" s="100">
        <v>7</v>
      </c>
      <c r="B14" s="101">
        <f t="shared" si="0"/>
        <v>238802.29607536178</v>
      </c>
      <c r="C14" s="102">
        <f t="shared" si="1"/>
        <v>1596.7259884300395</v>
      </c>
      <c r="D14" s="101">
        <f t="shared" si="2"/>
        <v>1393.013393772944</v>
      </c>
      <c r="E14" s="103">
        <f t="shared" si="3"/>
        <v>203.71259465709545</v>
      </c>
      <c r="F14" s="104">
        <f t="shared" si="4"/>
        <v>238598.58348070469</v>
      </c>
      <c r="G14" s="89"/>
      <c r="H14" s="108" t="s">
        <v>100</v>
      </c>
      <c r="I14" s="108"/>
      <c r="J14" s="108"/>
      <c r="K14" s="108"/>
      <c r="L14" s="109">
        <f>SUM(D8:D91)</f>
        <v>112878.77680099782</v>
      </c>
    </row>
    <row r="15" spans="1:12" ht="15.75" x14ac:dyDescent="0.5">
      <c r="A15" s="100">
        <v>8</v>
      </c>
      <c r="B15" s="101">
        <f t="shared" si="0"/>
        <v>238598.58348070469</v>
      </c>
      <c r="C15" s="102">
        <f t="shared" si="1"/>
        <v>1596.7259884300395</v>
      </c>
      <c r="D15" s="101">
        <f t="shared" si="2"/>
        <v>1391.825070304111</v>
      </c>
      <c r="E15" s="103">
        <f t="shared" si="3"/>
        <v>204.90091812592846</v>
      </c>
      <c r="F15" s="104">
        <f t="shared" si="4"/>
        <v>238393.68256257876</v>
      </c>
      <c r="G15" s="89"/>
      <c r="H15" s="89"/>
      <c r="I15" s="89"/>
      <c r="J15" s="89"/>
      <c r="K15" s="89"/>
      <c r="L15" s="89"/>
    </row>
    <row r="16" spans="1:12" ht="15.75" x14ac:dyDescent="0.5">
      <c r="A16" s="100">
        <v>9</v>
      </c>
      <c r="B16" s="101">
        <f t="shared" si="0"/>
        <v>238393.68256257876</v>
      </c>
      <c r="C16" s="102">
        <f t="shared" si="1"/>
        <v>1596.7259884300395</v>
      </c>
      <c r="D16" s="101">
        <f t="shared" si="2"/>
        <v>1390.6298149483762</v>
      </c>
      <c r="E16" s="103">
        <f t="shared" si="3"/>
        <v>206.0961734816633</v>
      </c>
      <c r="F16" s="104">
        <f t="shared" si="4"/>
        <v>238187.58638909709</v>
      </c>
      <c r="G16" s="89"/>
      <c r="H16" s="89"/>
      <c r="I16" s="89"/>
      <c r="J16" s="89"/>
      <c r="K16" s="89"/>
      <c r="L16" s="110"/>
    </row>
    <row r="17" spans="1:12" ht="15.75" x14ac:dyDescent="0.5">
      <c r="A17" s="100">
        <v>10</v>
      </c>
      <c r="B17" s="101">
        <f t="shared" si="0"/>
        <v>238187.58638909709</v>
      </c>
      <c r="C17" s="102">
        <f t="shared" si="1"/>
        <v>1596.7259884300395</v>
      </c>
      <c r="D17" s="101">
        <f t="shared" si="2"/>
        <v>1389.4275872697333</v>
      </c>
      <c r="E17" s="103">
        <f t="shared" si="3"/>
        <v>207.29840116030618</v>
      </c>
      <c r="F17" s="104">
        <f t="shared" si="4"/>
        <v>237980.28798793678</v>
      </c>
      <c r="G17" s="89"/>
      <c r="H17" s="89"/>
      <c r="I17" s="89"/>
      <c r="J17" s="89"/>
      <c r="K17" s="89"/>
      <c r="L17" s="89"/>
    </row>
    <row r="18" spans="1:12" ht="15.75" x14ac:dyDescent="0.5">
      <c r="A18" s="100">
        <v>11</v>
      </c>
      <c r="B18" s="101">
        <f t="shared" si="0"/>
        <v>237980.28798793678</v>
      </c>
      <c r="C18" s="102">
        <f t="shared" si="1"/>
        <v>1596.7259884300395</v>
      </c>
      <c r="D18" s="101">
        <f t="shared" si="2"/>
        <v>1388.218346596298</v>
      </c>
      <c r="E18" s="103">
        <f t="shared" si="3"/>
        <v>208.50764183374145</v>
      </c>
      <c r="F18" s="104">
        <f t="shared" si="4"/>
        <v>237771.78034610304</v>
      </c>
      <c r="G18" s="89"/>
      <c r="H18" s="89"/>
      <c r="I18" s="89"/>
      <c r="J18" s="89"/>
      <c r="K18" s="89"/>
      <c r="L18" s="89"/>
    </row>
    <row r="19" spans="1:12" ht="15.75" x14ac:dyDescent="0.5">
      <c r="A19" s="100">
        <v>12</v>
      </c>
      <c r="B19" s="101">
        <f t="shared" si="0"/>
        <v>237771.78034610304</v>
      </c>
      <c r="C19" s="102">
        <f t="shared" si="1"/>
        <v>1596.7259884300395</v>
      </c>
      <c r="D19" s="101">
        <f t="shared" si="2"/>
        <v>1387.0020520189346</v>
      </c>
      <c r="E19" s="103">
        <f t="shared" si="3"/>
        <v>209.72393641110489</v>
      </c>
      <c r="F19" s="104">
        <f t="shared" si="4"/>
        <v>237562.05640969193</v>
      </c>
      <c r="G19" s="89"/>
      <c r="H19" s="89"/>
      <c r="I19" s="89"/>
      <c r="J19" s="89"/>
      <c r="K19" s="89"/>
      <c r="L19" s="89"/>
    </row>
    <row r="20" spans="1:12" ht="15.75" x14ac:dyDescent="0.5">
      <c r="A20" s="100">
        <v>13</v>
      </c>
      <c r="B20" s="101">
        <f t="shared" si="0"/>
        <v>237562.05640969193</v>
      </c>
      <c r="C20" s="102">
        <f t="shared" si="1"/>
        <v>1596.7259884300395</v>
      </c>
      <c r="D20" s="101">
        <f t="shared" si="2"/>
        <v>1385.7786623898699</v>
      </c>
      <c r="E20" s="103">
        <f t="shared" si="3"/>
        <v>210.94732604016963</v>
      </c>
      <c r="F20" s="104">
        <f t="shared" si="4"/>
        <v>237351.10908365177</v>
      </c>
      <c r="G20" s="89"/>
      <c r="H20" s="89"/>
      <c r="I20" s="89"/>
      <c r="J20" s="89"/>
      <c r="K20" s="89"/>
      <c r="L20" s="89"/>
    </row>
    <row r="21" spans="1:12" ht="15.75" x14ac:dyDescent="0.5">
      <c r="A21" s="100">
        <v>14</v>
      </c>
      <c r="B21" s="101">
        <f t="shared" si="0"/>
        <v>237351.10908365177</v>
      </c>
      <c r="C21" s="102">
        <f t="shared" si="1"/>
        <v>1596.7259884300395</v>
      </c>
      <c r="D21" s="101">
        <f t="shared" si="2"/>
        <v>1384.5481363213021</v>
      </c>
      <c r="E21" s="103">
        <f t="shared" si="3"/>
        <v>212.1778521087374</v>
      </c>
      <c r="F21" s="104">
        <f t="shared" si="4"/>
        <v>237138.93123154304</v>
      </c>
      <c r="G21" s="89"/>
      <c r="H21" s="89"/>
      <c r="I21" s="89"/>
      <c r="J21" s="89"/>
      <c r="K21" s="89"/>
      <c r="L21" s="89"/>
    </row>
    <row r="22" spans="1:12" ht="15.75" x14ac:dyDescent="0.5">
      <c r="A22" s="100">
        <v>15</v>
      </c>
      <c r="B22" s="101">
        <f t="shared" si="0"/>
        <v>237138.93123154304</v>
      </c>
      <c r="C22" s="102">
        <f t="shared" si="1"/>
        <v>1596.7259884300395</v>
      </c>
      <c r="D22" s="101">
        <f t="shared" si="2"/>
        <v>1383.3104321840012</v>
      </c>
      <c r="E22" s="103">
        <f t="shared" si="3"/>
        <v>213.41555624603825</v>
      </c>
      <c r="F22" s="104">
        <f t="shared" si="4"/>
        <v>236925.51567529701</v>
      </c>
      <c r="G22" s="89"/>
      <c r="H22" s="89"/>
      <c r="I22" s="89"/>
      <c r="J22" s="89"/>
      <c r="K22" s="89"/>
      <c r="L22" s="89"/>
    </row>
    <row r="23" spans="1:12" ht="15.75" x14ac:dyDescent="0.5">
      <c r="A23" s="100">
        <v>16</v>
      </c>
      <c r="B23" s="101">
        <f t="shared" si="0"/>
        <v>236925.51567529701</v>
      </c>
      <c r="C23" s="102">
        <f t="shared" si="1"/>
        <v>1596.7259884300395</v>
      </c>
      <c r="D23" s="101">
        <f t="shared" si="2"/>
        <v>1382.0655081058994</v>
      </c>
      <c r="E23" s="103">
        <f t="shared" si="3"/>
        <v>214.66048032414005</v>
      </c>
      <c r="F23" s="104">
        <f t="shared" si="4"/>
        <v>236710.85519497286</v>
      </c>
      <c r="G23" s="89"/>
      <c r="H23" s="89"/>
      <c r="I23" s="89"/>
      <c r="J23" s="89"/>
      <c r="K23" s="89"/>
      <c r="L23" s="89"/>
    </row>
    <row r="24" spans="1:12" ht="15.75" x14ac:dyDescent="0.5">
      <c r="A24" s="100">
        <v>17</v>
      </c>
      <c r="B24" s="101">
        <f t="shared" si="0"/>
        <v>236710.85519497286</v>
      </c>
      <c r="C24" s="102">
        <f t="shared" si="1"/>
        <v>1596.7259884300395</v>
      </c>
      <c r="D24" s="101">
        <f t="shared" si="2"/>
        <v>1380.8133219706751</v>
      </c>
      <c r="E24" s="103">
        <f t="shared" si="3"/>
        <v>215.91266645936435</v>
      </c>
      <c r="F24" s="104">
        <f t="shared" si="4"/>
        <v>236494.94252851349</v>
      </c>
      <c r="G24" s="89"/>
      <c r="H24" s="89"/>
      <c r="I24" s="89"/>
      <c r="J24" s="89"/>
      <c r="K24" s="89"/>
      <c r="L24" s="89"/>
    </row>
    <row r="25" spans="1:12" ht="15.75" x14ac:dyDescent="0.5">
      <c r="A25" s="100">
        <v>18</v>
      </c>
      <c r="B25" s="101">
        <f t="shared" si="0"/>
        <v>236494.94252851349</v>
      </c>
      <c r="C25" s="102">
        <f t="shared" si="1"/>
        <v>1596.7259884300395</v>
      </c>
      <c r="D25" s="101">
        <f t="shared" si="2"/>
        <v>1379.5538314163289</v>
      </c>
      <c r="E25" s="103">
        <f t="shared" si="3"/>
        <v>217.1721570137106</v>
      </c>
      <c r="F25" s="104">
        <f t="shared" si="4"/>
        <v>236277.77037149979</v>
      </c>
      <c r="G25" s="89"/>
      <c r="H25" s="89"/>
      <c r="I25" s="89"/>
      <c r="J25" s="89"/>
      <c r="K25" s="89"/>
      <c r="L25" s="89"/>
    </row>
    <row r="26" spans="1:12" ht="15.75" x14ac:dyDescent="0.5">
      <c r="A26" s="100">
        <v>19</v>
      </c>
      <c r="B26" s="101">
        <f t="shared" si="0"/>
        <v>236277.77037149979</v>
      </c>
      <c r="C26" s="102">
        <f t="shared" si="1"/>
        <v>1596.7259884300395</v>
      </c>
      <c r="D26" s="101">
        <f t="shared" si="2"/>
        <v>1378.286993833749</v>
      </c>
      <c r="E26" s="103">
        <f t="shared" si="3"/>
        <v>218.43899459629051</v>
      </c>
      <c r="F26" s="104">
        <f t="shared" si="4"/>
        <v>236059.33137690349</v>
      </c>
      <c r="G26" s="89"/>
      <c r="H26" s="89"/>
      <c r="I26" s="89"/>
      <c r="J26" s="89"/>
      <c r="K26" s="89"/>
      <c r="L26" s="89"/>
    </row>
    <row r="27" spans="1:12" ht="15.75" x14ac:dyDescent="0.5">
      <c r="A27" s="100">
        <v>20</v>
      </c>
      <c r="B27" s="101">
        <f t="shared" si="0"/>
        <v>236059.33137690349</v>
      </c>
      <c r="C27" s="102">
        <f t="shared" si="1"/>
        <v>1596.7259884300395</v>
      </c>
      <c r="D27" s="101">
        <f t="shared" si="2"/>
        <v>1377.0127663652704</v>
      </c>
      <c r="E27" s="103">
        <f t="shared" si="3"/>
        <v>219.71322206476907</v>
      </c>
      <c r="F27" s="104">
        <f t="shared" si="4"/>
        <v>235839.61815483871</v>
      </c>
      <c r="G27" s="89"/>
      <c r="H27" s="89"/>
      <c r="I27" s="89"/>
      <c r="J27" s="89"/>
      <c r="K27" s="89"/>
      <c r="L27" s="89"/>
    </row>
    <row r="28" spans="1:12" ht="15.75" x14ac:dyDescent="0.5">
      <c r="A28" s="100">
        <v>21</v>
      </c>
      <c r="B28" s="101">
        <f t="shared" si="0"/>
        <v>235839.61815483871</v>
      </c>
      <c r="C28" s="102">
        <f t="shared" si="1"/>
        <v>1596.7259884300395</v>
      </c>
      <c r="D28" s="101">
        <f t="shared" si="2"/>
        <v>1375.7311059032261</v>
      </c>
      <c r="E28" s="103">
        <f t="shared" si="3"/>
        <v>220.9948825268134</v>
      </c>
      <c r="F28" s="104">
        <f t="shared" si="4"/>
        <v>235618.6232723119</v>
      </c>
      <c r="G28" s="89"/>
      <c r="H28" s="89"/>
      <c r="I28" s="89"/>
      <c r="J28" s="89"/>
      <c r="K28" s="89"/>
      <c r="L28" s="89"/>
    </row>
    <row r="29" spans="1:12" ht="15.75" x14ac:dyDescent="0.5">
      <c r="A29" s="100">
        <v>22</v>
      </c>
      <c r="B29" s="101">
        <f t="shared" si="0"/>
        <v>235618.6232723119</v>
      </c>
      <c r="C29" s="102">
        <f t="shared" si="1"/>
        <v>1596.7259884300395</v>
      </c>
      <c r="D29" s="101">
        <f t="shared" si="2"/>
        <v>1374.4419690884863</v>
      </c>
      <c r="E29" s="103">
        <f t="shared" si="3"/>
        <v>222.28401934155318</v>
      </c>
      <c r="F29" s="104">
        <f t="shared" si="4"/>
        <v>235396.33925297036</v>
      </c>
      <c r="G29" s="89"/>
      <c r="H29" s="89"/>
      <c r="I29" s="89"/>
      <c r="J29" s="89"/>
      <c r="K29" s="89"/>
      <c r="L29" s="89"/>
    </row>
    <row r="30" spans="1:12" ht="15.75" x14ac:dyDescent="0.5">
      <c r="A30" s="100">
        <v>23</v>
      </c>
      <c r="B30" s="101">
        <f t="shared" si="0"/>
        <v>235396.33925297036</v>
      </c>
      <c r="C30" s="102">
        <f t="shared" si="1"/>
        <v>1596.7259884300395</v>
      </c>
      <c r="D30" s="101">
        <f t="shared" si="2"/>
        <v>1373.1453123089939</v>
      </c>
      <c r="E30" s="103">
        <f t="shared" si="3"/>
        <v>223.5806761210456</v>
      </c>
      <c r="F30" s="104">
        <f t="shared" si="4"/>
        <v>235172.7585768493</v>
      </c>
      <c r="G30" s="89"/>
      <c r="H30" s="89"/>
      <c r="I30" s="89"/>
      <c r="J30" s="89"/>
      <c r="K30" s="89"/>
      <c r="L30" s="89"/>
    </row>
    <row r="31" spans="1:12" ht="15.75" x14ac:dyDescent="0.5">
      <c r="A31" s="100">
        <v>24</v>
      </c>
      <c r="B31" s="101">
        <f t="shared" si="0"/>
        <v>235172.7585768493</v>
      </c>
      <c r="C31" s="102">
        <f t="shared" si="1"/>
        <v>1596.7259884300395</v>
      </c>
      <c r="D31" s="101">
        <f t="shared" si="2"/>
        <v>1371.8410916982878</v>
      </c>
      <c r="E31" s="103">
        <f t="shared" si="3"/>
        <v>224.88489673175172</v>
      </c>
      <c r="F31" s="104">
        <f t="shared" si="4"/>
        <v>234947.87368011754</v>
      </c>
      <c r="G31" s="89"/>
      <c r="H31" s="89"/>
      <c r="I31" s="89"/>
      <c r="J31" s="89"/>
      <c r="K31" s="89"/>
      <c r="L31" s="89"/>
    </row>
    <row r="32" spans="1:12" ht="15.75" x14ac:dyDescent="0.5">
      <c r="A32" s="100">
        <v>25</v>
      </c>
      <c r="B32" s="101">
        <f t="shared" si="0"/>
        <v>234947.87368011754</v>
      </c>
      <c r="C32" s="102">
        <f t="shared" si="1"/>
        <v>1596.7259884300395</v>
      </c>
      <c r="D32" s="101">
        <f t="shared" si="2"/>
        <v>1370.5292631340192</v>
      </c>
      <c r="E32" s="103">
        <f t="shared" si="3"/>
        <v>226.1967252960203</v>
      </c>
      <c r="F32" s="104">
        <f t="shared" si="4"/>
        <v>234721.67695482151</v>
      </c>
      <c r="G32" s="89"/>
      <c r="H32" s="89"/>
      <c r="I32" s="89"/>
      <c r="J32" s="89"/>
      <c r="K32" s="89"/>
      <c r="L32" s="89"/>
    </row>
    <row r="33" spans="1:12" ht="15.75" x14ac:dyDescent="0.5">
      <c r="A33" s="100">
        <v>26</v>
      </c>
      <c r="B33" s="101">
        <f t="shared" si="0"/>
        <v>234721.67695482151</v>
      </c>
      <c r="C33" s="102">
        <f t="shared" si="1"/>
        <v>1596.7259884300395</v>
      </c>
      <c r="D33" s="101">
        <f t="shared" si="2"/>
        <v>1369.2097822364588</v>
      </c>
      <c r="E33" s="103">
        <f t="shared" si="3"/>
        <v>227.51620619358073</v>
      </c>
      <c r="F33" s="104">
        <f t="shared" si="4"/>
        <v>234494.16074862794</v>
      </c>
      <c r="G33" s="89"/>
      <c r="H33" s="89"/>
      <c r="I33" s="89"/>
      <c r="J33" s="89"/>
      <c r="K33" s="89"/>
      <c r="L33" s="89"/>
    </row>
    <row r="34" spans="1:12" ht="15.75" x14ac:dyDescent="0.5">
      <c r="A34" s="100">
        <v>27</v>
      </c>
      <c r="B34" s="101">
        <f t="shared" si="0"/>
        <v>234494.16074862794</v>
      </c>
      <c r="C34" s="102">
        <f t="shared" si="1"/>
        <v>1596.7259884300395</v>
      </c>
      <c r="D34" s="101">
        <f t="shared" si="2"/>
        <v>1367.8826043669962</v>
      </c>
      <c r="E34" s="103">
        <f t="shared" si="3"/>
        <v>228.84338406304323</v>
      </c>
      <c r="F34" s="104">
        <f t="shared" si="4"/>
        <v>234265.31736456489</v>
      </c>
      <c r="G34" s="89"/>
      <c r="H34" s="89"/>
      <c r="I34" s="89"/>
      <c r="J34" s="89"/>
      <c r="K34" s="89"/>
      <c r="L34" s="89"/>
    </row>
    <row r="35" spans="1:12" ht="15.75" x14ac:dyDescent="0.5">
      <c r="A35" s="100">
        <v>28</v>
      </c>
      <c r="B35" s="101">
        <f t="shared" si="0"/>
        <v>234265.31736456489</v>
      </c>
      <c r="C35" s="102">
        <f t="shared" si="1"/>
        <v>1596.7259884300395</v>
      </c>
      <c r="D35" s="101">
        <f t="shared" si="2"/>
        <v>1366.5476846266286</v>
      </c>
      <c r="E35" s="103">
        <f t="shared" si="3"/>
        <v>230.17830380341093</v>
      </c>
      <c r="F35" s="104">
        <f t="shared" si="4"/>
        <v>234035.13906076149</v>
      </c>
      <c r="G35" s="89"/>
      <c r="H35" s="89"/>
      <c r="I35" s="89"/>
      <c r="J35" s="89"/>
      <c r="K35" s="89"/>
      <c r="L35" s="89"/>
    </row>
    <row r="36" spans="1:12" ht="15.75" x14ac:dyDescent="0.5">
      <c r="A36" s="100">
        <v>29</v>
      </c>
      <c r="B36" s="101">
        <f t="shared" si="0"/>
        <v>234035.13906076149</v>
      </c>
      <c r="C36" s="102">
        <f t="shared" si="1"/>
        <v>1596.7259884300395</v>
      </c>
      <c r="D36" s="101">
        <f t="shared" si="2"/>
        <v>1365.2049778544422</v>
      </c>
      <c r="E36" s="103">
        <f t="shared" si="3"/>
        <v>231.5210105755973</v>
      </c>
      <c r="F36" s="104">
        <f t="shared" si="4"/>
        <v>233803.61805018591</v>
      </c>
      <c r="G36" s="89"/>
      <c r="H36" s="89"/>
      <c r="I36" s="89"/>
      <c r="J36" s="89"/>
      <c r="K36" s="89"/>
      <c r="L36" s="89"/>
    </row>
    <row r="37" spans="1:12" ht="15.75" x14ac:dyDescent="0.5">
      <c r="A37" s="100">
        <v>30</v>
      </c>
      <c r="B37" s="101">
        <f t="shared" si="0"/>
        <v>233803.61805018591</v>
      </c>
      <c r="C37" s="102">
        <f t="shared" si="1"/>
        <v>1596.7259884300395</v>
      </c>
      <c r="D37" s="101">
        <f t="shared" si="2"/>
        <v>1363.8544386260846</v>
      </c>
      <c r="E37" s="103">
        <f t="shared" si="3"/>
        <v>232.87154980395485</v>
      </c>
      <c r="F37" s="104">
        <f t="shared" si="4"/>
        <v>233570.74650038194</v>
      </c>
      <c r="G37" s="89"/>
      <c r="H37" s="89"/>
      <c r="I37" s="89"/>
      <c r="J37" s="89"/>
      <c r="K37" s="89"/>
      <c r="L37" s="89"/>
    </row>
    <row r="38" spans="1:12" ht="15.75" x14ac:dyDescent="0.5">
      <c r="A38" s="100">
        <v>31</v>
      </c>
      <c r="B38" s="101">
        <f t="shared" si="0"/>
        <v>233570.74650038194</v>
      </c>
      <c r="C38" s="102">
        <f t="shared" si="1"/>
        <v>1596.7259884300395</v>
      </c>
      <c r="D38" s="101">
        <f t="shared" si="2"/>
        <v>1362.496021252228</v>
      </c>
      <c r="E38" s="103">
        <f t="shared" si="3"/>
        <v>234.22996717781143</v>
      </c>
      <c r="F38" s="104">
        <f t="shared" si="4"/>
        <v>233336.51653320412</v>
      </c>
      <c r="G38" s="89"/>
      <c r="H38" s="89"/>
      <c r="I38" s="89"/>
      <c r="J38" s="89"/>
      <c r="K38" s="89"/>
      <c r="L38" s="89"/>
    </row>
    <row r="39" spans="1:12" ht="15.75" x14ac:dyDescent="0.5">
      <c r="A39" s="100">
        <v>32</v>
      </c>
      <c r="B39" s="101">
        <f t="shared" si="0"/>
        <v>233336.51653320412</v>
      </c>
      <c r="C39" s="102">
        <f t="shared" si="1"/>
        <v>1596.7259884300395</v>
      </c>
      <c r="D39" s="101">
        <f t="shared" si="2"/>
        <v>1361.1296797770242</v>
      </c>
      <c r="E39" s="103">
        <f t="shared" si="3"/>
        <v>235.59630865301529</v>
      </c>
      <c r="F39" s="104">
        <f t="shared" si="4"/>
        <v>233100.92022455111</v>
      </c>
      <c r="G39" s="89"/>
      <c r="H39" s="89"/>
      <c r="I39" s="89"/>
      <c r="J39" s="89"/>
      <c r="K39" s="89"/>
      <c r="L39" s="89"/>
    </row>
    <row r="40" spans="1:12" ht="15.75" x14ac:dyDescent="0.5">
      <c r="A40" s="100">
        <v>33</v>
      </c>
      <c r="B40" s="101">
        <f t="shared" si="0"/>
        <v>233100.92022455111</v>
      </c>
      <c r="C40" s="102">
        <f t="shared" si="1"/>
        <v>1596.7259884300395</v>
      </c>
      <c r="D40" s="101">
        <f t="shared" si="2"/>
        <v>1359.7553679765483</v>
      </c>
      <c r="E40" s="103">
        <f t="shared" si="3"/>
        <v>236.97062045349116</v>
      </c>
      <c r="F40" s="104">
        <f t="shared" si="4"/>
        <v>232863.94960409761</v>
      </c>
      <c r="G40" s="89"/>
      <c r="H40" s="89"/>
      <c r="I40" s="89"/>
      <c r="J40" s="89"/>
      <c r="K40" s="89"/>
      <c r="L40" s="89"/>
    </row>
    <row r="41" spans="1:12" ht="15.75" x14ac:dyDescent="0.5">
      <c r="A41" s="100">
        <v>34</v>
      </c>
      <c r="B41" s="101">
        <f t="shared" si="0"/>
        <v>232863.94960409761</v>
      </c>
      <c r="C41" s="102">
        <f t="shared" si="1"/>
        <v>1596.7259884300395</v>
      </c>
      <c r="D41" s="101">
        <f t="shared" si="2"/>
        <v>1358.3730393572362</v>
      </c>
      <c r="E41" s="103">
        <f t="shared" si="3"/>
        <v>238.35294907280331</v>
      </c>
      <c r="F41" s="104">
        <f t="shared" si="4"/>
        <v>232625.5966550248</v>
      </c>
      <c r="G41" s="89"/>
      <c r="H41" s="89"/>
      <c r="I41" s="89"/>
      <c r="J41" s="89"/>
      <c r="K41" s="89"/>
      <c r="L41" s="89"/>
    </row>
    <row r="42" spans="1:12" ht="15.75" x14ac:dyDescent="0.5">
      <c r="A42" s="100">
        <v>35</v>
      </c>
      <c r="B42" s="101">
        <f t="shared" si="0"/>
        <v>232625.5966550248</v>
      </c>
      <c r="C42" s="102">
        <f t="shared" si="1"/>
        <v>1596.7259884300395</v>
      </c>
      <c r="D42" s="101">
        <f t="shared" si="2"/>
        <v>1356.9826471543115</v>
      </c>
      <c r="E42" s="103">
        <f t="shared" si="3"/>
        <v>239.74334127572797</v>
      </c>
      <c r="F42" s="104">
        <f t="shared" si="4"/>
        <v>232385.85331374907</v>
      </c>
      <c r="G42" s="89"/>
      <c r="H42" s="89"/>
      <c r="I42" s="89"/>
      <c r="J42" s="89"/>
      <c r="K42" s="89"/>
      <c r="L42" s="89"/>
    </row>
    <row r="43" spans="1:12" ht="15.75" x14ac:dyDescent="0.5">
      <c r="A43" s="100">
        <v>36</v>
      </c>
      <c r="B43" s="101">
        <f t="shared" si="0"/>
        <v>232385.85331374907</v>
      </c>
      <c r="C43" s="102">
        <f t="shared" si="1"/>
        <v>1596.7259884300395</v>
      </c>
      <c r="D43" s="101">
        <f t="shared" si="2"/>
        <v>1355.5841443302031</v>
      </c>
      <c r="E43" s="103">
        <f t="shared" si="3"/>
        <v>241.14184409983636</v>
      </c>
      <c r="F43" s="104">
        <f t="shared" si="4"/>
        <v>232144.71146964925</v>
      </c>
      <c r="G43" s="89"/>
      <c r="H43" s="89"/>
      <c r="I43" s="89"/>
      <c r="J43" s="89"/>
      <c r="K43" s="89"/>
      <c r="L43" s="89"/>
    </row>
    <row r="44" spans="1:12" ht="15.75" x14ac:dyDescent="0.5">
      <c r="A44" s="100">
        <v>37</v>
      </c>
      <c r="B44" s="101">
        <f t="shared" si="0"/>
        <v>232144.71146964925</v>
      </c>
      <c r="C44" s="102">
        <f t="shared" si="1"/>
        <v>1596.7259884300395</v>
      </c>
      <c r="D44" s="101">
        <f t="shared" si="2"/>
        <v>1354.1774835729541</v>
      </c>
      <c r="E44" s="103">
        <f t="shared" si="3"/>
        <v>242.54850485708539</v>
      </c>
      <c r="F44" s="104">
        <f t="shared" si="4"/>
        <v>231902.16296479217</v>
      </c>
      <c r="G44" s="89"/>
      <c r="H44" s="89"/>
      <c r="I44" s="89"/>
      <c r="J44" s="89"/>
      <c r="K44" s="89"/>
      <c r="L44" s="89"/>
    </row>
    <row r="45" spans="1:12" ht="15.75" x14ac:dyDescent="0.5">
      <c r="A45" s="100">
        <v>38</v>
      </c>
      <c r="B45" s="101">
        <f t="shared" si="0"/>
        <v>231902.16296479217</v>
      </c>
      <c r="C45" s="102">
        <f t="shared" si="1"/>
        <v>1596.7259884300395</v>
      </c>
      <c r="D45" s="101">
        <f t="shared" si="2"/>
        <v>1352.7626172946211</v>
      </c>
      <c r="E45" s="103">
        <f t="shared" si="3"/>
        <v>243.96337113541836</v>
      </c>
      <c r="F45" s="104">
        <f t="shared" si="4"/>
        <v>231658.19959365675</v>
      </c>
      <c r="G45" s="89"/>
      <c r="H45" s="89"/>
      <c r="I45" s="89"/>
      <c r="J45" s="89"/>
      <c r="K45" s="89"/>
      <c r="L45" s="89"/>
    </row>
    <row r="46" spans="1:12" ht="15.75" x14ac:dyDescent="0.5">
      <c r="A46" s="100">
        <v>39</v>
      </c>
      <c r="B46" s="101">
        <f t="shared" si="0"/>
        <v>231658.19959365675</v>
      </c>
      <c r="C46" s="102">
        <f t="shared" si="1"/>
        <v>1596.7259884300395</v>
      </c>
      <c r="D46" s="101">
        <f t="shared" si="2"/>
        <v>1351.3394976296645</v>
      </c>
      <c r="E46" s="103">
        <f t="shared" si="3"/>
        <v>245.38649080037499</v>
      </c>
      <c r="F46" s="104">
        <f t="shared" si="4"/>
        <v>231412.81310285637</v>
      </c>
      <c r="G46" s="89"/>
      <c r="H46" s="89"/>
      <c r="I46" s="89"/>
      <c r="J46" s="89"/>
      <c r="K46" s="89"/>
      <c r="L46" s="89"/>
    </row>
    <row r="47" spans="1:12" ht="15.75" x14ac:dyDescent="0.5">
      <c r="A47" s="100">
        <v>40</v>
      </c>
      <c r="B47" s="101">
        <f t="shared" si="0"/>
        <v>231412.81310285637</v>
      </c>
      <c r="C47" s="102">
        <f t="shared" si="1"/>
        <v>1596.7259884300395</v>
      </c>
      <c r="D47" s="101">
        <f t="shared" si="2"/>
        <v>1349.9080764333289</v>
      </c>
      <c r="E47" s="103">
        <f t="shared" si="3"/>
        <v>246.81791199671056</v>
      </c>
      <c r="F47" s="104">
        <f t="shared" si="4"/>
        <v>231165.99519085966</v>
      </c>
      <c r="G47" s="89"/>
      <c r="H47" s="89"/>
      <c r="I47" s="89"/>
      <c r="J47" s="89"/>
      <c r="K47" s="89"/>
      <c r="L47" s="89"/>
    </row>
    <row r="48" spans="1:12" ht="15.75" x14ac:dyDescent="0.5">
      <c r="A48" s="100">
        <v>41</v>
      </c>
      <c r="B48" s="101">
        <f t="shared" si="0"/>
        <v>231165.99519085966</v>
      </c>
      <c r="C48" s="102">
        <f t="shared" si="1"/>
        <v>1596.7259884300395</v>
      </c>
      <c r="D48" s="101">
        <f t="shared" si="2"/>
        <v>1348.4683052800149</v>
      </c>
      <c r="E48" s="103">
        <f t="shared" si="3"/>
        <v>248.2576831500246</v>
      </c>
      <c r="F48" s="104">
        <f t="shared" si="4"/>
        <v>230917.73750770962</v>
      </c>
      <c r="G48" s="89"/>
      <c r="H48" s="89"/>
      <c r="I48" s="89"/>
      <c r="J48" s="89"/>
      <c r="K48" s="89"/>
      <c r="L48" s="89"/>
    </row>
    <row r="49" spans="1:12" ht="15.75" x14ac:dyDescent="0.5">
      <c r="A49" s="100">
        <v>42</v>
      </c>
      <c r="B49" s="101">
        <f t="shared" si="0"/>
        <v>230917.73750770962</v>
      </c>
      <c r="C49" s="102">
        <f t="shared" si="1"/>
        <v>1596.7259884300395</v>
      </c>
      <c r="D49" s="101">
        <f t="shared" si="2"/>
        <v>1347.0201354616395</v>
      </c>
      <c r="E49" s="103">
        <f t="shared" si="3"/>
        <v>249.7058529684</v>
      </c>
      <c r="F49" s="104">
        <f t="shared" si="4"/>
        <v>230668.03165474121</v>
      </c>
      <c r="G49" s="89"/>
      <c r="H49" s="89"/>
      <c r="I49" s="89"/>
      <c r="J49" s="89"/>
      <c r="K49" s="89"/>
      <c r="L49" s="89"/>
    </row>
    <row r="50" spans="1:12" ht="15.75" x14ac:dyDescent="0.5">
      <c r="A50" s="100">
        <v>43</v>
      </c>
      <c r="B50" s="101">
        <f t="shared" si="0"/>
        <v>230668.03165474121</v>
      </c>
      <c r="C50" s="102">
        <f t="shared" si="1"/>
        <v>1596.7259884300395</v>
      </c>
      <c r="D50" s="101">
        <f t="shared" si="2"/>
        <v>1345.5635179859905</v>
      </c>
      <c r="E50" s="103">
        <f t="shared" si="3"/>
        <v>251.16247044404895</v>
      </c>
      <c r="F50" s="104">
        <f t="shared" si="4"/>
        <v>230416.86918429716</v>
      </c>
      <c r="G50" s="89"/>
      <c r="H50" s="89"/>
      <c r="I50" s="89"/>
      <c r="J50" s="89"/>
      <c r="K50" s="89"/>
      <c r="L50" s="89"/>
    </row>
    <row r="51" spans="1:12" ht="15.75" x14ac:dyDescent="0.5">
      <c r="A51" s="100">
        <v>44</v>
      </c>
      <c r="B51" s="101">
        <f t="shared" si="0"/>
        <v>230416.86918429716</v>
      </c>
      <c r="C51" s="102">
        <f t="shared" si="1"/>
        <v>1596.7259884300395</v>
      </c>
      <c r="D51" s="101">
        <f t="shared" si="2"/>
        <v>1344.0984035750669</v>
      </c>
      <c r="E51" s="103">
        <f t="shared" si="3"/>
        <v>252.62758485497261</v>
      </c>
      <c r="F51" s="104">
        <f t="shared" si="4"/>
        <v>230164.24159944218</v>
      </c>
      <c r="G51" s="89"/>
      <c r="H51" s="89"/>
      <c r="I51" s="89"/>
      <c r="J51" s="89"/>
      <c r="K51" s="89"/>
      <c r="L51" s="89"/>
    </row>
    <row r="52" spans="1:12" ht="15.75" x14ac:dyDescent="0.5">
      <c r="A52" s="100">
        <v>45</v>
      </c>
      <c r="B52" s="101">
        <f t="shared" si="0"/>
        <v>230164.24159944218</v>
      </c>
      <c r="C52" s="102">
        <f t="shared" si="1"/>
        <v>1596.7259884300395</v>
      </c>
      <c r="D52" s="101">
        <f t="shared" si="2"/>
        <v>1342.6247426634129</v>
      </c>
      <c r="E52" s="103">
        <f t="shared" si="3"/>
        <v>254.10124576662656</v>
      </c>
      <c r="F52" s="104">
        <f t="shared" si="4"/>
        <v>229910.14035367555</v>
      </c>
      <c r="G52" s="89"/>
      <c r="H52" s="89"/>
      <c r="I52" s="89"/>
      <c r="J52" s="89"/>
      <c r="K52" s="89"/>
      <c r="L52" s="89"/>
    </row>
    <row r="53" spans="1:12" ht="15.75" x14ac:dyDescent="0.5">
      <c r="A53" s="100">
        <v>46</v>
      </c>
      <c r="B53" s="101">
        <f t="shared" si="0"/>
        <v>229910.14035367555</v>
      </c>
      <c r="C53" s="102">
        <f t="shared" si="1"/>
        <v>1596.7259884300395</v>
      </c>
      <c r="D53" s="101">
        <f t="shared" si="2"/>
        <v>1341.1424853964409</v>
      </c>
      <c r="E53" s="103">
        <f t="shared" si="3"/>
        <v>255.58350303359862</v>
      </c>
      <c r="F53" s="104">
        <f t="shared" si="4"/>
        <v>229654.55685064197</v>
      </c>
      <c r="G53" s="89"/>
      <c r="H53" s="89"/>
      <c r="I53" s="89"/>
      <c r="J53" s="89"/>
      <c r="K53" s="89"/>
      <c r="L53" s="89"/>
    </row>
    <row r="54" spans="1:12" ht="15.75" x14ac:dyDescent="0.5">
      <c r="A54" s="100">
        <v>47</v>
      </c>
      <c r="B54" s="101">
        <f t="shared" si="0"/>
        <v>229654.55685064197</v>
      </c>
      <c r="C54" s="102">
        <f t="shared" si="1"/>
        <v>1596.7259884300395</v>
      </c>
      <c r="D54" s="101">
        <f t="shared" si="2"/>
        <v>1339.6515816287449</v>
      </c>
      <c r="E54" s="103">
        <f t="shared" si="3"/>
        <v>257.07440680129457</v>
      </c>
      <c r="F54" s="104">
        <f t="shared" si="4"/>
        <v>229397.48244384068</v>
      </c>
      <c r="G54" s="89"/>
      <c r="H54" s="89"/>
      <c r="I54" s="89"/>
      <c r="J54" s="89"/>
      <c r="K54" s="89"/>
      <c r="L54" s="89"/>
    </row>
    <row r="55" spans="1:12" ht="15.75" x14ac:dyDescent="0.5">
      <c r="A55" s="100">
        <v>48</v>
      </c>
      <c r="B55" s="101">
        <f t="shared" si="0"/>
        <v>229397.48244384068</v>
      </c>
      <c r="C55" s="102">
        <f t="shared" si="1"/>
        <v>1596.7259884300395</v>
      </c>
      <c r="D55" s="101">
        <f t="shared" si="2"/>
        <v>1338.1519809224042</v>
      </c>
      <c r="E55" s="103">
        <f t="shared" si="3"/>
        <v>258.57400750763532</v>
      </c>
      <c r="F55" s="104">
        <f t="shared" si="4"/>
        <v>229138.90843633303</v>
      </c>
      <c r="G55" s="89"/>
      <c r="H55" s="89"/>
      <c r="I55" s="89"/>
      <c r="J55" s="89"/>
      <c r="K55" s="89"/>
      <c r="L55" s="89"/>
    </row>
    <row r="56" spans="1:12" ht="15.75" x14ac:dyDescent="0.5">
      <c r="A56" s="100">
        <v>49</v>
      </c>
      <c r="B56" s="101">
        <f t="shared" si="0"/>
        <v>229138.90843633303</v>
      </c>
      <c r="C56" s="102">
        <f t="shared" si="1"/>
        <v>1596.7259884300395</v>
      </c>
      <c r="D56" s="101">
        <f t="shared" si="2"/>
        <v>1336.6436325452762</v>
      </c>
      <c r="E56" s="103">
        <f t="shared" si="3"/>
        <v>260.08235588476327</v>
      </c>
      <c r="F56" s="104">
        <f t="shared" si="4"/>
        <v>228878.82608044826</v>
      </c>
      <c r="G56" s="89"/>
      <c r="H56" s="89"/>
      <c r="I56" s="89"/>
      <c r="J56" s="89"/>
      <c r="K56" s="89"/>
      <c r="L56" s="89"/>
    </row>
    <row r="57" spans="1:12" ht="15.75" x14ac:dyDescent="0.5">
      <c r="A57" s="100">
        <v>50</v>
      </c>
      <c r="B57" s="101">
        <f t="shared" si="0"/>
        <v>228878.82608044826</v>
      </c>
      <c r="C57" s="102">
        <f t="shared" si="1"/>
        <v>1596.7259884300395</v>
      </c>
      <c r="D57" s="101">
        <f t="shared" si="2"/>
        <v>1335.1264854692815</v>
      </c>
      <c r="E57" s="103">
        <f t="shared" si="3"/>
        <v>261.59950296075795</v>
      </c>
      <c r="F57" s="104">
        <f t="shared" si="4"/>
        <v>228617.22657748751</v>
      </c>
      <c r="G57" s="89"/>
      <c r="H57" s="89"/>
      <c r="I57" s="89"/>
      <c r="J57" s="89"/>
      <c r="K57" s="89"/>
      <c r="L57" s="89"/>
    </row>
    <row r="58" spans="1:12" ht="15.75" x14ac:dyDescent="0.5">
      <c r="A58" s="100">
        <v>51</v>
      </c>
      <c r="B58" s="101">
        <f t="shared" si="0"/>
        <v>228617.22657748751</v>
      </c>
      <c r="C58" s="102">
        <f t="shared" si="1"/>
        <v>1596.7259884300395</v>
      </c>
      <c r="D58" s="101">
        <f t="shared" si="2"/>
        <v>1333.6004883686771</v>
      </c>
      <c r="E58" s="103">
        <f t="shared" si="3"/>
        <v>263.12550006136235</v>
      </c>
      <c r="F58" s="104">
        <f t="shared" si="4"/>
        <v>228354.10107742614</v>
      </c>
      <c r="G58" s="89"/>
      <c r="H58" s="89"/>
      <c r="I58" s="89"/>
      <c r="J58" s="89"/>
      <c r="K58" s="89"/>
      <c r="L58" s="89"/>
    </row>
    <row r="59" spans="1:12" ht="15.75" x14ac:dyDescent="0.5">
      <c r="A59" s="100">
        <v>52</v>
      </c>
      <c r="B59" s="101">
        <f t="shared" si="0"/>
        <v>228354.10107742614</v>
      </c>
      <c r="C59" s="102">
        <f t="shared" si="1"/>
        <v>1596.7259884300395</v>
      </c>
      <c r="D59" s="101">
        <f t="shared" si="2"/>
        <v>1332.0655896183193</v>
      </c>
      <c r="E59" s="103">
        <f t="shared" si="3"/>
        <v>264.66039881172014</v>
      </c>
      <c r="F59" s="104">
        <f t="shared" si="4"/>
        <v>228089.44067861442</v>
      </c>
      <c r="G59" s="89"/>
      <c r="H59" s="89"/>
      <c r="I59" s="89"/>
      <c r="J59" s="89"/>
      <c r="K59" s="89"/>
      <c r="L59" s="89"/>
    </row>
    <row r="60" spans="1:12" ht="15.75" x14ac:dyDescent="0.5">
      <c r="A60" s="100">
        <v>53</v>
      </c>
      <c r="B60" s="101">
        <f t="shared" si="0"/>
        <v>228089.44067861442</v>
      </c>
      <c r="C60" s="102">
        <f t="shared" si="1"/>
        <v>1596.7259884300395</v>
      </c>
      <c r="D60" s="101">
        <f t="shared" si="2"/>
        <v>1330.5217372919176</v>
      </c>
      <c r="E60" s="103">
        <f t="shared" si="3"/>
        <v>266.20425113812189</v>
      </c>
      <c r="F60" s="104">
        <f t="shared" si="4"/>
        <v>227823.23642747631</v>
      </c>
      <c r="G60" s="89"/>
      <c r="H60" s="89"/>
      <c r="I60" s="89"/>
      <c r="J60" s="89"/>
      <c r="K60" s="89"/>
      <c r="L60" s="89"/>
    </row>
    <row r="61" spans="1:12" ht="15.75" x14ac:dyDescent="0.5">
      <c r="A61" s="100">
        <v>54</v>
      </c>
      <c r="B61" s="101">
        <f t="shared" si="0"/>
        <v>227823.23642747631</v>
      </c>
      <c r="C61" s="102">
        <f t="shared" si="1"/>
        <v>1596.7259884300395</v>
      </c>
      <c r="D61" s="101">
        <f t="shared" si="2"/>
        <v>1328.9688791602787</v>
      </c>
      <c r="E61" s="103">
        <f t="shared" si="3"/>
        <v>267.7571092697608</v>
      </c>
      <c r="F61" s="104">
        <f t="shared" si="4"/>
        <v>227555.47931820655</v>
      </c>
      <c r="G61" s="89"/>
      <c r="H61" s="89"/>
      <c r="I61" s="89"/>
      <c r="J61" s="89"/>
      <c r="K61" s="89"/>
      <c r="L61" s="89"/>
    </row>
    <row r="62" spans="1:12" ht="15.75" x14ac:dyDescent="0.5">
      <c r="A62" s="100">
        <v>55</v>
      </c>
      <c r="B62" s="101">
        <f t="shared" si="0"/>
        <v>227555.47931820655</v>
      </c>
      <c r="C62" s="102">
        <f t="shared" si="1"/>
        <v>1596.7259884300395</v>
      </c>
      <c r="D62" s="101">
        <f t="shared" si="2"/>
        <v>1327.4069626895382</v>
      </c>
      <c r="E62" s="103">
        <f t="shared" si="3"/>
        <v>269.31902574050127</v>
      </c>
      <c r="F62" s="104">
        <f t="shared" si="4"/>
        <v>227286.16029246605</v>
      </c>
      <c r="G62" s="89"/>
      <c r="H62" s="89"/>
      <c r="I62" s="89"/>
      <c r="J62" s="89"/>
      <c r="K62" s="89"/>
      <c r="L62" s="89"/>
    </row>
    <row r="63" spans="1:12" ht="15.75" x14ac:dyDescent="0.5">
      <c r="A63" s="100">
        <v>56</v>
      </c>
      <c r="B63" s="101">
        <f t="shared" si="0"/>
        <v>227286.16029246605</v>
      </c>
      <c r="C63" s="102">
        <f t="shared" si="1"/>
        <v>1596.7259884300395</v>
      </c>
      <c r="D63" s="101">
        <f t="shared" si="2"/>
        <v>1325.8359350393855</v>
      </c>
      <c r="E63" s="103">
        <f t="shared" si="3"/>
        <v>270.89005339065397</v>
      </c>
      <c r="F63" s="104">
        <f t="shared" si="4"/>
        <v>227015.27023907541</v>
      </c>
      <c r="G63" s="89"/>
      <c r="H63" s="89"/>
      <c r="I63" s="89"/>
      <c r="J63" s="89"/>
      <c r="K63" s="89"/>
      <c r="L63" s="89"/>
    </row>
    <row r="64" spans="1:12" ht="15.75" x14ac:dyDescent="0.5">
      <c r="A64" s="100">
        <v>57</v>
      </c>
      <c r="B64" s="101">
        <f t="shared" si="0"/>
        <v>227015.27023907541</v>
      </c>
      <c r="C64" s="102">
        <f t="shared" si="1"/>
        <v>1596.7259884300395</v>
      </c>
      <c r="D64" s="101">
        <f t="shared" si="2"/>
        <v>1324.2557430612735</v>
      </c>
      <c r="E64" s="103">
        <f t="shared" si="3"/>
        <v>272.47024536876597</v>
      </c>
      <c r="F64" s="104">
        <f t="shared" si="4"/>
        <v>226742.79999370663</v>
      </c>
      <c r="G64" s="89"/>
      <c r="H64" s="89"/>
      <c r="I64" s="89"/>
      <c r="J64" s="89"/>
      <c r="K64" s="89"/>
      <c r="L64" s="89"/>
    </row>
    <row r="65" spans="1:12" ht="15.75" x14ac:dyDescent="0.5">
      <c r="A65" s="100">
        <v>58</v>
      </c>
      <c r="B65" s="101">
        <f t="shared" si="0"/>
        <v>226742.79999370663</v>
      </c>
      <c r="C65" s="102">
        <f t="shared" si="1"/>
        <v>1596.7259884300395</v>
      </c>
      <c r="D65" s="101">
        <f t="shared" si="2"/>
        <v>1322.666333296622</v>
      </c>
      <c r="E65" s="103">
        <f t="shared" si="3"/>
        <v>274.05965513341744</v>
      </c>
      <c r="F65" s="104">
        <f t="shared" si="4"/>
        <v>226468.7403385732</v>
      </c>
      <c r="G65" s="89"/>
      <c r="H65" s="89"/>
      <c r="I65" s="89"/>
      <c r="J65" s="89"/>
      <c r="K65" s="89"/>
      <c r="L65" s="89"/>
    </row>
    <row r="66" spans="1:12" ht="15.75" x14ac:dyDescent="0.5">
      <c r="A66" s="100">
        <v>59</v>
      </c>
      <c r="B66" s="101">
        <f t="shared" si="0"/>
        <v>226468.7403385732</v>
      </c>
      <c r="C66" s="102">
        <f t="shared" si="1"/>
        <v>1596.7259884300395</v>
      </c>
      <c r="D66" s="101">
        <f t="shared" si="2"/>
        <v>1321.0676519750104</v>
      </c>
      <c r="E66" s="103">
        <f t="shared" si="3"/>
        <v>275.65833645502903</v>
      </c>
      <c r="F66" s="104">
        <f t="shared" si="4"/>
        <v>226193.08200211817</v>
      </c>
      <c r="G66" s="89"/>
      <c r="H66" s="89"/>
      <c r="I66" s="89"/>
      <c r="J66" s="89"/>
      <c r="K66" s="89"/>
      <c r="L66" s="89"/>
    </row>
    <row r="67" spans="1:12" ht="15.75" x14ac:dyDescent="0.5">
      <c r="A67" s="100">
        <v>60</v>
      </c>
      <c r="B67" s="101">
        <f t="shared" si="0"/>
        <v>226193.08200211817</v>
      </c>
      <c r="C67" s="102">
        <f t="shared" si="1"/>
        <v>1596.7259884300395</v>
      </c>
      <c r="D67" s="101">
        <f t="shared" si="2"/>
        <v>1319.4596450123561</v>
      </c>
      <c r="E67" s="103">
        <f t="shared" si="3"/>
        <v>277.2663434176834</v>
      </c>
      <c r="F67" s="104">
        <f t="shared" si="4"/>
        <v>225915.81565870048</v>
      </c>
      <c r="G67" s="89"/>
      <c r="H67" s="89"/>
      <c r="I67" s="89"/>
      <c r="J67" s="89"/>
      <c r="K67" s="89"/>
      <c r="L67" s="89"/>
    </row>
    <row r="68" spans="1:12" ht="15.75" x14ac:dyDescent="0.5">
      <c r="A68" s="100">
        <v>61</v>
      </c>
      <c r="B68" s="101">
        <f t="shared" si="0"/>
        <v>225915.81565870048</v>
      </c>
      <c r="C68" s="102">
        <f t="shared" si="1"/>
        <v>1596.7259884300395</v>
      </c>
      <c r="D68" s="101">
        <f t="shared" si="2"/>
        <v>1317.8422580090862</v>
      </c>
      <c r="E68" s="103">
        <f t="shared" si="3"/>
        <v>278.88373042095327</v>
      </c>
      <c r="F68" s="104">
        <f t="shared" si="4"/>
        <v>225636.93192827952</v>
      </c>
      <c r="G68" s="89"/>
      <c r="H68" s="89"/>
      <c r="I68" s="89"/>
      <c r="J68" s="89"/>
      <c r="K68" s="89"/>
      <c r="L68" s="89"/>
    </row>
    <row r="69" spans="1:12" ht="15.75" x14ac:dyDescent="0.5">
      <c r="A69" s="100">
        <v>62</v>
      </c>
      <c r="B69" s="101">
        <f t="shared" si="0"/>
        <v>225636.93192827952</v>
      </c>
      <c r="C69" s="102">
        <f t="shared" si="1"/>
        <v>1596.7259884300395</v>
      </c>
      <c r="D69" s="101">
        <f t="shared" si="2"/>
        <v>1316.2154362482972</v>
      </c>
      <c r="E69" s="103">
        <f t="shared" si="3"/>
        <v>280.51055218174224</v>
      </c>
      <c r="F69" s="104">
        <f t="shared" si="4"/>
        <v>225356.42137609777</v>
      </c>
      <c r="G69" s="89"/>
      <c r="H69" s="89"/>
      <c r="I69" s="89"/>
      <c r="J69" s="89"/>
      <c r="K69" s="89"/>
      <c r="L69" s="89"/>
    </row>
    <row r="70" spans="1:12" ht="15.75" x14ac:dyDescent="0.5">
      <c r="A70" s="100">
        <v>63</v>
      </c>
      <c r="B70" s="101">
        <f t="shared" si="0"/>
        <v>225356.42137609777</v>
      </c>
      <c r="C70" s="102">
        <f t="shared" si="1"/>
        <v>1596.7259884300395</v>
      </c>
      <c r="D70" s="101">
        <f t="shared" si="2"/>
        <v>1314.5791246939039</v>
      </c>
      <c r="E70" s="103">
        <f t="shared" si="3"/>
        <v>282.14686373613563</v>
      </c>
      <c r="F70" s="104">
        <f t="shared" si="4"/>
        <v>225074.27451236165</v>
      </c>
      <c r="G70" s="89"/>
      <c r="H70" s="89"/>
      <c r="I70" s="89"/>
      <c r="J70" s="89"/>
      <c r="K70" s="89"/>
      <c r="L70" s="89"/>
    </row>
    <row r="71" spans="1:12" ht="15.75" x14ac:dyDescent="0.5">
      <c r="A71" s="100">
        <v>64</v>
      </c>
      <c r="B71" s="101">
        <f t="shared" si="0"/>
        <v>225074.27451236165</v>
      </c>
      <c r="C71" s="102">
        <f t="shared" si="1"/>
        <v>1596.7259884300395</v>
      </c>
      <c r="D71" s="101">
        <f t="shared" si="2"/>
        <v>1312.9332679887764</v>
      </c>
      <c r="E71" s="103">
        <f t="shared" si="3"/>
        <v>283.7927204412631</v>
      </c>
      <c r="F71" s="104">
        <f t="shared" si="4"/>
        <v>224790.48179192038</v>
      </c>
      <c r="G71" s="89"/>
      <c r="H71" s="89"/>
      <c r="I71" s="89"/>
      <c r="J71" s="89"/>
      <c r="K71" s="89"/>
      <c r="L71" s="89"/>
    </row>
    <row r="72" spans="1:12" ht="15.75" x14ac:dyDescent="0.5">
      <c r="A72" s="100">
        <v>65</v>
      </c>
      <c r="B72" s="101">
        <f t="shared" si="0"/>
        <v>224790.48179192038</v>
      </c>
      <c r="C72" s="102">
        <f t="shared" si="1"/>
        <v>1596.7259884300395</v>
      </c>
      <c r="D72" s="101">
        <f t="shared" si="2"/>
        <v>1311.2778104528691</v>
      </c>
      <c r="E72" s="103">
        <f t="shared" si="3"/>
        <v>285.44817797717042</v>
      </c>
      <c r="F72" s="104">
        <f t="shared" si="4"/>
        <v>224505.0336139432</v>
      </c>
      <c r="G72" s="89"/>
      <c r="H72" s="89"/>
      <c r="I72" s="89"/>
      <c r="J72" s="89"/>
      <c r="K72" s="89"/>
      <c r="L72" s="89"/>
    </row>
    <row r="73" spans="1:12" ht="15.75" x14ac:dyDescent="0.5">
      <c r="A73" s="100">
        <v>66</v>
      </c>
      <c r="B73" s="101">
        <f t="shared" si="0"/>
        <v>224505.0336139432</v>
      </c>
      <c r="C73" s="102">
        <f t="shared" si="1"/>
        <v>1596.7259884300395</v>
      </c>
      <c r="D73" s="101">
        <f t="shared" si="2"/>
        <v>1309.6126960813356</v>
      </c>
      <c r="E73" s="103">
        <f t="shared" si="3"/>
        <v>287.11329234870391</v>
      </c>
      <c r="F73" s="104">
        <f t="shared" si="4"/>
        <v>224217.92032159449</v>
      </c>
      <c r="G73" s="89"/>
      <c r="H73" s="89"/>
      <c r="I73" s="89"/>
      <c r="J73" s="89"/>
      <c r="K73" s="89"/>
      <c r="L73" s="89"/>
    </row>
    <row r="74" spans="1:12" ht="15.75" x14ac:dyDescent="0.5">
      <c r="A74" s="100">
        <v>67</v>
      </c>
      <c r="B74" s="101">
        <f t="shared" ref="B74:B137" si="5">F73</f>
        <v>224217.92032159449</v>
      </c>
      <c r="C74" s="102">
        <f t="shared" ref="C74:C137" si="6">$B$5</f>
        <v>1596.7259884300395</v>
      </c>
      <c r="D74" s="101">
        <f t="shared" ref="D74:D137" si="7">B74*$B$2/12</f>
        <v>1307.9378685426348</v>
      </c>
      <c r="E74" s="103">
        <f t="shared" ref="E74:E137" si="8">C74-D74</f>
        <v>288.78811988740472</v>
      </c>
      <c r="F74" s="104">
        <f t="shared" ref="F74:F137" si="9">B74-E74</f>
        <v>223929.13220170708</v>
      </c>
      <c r="G74" s="89"/>
      <c r="H74" s="89"/>
      <c r="I74" s="89"/>
      <c r="J74" s="89"/>
      <c r="K74" s="89"/>
      <c r="L74" s="89"/>
    </row>
    <row r="75" spans="1:12" ht="15.75" x14ac:dyDescent="0.5">
      <c r="A75" s="100">
        <v>68</v>
      </c>
      <c r="B75" s="101">
        <f t="shared" si="5"/>
        <v>223929.13220170708</v>
      </c>
      <c r="C75" s="102">
        <f t="shared" si="6"/>
        <v>1596.7259884300395</v>
      </c>
      <c r="D75" s="101">
        <f t="shared" si="7"/>
        <v>1306.2532711766246</v>
      </c>
      <c r="E75" s="103">
        <f t="shared" si="8"/>
        <v>290.47271725341488</v>
      </c>
      <c r="F75" s="104">
        <f t="shared" si="9"/>
        <v>223638.65948445367</v>
      </c>
      <c r="G75" s="89"/>
      <c r="H75" s="89"/>
      <c r="I75" s="89"/>
      <c r="J75" s="89"/>
      <c r="K75" s="89"/>
      <c r="L75" s="89"/>
    </row>
    <row r="76" spans="1:12" ht="15.75" x14ac:dyDescent="0.5">
      <c r="A76" s="100">
        <v>69</v>
      </c>
      <c r="B76" s="101">
        <f t="shared" si="5"/>
        <v>223638.65948445367</v>
      </c>
      <c r="C76" s="102">
        <f t="shared" si="6"/>
        <v>1596.7259884300395</v>
      </c>
      <c r="D76" s="101">
        <f t="shared" si="7"/>
        <v>1304.5588469926465</v>
      </c>
      <c r="E76" s="103">
        <f t="shared" si="8"/>
        <v>292.16714143739296</v>
      </c>
      <c r="F76" s="104">
        <f t="shared" si="9"/>
        <v>223346.49234301629</v>
      </c>
      <c r="G76" s="89"/>
      <c r="H76" s="89"/>
      <c r="I76" s="89"/>
      <c r="J76" s="89"/>
      <c r="K76" s="89"/>
      <c r="L76" s="89"/>
    </row>
    <row r="77" spans="1:12" ht="15.75" x14ac:dyDescent="0.5">
      <c r="A77" s="100">
        <v>70</v>
      </c>
      <c r="B77" s="101">
        <f t="shared" si="5"/>
        <v>223346.49234301629</v>
      </c>
      <c r="C77" s="102">
        <f t="shared" si="6"/>
        <v>1596.7259884300395</v>
      </c>
      <c r="D77" s="101">
        <f t="shared" si="7"/>
        <v>1302.8545386675951</v>
      </c>
      <c r="E77" s="103">
        <f t="shared" si="8"/>
        <v>293.8714497624444</v>
      </c>
      <c r="F77" s="104">
        <f t="shared" si="9"/>
        <v>223052.62089325386</v>
      </c>
      <c r="G77" s="89"/>
      <c r="H77" s="89"/>
      <c r="I77" s="89"/>
      <c r="J77" s="89"/>
      <c r="K77" s="89"/>
      <c r="L77" s="89"/>
    </row>
    <row r="78" spans="1:12" ht="15.75" x14ac:dyDescent="0.5">
      <c r="A78" s="100">
        <v>71</v>
      </c>
      <c r="B78" s="101">
        <f t="shared" si="5"/>
        <v>223052.62089325386</v>
      </c>
      <c r="C78" s="102">
        <f t="shared" si="6"/>
        <v>1596.7259884300395</v>
      </c>
      <c r="D78" s="101">
        <f t="shared" si="7"/>
        <v>1301.1402885439809</v>
      </c>
      <c r="E78" s="103">
        <f t="shared" si="8"/>
        <v>295.58569988605859</v>
      </c>
      <c r="F78" s="104">
        <f t="shared" si="9"/>
        <v>222757.0351933678</v>
      </c>
      <c r="G78" s="89"/>
      <c r="H78" s="89"/>
      <c r="I78" s="89"/>
      <c r="J78" s="89"/>
      <c r="K78" s="89"/>
      <c r="L78" s="89"/>
    </row>
    <row r="79" spans="1:12" ht="15.75" x14ac:dyDescent="0.5">
      <c r="A79" s="100">
        <v>72</v>
      </c>
      <c r="B79" s="101">
        <f t="shared" si="5"/>
        <v>222757.0351933678</v>
      </c>
      <c r="C79" s="102">
        <f t="shared" si="6"/>
        <v>1596.7259884300395</v>
      </c>
      <c r="D79" s="101">
        <f t="shared" si="7"/>
        <v>1299.4160386279789</v>
      </c>
      <c r="E79" s="103">
        <f t="shared" si="8"/>
        <v>297.3099498020606</v>
      </c>
      <c r="F79" s="104">
        <f t="shared" si="9"/>
        <v>222459.72524356574</v>
      </c>
      <c r="G79" s="89"/>
      <c r="H79" s="89"/>
      <c r="I79" s="89"/>
      <c r="J79" s="89"/>
      <c r="K79" s="89"/>
      <c r="L79" s="89"/>
    </row>
    <row r="80" spans="1:12" ht="15.75" x14ac:dyDescent="0.5">
      <c r="A80" s="100">
        <v>73</v>
      </c>
      <c r="B80" s="101">
        <f t="shared" si="5"/>
        <v>222459.72524356574</v>
      </c>
      <c r="C80" s="102">
        <f t="shared" si="6"/>
        <v>1596.7259884300395</v>
      </c>
      <c r="D80" s="101">
        <f t="shared" si="7"/>
        <v>1297.681730587467</v>
      </c>
      <c r="E80" s="103">
        <f t="shared" si="8"/>
        <v>299.04425784257251</v>
      </c>
      <c r="F80" s="104">
        <f t="shared" si="9"/>
        <v>222160.68098572316</v>
      </c>
      <c r="G80" s="89"/>
      <c r="H80" s="89"/>
      <c r="I80" s="89"/>
      <c r="J80" s="89"/>
      <c r="K80" s="89"/>
      <c r="L80" s="89"/>
    </row>
    <row r="81" spans="1:12" ht="15.75" x14ac:dyDescent="0.5">
      <c r="A81" s="100">
        <v>74</v>
      </c>
      <c r="B81" s="101">
        <f t="shared" si="5"/>
        <v>222160.68098572316</v>
      </c>
      <c r="C81" s="102">
        <f t="shared" si="6"/>
        <v>1596.7259884300395</v>
      </c>
      <c r="D81" s="101">
        <f t="shared" si="7"/>
        <v>1295.9373057500518</v>
      </c>
      <c r="E81" s="103">
        <f t="shared" si="8"/>
        <v>300.78868267998769</v>
      </c>
      <c r="F81" s="104">
        <f t="shared" si="9"/>
        <v>221859.89230304316</v>
      </c>
      <c r="G81" s="89"/>
      <c r="H81" s="89"/>
      <c r="I81" s="89"/>
      <c r="J81" s="89"/>
      <c r="K81" s="89"/>
      <c r="L81" s="89"/>
    </row>
    <row r="82" spans="1:12" ht="15.75" x14ac:dyDescent="0.5">
      <c r="A82" s="100">
        <v>75</v>
      </c>
      <c r="B82" s="101">
        <f t="shared" si="5"/>
        <v>221859.89230304316</v>
      </c>
      <c r="C82" s="102">
        <f t="shared" si="6"/>
        <v>1596.7259884300395</v>
      </c>
      <c r="D82" s="101">
        <f t="shared" si="7"/>
        <v>1294.1827051010853</v>
      </c>
      <c r="E82" s="103">
        <f t="shared" si="8"/>
        <v>302.5432833289542</v>
      </c>
      <c r="F82" s="104">
        <f t="shared" si="9"/>
        <v>221557.34901971419</v>
      </c>
      <c r="G82" s="89"/>
      <c r="H82" s="89"/>
      <c r="I82" s="89"/>
      <c r="J82" s="89"/>
      <c r="K82" s="89"/>
      <c r="L82" s="89"/>
    </row>
    <row r="83" spans="1:12" ht="15.75" x14ac:dyDescent="0.5">
      <c r="A83" s="100">
        <v>76</v>
      </c>
      <c r="B83" s="101">
        <f t="shared" si="5"/>
        <v>221557.34901971419</v>
      </c>
      <c r="C83" s="102">
        <f t="shared" si="6"/>
        <v>1596.7259884300395</v>
      </c>
      <c r="D83" s="101">
        <f t="shared" si="7"/>
        <v>1292.4178692816663</v>
      </c>
      <c r="E83" s="103">
        <f t="shared" si="8"/>
        <v>304.30811914837318</v>
      </c>
      <c r="F83" s="104">
        <f t="shared" si="9"/>
        <v>221253.04090056583</v>
      </c>
      <c r="G83" s="89"/>
      <c r="H83" s="89"/>
      <c r="I83" s="89"/>
      <c r="J83" s="89"/>
      <c r="K83" s="89"/>
      <c r="L83" s="89"/>
    </row>
    <row r="84" spans="1:12" ht="15.75" x14ac:dyDescent="0.5">
      <c r="A84" s="100">
        <v>77</v>
      </c>
      <c r="B84" s="101">
        <f t="shared" si="5"/>
        <v>221253.04090056583</v>
      </c>
      <c r="C84" s="102">
        <f t="shared" si="6"/>
        <v>1596.7259884300395</v>
      </c>
      <c r="D84" s="101">
        <f t="shared" si="7"/>
        <v>1290.6427385866341</v>
      </c>
      <c r="E84" s="103">
        <f t="shared" si="8"/>
        <v>306.08324984340538</v>
      </c>
      <c r="F84" s="104">
        <f t="shared" si="9"/>
        <v>220946.95765072241</v>
      </c>
      <c r="G84" s="89"/>
      <c r="H84" s="89"/>
      <c r="I84" s="89"/>
      <c r="J84" s="89"/>
      <c r="K84" s="89"/>
      <c r="L84" s="89"/>
    </row>
    <row r="85" spans="1:12" ht="15.75" x14ac:dyDescent="0.5">
      <c r="A85" s="100">
        <v>78</v>
      </c>
      <c r="B85" s="101">
        <f t="shared" si="5"/>
        <v>220946.95765072241</v>
      </c>
      <c r="C85" s="102">
        <f t="shared" si="6"/>
        <v>1596.7259884300395</v>
      </c>
      <c r="D85" s="101">
        <f t="shared" si="7"/>
        <v>1288.8572529625476</v>
      </c>
      <c r="E85" s="103">
        <f t="shared" si="8"/>
        <v>307.86873546749189</v>
      </c>
      <c r="F85" s="104">
        <f t="shared" si="9"/>
        <v>220639.08891525492</v>
      </c>
      <c r="G85" s="89"/>
      <c r="H85" s="89"/>
      <c r="I85" s="89"/>
      <c r="J85" s="89"/>
      <c r="K85" s="89"/>
      <c r="L85" s="89"/>
    </row>
    <row r="86" spans="1:12" ht="15.75" x14ac:dyDescent="0.5">
      <c r="A86" s="100">
        <v>79</v>
      </c>
      <c r="B86" s="101">
        <f t="shared" si="5"/>
        <v>220639.08891525492</v>
      </c>
      <c r="C86" s="102">
        <f t="shared" si="6"/>
        <v>1596.7259884300395</v>
      </c>
      <c r="D86" s="101">
        <f t="shared" si="7"/>
        <v>1287.0613520056538</v>
      </c>
      <c r="E86" s="103">
        <f t="shared" si="8"/>
        <v>309.66463642438566</v>
      </c>
      <c r="F86" s="104">
        <f t="shared" si="9"/>
        <v>220329.42427883053</v>
      </c>
      <c r="G86" s="89"/>
      <c r="H86" s="89"/>
      <c r="I86" s="89"/>
      <c r="J86" s="89"/>
      <c r="K86" s="89"/>
      <c r="L86" s="89"/>
    </row>
    <row r="87" spans="1:12" ht="15.75" x14ac:dyDescent="0.5">
      <c r="A87" s="100">
        <v>80</v>
      </c>
      <c r="B87" s="101">
        <f t="shared" si="5"/>
        <v>220329.42427883053</v>
      </c>
      <c r="C87" s="102">
        <f t="shared" si="6"/>
        <v>1596.7259884300395</v>
      </c>
      <c r="D87" s="101">
        <f t="shared" si="7"/>
        <v>1285.254974959845</v>
      </c>
      <c r="E87" s="103">
        <f t="shared" si="8"/>
        <v>311.47101347019452</v>
      </c>
      <c r="F87" s="104">
        <f t="shared" si="9"/>
        <v>220017.95326536032</v>
      </c>
      <c r="G87" s="89"/>
      <c r="H87" s="89"/>
      <c r="I87" s="89"/>
      <c r="J87" s="89"/>
      <c r="K87" s="89"/>
      <c r="L87" s="89"/>
    </row>
    <row r="88" spans="1:12" ht="15.75" x14ac:dyDescent="0.5">
      <c r="A88" s="100">
        <v>81</v>
      </c>
      <c r="B88" s="101">
        <f t="shared" si="5"/>
        <v>220017.95326536032</v>
      </c>
      <c r="C88" s="102">
        <f t="shared" si="6"/>
        <v>1596.7259884300395</v>
      </c>
      <c r="D88" s="101">
        <f t="shared" si="7"/>
        <v>1283.438060714602</v>
      </c>
      <c r="E88" s="103">
        <f t="shared" si="8"/>
        <v>313.28792771543749</v>
      </c>
      <c r="F88" s="104">
        <f t="shared" si="9"/>
        <v>219704.6653376449</v>
      </c>
      <c r="G88" s="89"/>
      <c r="H88" s="89"/>
      <c r="I88" s="89"/>
      <c r="J88" s="89"/>
      <c r="K88" s="89"/>
      <c r="L88" s="89" t="s">
        <v>0</v>
      </c>
    </row>
    <row r="89" spans="1:12" ht="15.75" x14ac:dyDescent="0.5">
      <c r="A89" s="100">
        <v>82</v>
      </c>
      <c r="B89" s="101">
        <f t="shared" si="5"/>
        <v>219704.6653376449</v>
      </c>
      <c r="C89" s="102">
        <f t="shared" si="6"/>
        <v>1596.7259884300395</v>
      </c>
      <c r="D89" s="101">
        <f t="shared" si="7"/>
        <v>1281.6105478029287</v>
      </c>
      <c r="E89" s="103">
        <f t="shared" si="8"/>
        <v>315.11544062711073</v>
      </c>
      <c r="F89" s="104">
        <f t="shared" si="9"/>
        <v>219389.54989701777</v>
      </c>
      <c r="G89" s="89"/>
      <c r="H89" s="89"/>
      <c r="I89" s="89"/>
      <c r="J89" s="89"/>
      <c r="K89" s="89"/>
      <c r="L89" s="89"/>
    </row>
    <row r="90" spans="1:12" ht="15.75" x14ac:dyDescent="0.5">
      <c r="A90" s="100">
        <v>83</v>
      </c>
      <c r="B90" s="101">
        <f t="shared" si="5"/>
        <v>219389.54989701777</v>
      </c>
      <c r="C90" s="102">
        <f t="shared" si="6"/>
        <v>1596.7259884300395</v>
      </c>
      <c r="D90" s="101">
        <f t="shared" si="7"/>
        <v>1279.7723743992703</v>
      </c>
      <c r="E90" s="103">
        <f t="shared" si="8"/>
        <v>316.95361403076913</v>
      </c>
      <c r="F90" s="104">
        <f t="shared" si="9"/>
        <v>219072.59628298701</v>
      </c>
      <c r="G90" s="89"/>
      <c r="H90" s="89"/>
      <c r="I90" s="89"/>
      <c r="J90" s="89"/>
      <c r="K90" s="89"/>
      <c r="L90" s="89"/>
    </row>
    <row r="91" spans="1:12" ht="15.75" x14ac:dyDescent="0.5">
      <c r="A91" s="100">
        <v>84</v>
      </c>
      <c r="B91" s="101">
        <f t="shared" si="5"/>
        <v>219072.59628298701</v>
      </c>
      <c r="C91" s="102">
        <f t="shared" si="6"/>
        <v>1596.7259884300395</v>
      </c>
      <c r="D91" s="101">
        <f t="shared" si="7"/>
        <v>1277.9234783174245</v>
      </c>
      <c r="E91" s="103">
        <f t="shared" si="8"/>
        <v>318.80251011261498</v>
      </c>
      <c r="F91" s="104">
        <f t="shared" si="9"/>
        <v>218753.7937728744</v>
      </c>
      <c r="G91" s="89"/>
      <c r="H91" s="89"/>
      <c r="I91" s="89"/>
      <c r="J91" s="89"/>
      <c r="K91" s="89"/>
      <c r="L91" s="89"/>
    </row>
    <row r="92" spans="1:12" ht="15.75" x14ac:dyDescent="0.5">
      <c r="A92" s="100">
        <v>85</v>
      </c>
      <c r="B92" s="101">
        <f t="shared" si="5"/>
        <v>218753.7937728744</v>
      </c>
      <c r="C92" s="102">
        <f t="shared" si="6"/>
        <v>1596.7259884300395</v>
      </c>
      <c r="D92" s="101">
        <f t="shared" si="7"/>
        <v>1276.0637970084342</v>
      </c>
      <c r="E92" s="103">
        <f t="shared" si="8"/>
        <v>320.66219142160526</v>
      </c>
      <c r="F92" s="104">
        <f t="shared" si="9"/>
        <v>218433.13158145279</v>
      </c>
      <c r="G92" s="89"/>
      <c r="H92" s="89"/>
      <c r="I92" s="89"/>
      <c r="J92" s="89"/>
      <c r="K92" s="89"/>
      <c r="L92" s="89"/>
    </row>
    <row r="93" spans="1:12" ht="15.75" x14ac:dyDescent="0.5">
      <c r="A93" s="100">
        <v>86</v>
      </c>
      <c r="B93" s="101">
        <f t="shared" si="5"/>
        <v>218433.13158145279</v>
      </c>
      <c r="C93" s="102">
        <f t="shared" si="6"/>
        <v>1596.7259884300395</v>
      </c>
      <c r="D93" s="101">
        <f t="shared" si="7"/>
        <v>1274.1932675584746</v>
      </c>
      <c r="E93" s="103">
        <f t="shared" si="8"/>
        <v>322.53272087156483</v>
      </c>
      <c r="F93" s="104">
        <f t="shared" si="9"/>
        <v>218110.59886058123</v>
      </c>
      <c r="G93" s="89"/>
      <c r="H93" s="89"/>
      <c r="I93" s="89"/>
      <c r="J93" s="89"/>
      <c r="K93" s="89"/>
      <c r="L93" s="89"/>
    </row>
    <row r="94" spans="1:12" ht="15.75" x14ac:dyDescent="0.5">
      <c r="A94" s="100">
        <v>87</v>
      </c>
      <c r="B94" s="101">
        <f t="shared" si="5"/>
        <v>218110.59886058123</v>
      </c>
      <c r="C94" s="102">
        <f t="shared" si="6"/>
        <v>1596.7259884300395</v>
      </c>
      <c r="D94" s="101">
        <f t="shared" si="7"/>
        <v>1272.3118266867239</v>
      </c>
      <c r="E94" s="103">
        <f t="shared" si="8"/>
        <v>324.41416174331562</v>
      </c>
      <c r="F94" s="104">
        <f t="shared" si="9"/>
        <v>217786.18469883793</v>
      </c>
      <c r="G94" s="89"/>
      <c r="H94" s="89"/>
      <c r="I94" s="89"/>
      <c r="J94" s="89"/>
      <c r="K94" s="89"/>
      <c r="L94" s="89"/>
    </row>
    <row r="95" spans="1:12" ht="15.75" x14ac:dyDescent="0.5">
      <c r="A95" s="100">
        <v>88</v>
      </c>
      <c r="B95" s="101">
        <f t="shared" si="5"/>
        <v>217786.18469883793</v>
      </c>
      <c r="C95" s="102">
        <f t="shared" si="6"/>
        <v>1596.7259884300395</v>
      </c>
      <c r="D95" s="101">
        <f t="shared" si="7"/>
        <v>1270.4194107432213</v>
      </c>
      <c r="E95" s="103">
        <f t="shared" si="8"/>
        <v>326.30657768681817</v>
      </c>
      <c r="F95" s="104">
        <f t="shared" si="9"/>
        <v>217459.87812115109</v>
      </c>
      <c r="G95" s="89"/>
      <c r="H95" s="89"/>
      <c r="I95" s="89"/>
      <c r="J95" s="89"/>
      <c r="K95" s="89"/>
      <c r="L95" s="89"/>
    </row>
    <row r="96" spans="1:12" ht="15.75" x14ac:dyDescent="0.5">
      <c r="A96" s="100">
        <v>89</v>
      </c>
      <c r="B96" s="101">
        <f t="shared" si="5"/>
        <v>217459.87812115109</v>
      </c>
      <c r="C96" s="102">
        <f t="shared" si="6"/>
        <v>1596.7259884300395</v>
      </c>
      <c r="D96" s="101">
        <f t="shared" si="7"/>
        <v>1268.5159557067147</v>
      </c>
      <c r="E96" s="103">
        <f t="shared" si="8"/>
        <v>328.21003272332473</v>
      </c>
      <c r="F96" s="104">
        <f t="shared" si="9"/>
        <v>217131.66808842777</v>
      </c>
      <c r="G96" s="89"/>
      <c r="H96" s="89"/>
      <c r="I96" s="89"/>
      <c r="J96" s="89"/>
      <c r="K96" s="89"/>
      <c r="L96" s="89"/>
    </row>
    <row r="97" spans="1:12" ht="15.75" x14ac:dyDescent="0.5">
      <c r="A97" s="100">
        <v>90</v>
      </c>
      <c r="B97" s="101">
        <f t="shared" si="5"/>
        <v>217131.66808842777</v>
      </c>
      <c r="C97" s="102">
        <f t="shared" si="6"/>
        <v>1596.7259884300395</v>
      </c>
      <c r="D97" s="101">
        <f t="shared" si="7"/>
        <v>1266.6013971824955</v>
      </c>
      <c r="E97" s="103">
        <f t="shared" si="8"/>
        <v>330.124591247544</v>
      </c>
      <c r="F97" s="104">
        <f t="shared" si="9"/>
        <v>216801.54349718022</v>
      </c>
      <c r="G97" s="89"/>
      <c r="H97" s="89"/>
      <c r="I97" s="89"/>
      <c r="J97" s="89"/>
      <c r="K97" s="89"/>
      <c r="L97" s="89"/>
    </row>
    <row r="98" spans="1:12" ht="15.75" x14ac:dyDescent="0.5">
      <c r="A98" s="100">
        <v>91</v>
      </c>
      <c r="B98" s="101">
        <f t="shared" si="5"/>
        <v>216801.54349718022</v>
      </c>
      <c r="C98" s="102">
        <f t="shared" si="6"/>
        <v>1596.7259884300395</v>
      </c>
      <c r="D98" s="101">
        <f t="shared" si="7"/>
        <v>1264.675670400218</v>
      </c>
      <c r="E98" s="103">
        <f t="shared" si="8"/>
        <v>332.05031802982148</v>
      </c>
      <c r="F98" s="104">
        <f t="shared" si="9"/>
        <v>216469.49317915039</v>
      </c>
      <c r="G98" s="89"/>
      <c r="H98" s="89"/>
      <c r="I98" s="89"/>
      <c r="J98" s="89"/>
      <c r="K98" s="89"/>
      <c r="L98" s="89"/>
    </row>
    <row r="99" spans="1:12" ht="15.75" x14ac:dyDescent="0.5">
      <c r="A99" s="100">
        <v>92</v>
      </c>
      <c r="B99" s="101">
        <f t="shared" si="5"/>
        <v>216469.49317915039</v>
      </c>
      <c r="C99" s="102">
        <f t="shared" si="6"/>
        <v>1596.7259884300395</v>
      </c>
      <c r="D99" s="101">
        <f t="shared" si="7"/>
        <v>1262.7387102117107</v>
      </c>
      <c r="E99" s="103">
        <f t="shared" si="8"/>
        <v>333.98727821832881</v>
      </c>
      <c r="F99" s="104">
        <f t="shared" si="9"/>
        <v>216135.50590093207</v>
      </c>
      <c r="G99" s="89"/>
      <c r="H99" s="89"/>
      <c r="I99" s="89"/>
      <c r="J99" s="89"/>
      <c r="K99" s="89"/>
      <c r="L99" s="89"/>
    </row>
    <row r="100" spans="1:12" ht="15.75" x14ac:dyDescent="0.5">
      <c r="A100" s="100">
        <v>93</v>
      </c>
      <c r="B100" s="101">
        <f t="shared" si="5"/>
        <v>216135.50590093207</v>
      </c>
      <c r="C100" s="102">
        <f t="shared" si="6"/>
        <v>1596.7259884300395</v>
      </c>
      <c r="D100" s="101">
        <f t="shared" si="7"/>
        <v>1260.7904510887704</v>
      </c>
      <c r="E100" s="103">
        <f t="shared" si="8"/>
        <v>335.93553734126908</v>
      </c>
      <c r="F100" s="104">
        <f t="shared" si="9"/>
        <v>215799.57036359078</v>
      </c>
      <c r="G100" s="89"/>
      <c r="H100" s="89"/>
      <c r="I100" s="89"/>
      <c r="J100" s="89"/>
      <c r="K100" s="89"/>
      <c r="L100" s="89"/>
    </row>
    <row r="101" spans="1:12" ht="15.75" x14ac:dyDescent="0.5">
      <c r="A101" s="100">
        <v>94</v>
      </c>
      <c r="B101" s="101">
        <f t="shared" si="5"/>
        <v>215799.57036359078</v>
      </c>
      <c r="C101" s="102">
        <f t="shared" si="6"/>
        <v>1596.7259884300395</v>
      </c>
      <c r="D101" s="101">
        <f t="shared" si="7"/>
        <v>1258.8308271209464</v>
      </c>
      <c r="E101" s="103">
        <f t="shared" si="8"/>
        <v>337.89516130909306</v>
      </c>
      <c r="F101" s="104">
        <f t="shared" si="9"/>
        <v>215461.67520228168</v>
      </c>
      <c r="G101" s="89"/>
      <c r="H101" s="89"/>
      <c r="I101" s="89"/>
      <c r="J101" s="89"/>
      <c r="K101" s="89"/>
      <c r="L101" s="89"/>
    </row>
    <row r="102" spans="1:12" ht="15.75" x14ac:dyDescent="0.5">
      <c r="A102" s="100">
        <v>95</v>
      </c>
      <c r="B102" s="101">
        <f t="shared" si="5"/>
        <v>215461.67520228168</v>
      </c>
      <c r="C102" s="102">
        <f t="shared" si="6"/>
        <v>1596.7259884300395</v>
      </c>
      <c r="D102" s="101">
        <f t="shared" si="7"/>
        <v>1256.85977201331</v>
      </c>
      <c r="E102" s="103">
        <f t="shared" si="8"/>
        <v>339.86621641672946</v>
      </c>
      <c r="F102" s="104">
        <f t="shared" si="9"/>
        <v>215121.80898586495</v>
      </c>
      <c r="G102" s="89"/>
      <c r="H102" s="89"/>
      <c r="I102" s="89"/>
      <c r="J102" s="89"/>
      <c r="K102" s="89"/>
      <c r="L102" s="89"/>
    </row>
    <row r="103" spans="1:12" ht="15.75" x14ac:dyDescent="0.5">
      <c r="A103" s="100">
        <v>96</v>
      </c>
      <c r="B103" s="101">
        <f t="shared" si="5"/>
        <v>215121.80898586495</v>
      </c>
      <c r="C103" s="102">
        <f t="shared" si="6"/>
        <v>1596.7259884300395</v>
      </c>
      <c r="D103" s="101">
        <f t="shared" si="7"/>
        <v>1254.8772190842124</v>
      </c>
      <c r="E103" s="103">
        <f t="shared" si="8"/>
        <v>341.84876934582712</v>
      </c>
      <c r="F103" s="104">
        <f t="shared" si="9"/>
        <v>214779.96021651913</v>
      </c>
      <c r="G103" s="89"/>
      <c r="H103" s="89"/>
      <c r="I103" s="89"/>
      <c r="J103" s="89"/>
      <c r="K103" s="89"/>
      <c r="L103" s="89"/>
    </row>
    <row r="104" spans="1:12" ht="15.75" x14ac:dyDescent="0.5">
      <c r="A104" s="100">
        <v>97</v>
      </c>
      <c r="B104" s="101">
        <f t="shared" si="5"/>
        <v>214779.96021651913</v>
      </c>
      <c r="C104" s="102">
        <f t="shared" si="6"/>
        <v>1596.7259884300395</v>
      </c>
      <c r="D104" s="101">
        <f t="shared" si="7"/>
        <v>1252.8831012630283</v>
      </c>
      <c r="E104" s="103">
        <f t="shared" si="8"/>
        <v>343.84288716701121</v>
      </c>
      <c r="F104" s="104">
        <f t="shared" si="9"/>
        <v>214436.11732935213</v>
      </c>
      <c r="G104" s="89"/>
      <c r="H104" s="89"/>
      <c r="I104" s="89"/>
      <c r="J104" s="89"/>
      <c r="K104" s="89"/>
      <c r="L104" s="89"/>
    </row>
    <row r="105" spans="1:12" ht="15.75" x14ac:dyDescent="0.5">
      <c r="A105" s="100">
        <v>98</v>
      </c>
      <c r="B105" s="101">
        <f t="shared" si="5"/>
        <v>214436.11732935213</v>
      </c>
      <c r="C105" s="102">
        <f t="shared" si="6"/>
        <v>1596.7259884300395</v>
      </c>
      <c r="D105" s="101">
        <f t="shared" si="7"/>
        <v>1250.8773510878875</v>
      </c>
      <c r="E105" s="103">
        <f t="shared" si="8"/>
        <v>345.84863734215196</v>
      </c>
      <c r="F105" s="104">
        <f t="shared" si="9"/>
        <v>214090.26869200997</v>
      </c>
      <c r="G105" s="89"/>
      <c r="H105" s="89"/>
      <c r="I105" s="89"/>
      <c r="J105" s="89"/>
      <c r="K105" s="89"/>
      <c r="L105" s="89"/>
    </row>
    <row r="106" spans="1:12" ht="15.75" x14ac:dyDescent="0.5">
      <c r="A106" s="100">
        <v>99</v>
      </c>
      <c r="B106" s="101">
        <f t="shared" si="5"/>
        <v>214090.26869200997</v>
      </c>
      <c r="C106" s="102">
        <f t="shared" si="6"/>
        <v>1596.7259884300395</v>
      </c>
      <c r="D106" s="101">
        <f t="shared" si="7"/>
        <v>1248.8599007033915</v>
      </c>
      <c r="E106" s="103">
        <f t="shared" si="8"/>
        <v>347.86608772664795</v>
      </c>
      <c r="F106" s="104">
        <f t="shared" si="9"/>
        <v>213742.40260428333</v>
      </c>
      <c r="G106" s="89"/>
      <c r="H106" s="89"/>
      <c r="I106" s="89"/>
      <c r="J106" s="89"/>
      <c r="K106" s="89"/>
      <c r="L106" s="89"/>
    </row>
    <row r="107" spans="1:12" ht="15.75" x14ac:dyDescent="0.5">
      <c r="A107" s="100">
        <v>100</v>
      </c>
      <c r="B107" s="101">
        <f t="shared" si="5"/>
        <v>213742.40260428333</v>
      </c>
      <c r="C107" s="102">
        <f t="shared" si="6"/>
        <v>1596.7259884300395</v>
      </c>
      <c r="D107" s="101">
        <f t="shared" si="7"/>
        <v>1246.8306818583194</v>
      </c>
      <c r="E107" s="103">
        <f t="shared" si="8"/>
        <v>349.89530657172008</v>
      </c>
      <c r="F107" s="104">
        <f t="shared" si="9"/>
        <v>213392.50729771162</v>
      </c>
      <c r="G107" s="89"/>
      <c r="H107" s="89"/>
      <c r="I107" s="89"/>
      <c r="J107" s="89"/>
      <c r="K107" s="89"/>
      <c r="L107" s="89"/>
    </row>
    <row r="108" spans="1:12" ht="15.75" x14ac:dyDescent="0.5">
      <c r="A108" s="100">
        <v>101</v>
      </c>
      <c r="B108" s="101">
        <f t="shared" si="5"/>
        <v>213392.50729771162</v>
      </c>
      <c r="C108" s="102">
        <f t="shared" si="6"/>
        <v>1596.7259884300395</v>
      </c>
      <c r="D108" s="101">
        <f t="shared" si="7"/>
        <v>1244.789625903318</v>
      </c>
      <c r="E108" s="103">
        <f t="shared" si="8"/>
        <v>351.9363625267215</v>
      </c>
      <c r="F108" s="104">
        <f t="shared" si="9"/>
        <v>213040.57093518489</v>
      </c>
      <c r="G108" s="89"/>
      <c r="H108" s="89"/>
      <c r="I108" s="89"/>
      <c r="J108" s="89"/>
      <c r="K108" s="89"/>
      <c r="L108" s="89"/>
    </row>
    <row r="109" spans="1:12" ht="15.75" x14ac:dyDescent="0.5">
      <c r="A109" s="100">
        <v>102</v>
      </c>
      <c r="B109" s="101">
        <f t="shared" si="5"/>
        <v>213040.57093518489</v>
      </c>
      <c r="C109" s="102">
        <f t="shared" si="6"/>
        <v>1596.7259884300395</v>
      </c>
      <c r="D109" s="101">
        <f t="shared" si="7"/>
        <v>1242.7366637885787</v>
      </c>
      <c r="E109" s="103">
        <f t="shared" si="8"/>
        <v>353.98932464146083</v>
      </c>
      <c r="F109" s="104">
        <f t="shared" si="9"/>
        <v>212686.58161054342</v>
      </c>
      <c r="G109" s="89"/>
      <c r="H109" s="89"/>
      <c r="I109" s="89"/>
      <c r="J109" s="89"/>
      <c r="K109" s="89"/>
      <c r="L109" s="89"/>
    </row>
    <row r="110" spans="1:12" ht="15.75" x14ac:dyDescent="0.5">
      <c r="A110" s="100">
        <v>103</v>
      </c>
      <c r="B110" s="101">
        <f t="shared" si="5"/>
        <v>212686.58161054342</v>
      </c>
      <c r="C110" s="102">
        <f t="shared" si="6"/>
        <v>1596.7259884300395</v>
      </c>
      <c r="D110" s="101">
        <f t="shared" si="7"/>
        <v>1240.6717260615035</v>
      </c>
      <c r="E110" s="103">
        <f t="shared" si="8"/>
        <v>356.054262368536</v>
      </c>
      <c r="F110" s="104">
        <f t="shared" si="9"/>
        <v>212330.52734817489</v>
      </c>
      <c r="G110" s="89"/>
      <c r="H110" s="89"/>
      <c r="I110" s="89"/>
      <c r="J110" s="89"/>
      <c r="K110" s="89"/>
      <c r="L110" s="89"/>
    </row>
    <row r="111" spans="1:12" ht="15.75" x14ac:dyDescent="0.5">
      <c r="A111" s="100">
        <v>104</v>
      </c>
      <c r="B111" s="101">
        <f t="shared" si="5"/>
        <v>212330.52734817489</v>
      </c>
      <c r="C111" s="102">
        <f t="shared" si="6"/>
        <v>1596.7259884300395</v>
      </c>
      <c r="D111" s="101">
        <f t="shared" si="7"/>
        <v>1238.5947428643537</v>
      </c>
      <c r="E111" s="103">
        <f t="shared" si="8"/>
        <v>358.13124556568573</v>
      </c>
      <c r="F111" s="104">
        <f t="shared" si="9"/>
        <v>211972.3961026092</v>
      </c>
      <c r="G111" s="89"/>
      <c r="H111" s="89"/>
      <c r="I111" s="89"/>
      <c r="J111" s="89"/>
      <c r="K111" s="89"/>
      <c r="L111" s="89"/>
    </row>
    <row r="112" spans="1:12" ht="15.75" x14ac:dyDescent="0.5">
      <c r="A112" s="100">
        <v>105</v>
      </c>
      <c r="B112" s="101">
        <f t="shared" si="5"/>
        <v>211972.3961026092</v>
      </c>
      <c r="C112" s="102">
        <f t="shared" si="6"/>
        <v>1596.7259884300395</v>
      </c>
      <c r="D112" s="101">
        <f t="shared" si="7"/>
        <v>1236.5056439318871</v>
      </c>
      <c r="E112" s="103">
        <f t="shared" si="8"/>
        <v>360.22034449815237</v>
      </c>
      <c r="F112" s="104">
        <f t="shared" si="9"/>
        <v>211612.17575811106</v>
      </c>
      <c r="G112" s="89"/>
      <c r="H112" s="89"/>
      <c r="I112" s="89"/>
      <c r="J112" s="89"/>
      <c r="K112" s="89"/>
      <c r="L112" s="89"/>
    </row>
    <row r="113" spans="1:12" ht="15.75" x14ac:dyDescent="0.5">
      <c r="A113" s="100">
        <v>106</v>
      </c>
      <c r="B113" s="101">
        <f t="shared" si="5"/>
        <v>211612.17575811106</v>
      </c>
      <c r="C113" s="102">
        <f t="shared" si="6"/>
        <v>1596.7259884300395</v>
      </c>
      <c r="D113" s="101">
        <f t="shared" si="7"/>
        <v>1234.4043585889813</v>
      </c>
      <c r="E113" s="103">
        <f t="shared" si="8"/>
        <v>362.32162984105821</v>
      </c>
      <c r="F113" s="104">
        <f t="shared" si="9"/>
        <v>211249.85412827</v>
      </c>
      <c r="G113" s="89"/>
      <c r="H113" s="89"/>
      <c r="I113" s="89"/>
      <c r="J113" s="89"/>
      <c r="K113" s="89"/>
      <c r="L113" s="89"/>
    </row>
    <row r="114" spans="1:12" ht="15.75" x14ac:dyDescent="0.5">
      <c r="A114" s="100">
        <v>107</v>
      </c>
      <c r="B114" s="101">
        <f t="shared" si="5"/>
        <v>211249.85412827</v>
      </c>
      <c r="C114" s="102">
        <f t="shared" si="6"/>
        <v>1596.7259884300395</v>
      </c>
      <c r="D114" s="101">
        <f t="shared" si="7"/>
        <v>1232.2908157482418</v>
      </c>
      <c r="E114" s="103">
        <f t="shared" si="8"/>
        <v>364.43517268179767</v>
      </c>
      <c r="F114" s="104">
        <f t="shared" si="9"/>
        <v>210885.41895558822</v>
      </c>
      <c r="G114" s="89"/>
      <c r="H114" s="89"/>
      <c r="I114" s="89"/>
      <c r="J114" s="89"/>
      <c r="K114" s="89"/>
      <c r="L114" s="89"/>
    </row>
    <row r="115" spans="1:12" ht="15.75" x14ac:dyDescent="0.5">
      <c r="A115" s="100">
        <v>108</v>
      </c>
      <c r="B115" s="101">
        <f t="shared" si="5"/>
        <v>210885.41895558822</v>
      </c>
      <c r="C115" s="102">
        <f t="shared" si="6"/>
        <v>1596.7259884300395</v>
      </c>
      <c r="D115" s="101">
        <f t="shared" si="7"/>
        <v>1230.1649439075979</v>
      </c>
      <c r="E115" s="103">
        <f t="shared" si="8"/>
        <v>366.56104452244153</v>
      </c>
      <c r="F115" s="104">
        <f t="shared" si="9"/>
        <v>210518.85791106577</v>
      </c>
      <c r="G115" s="89"/>
      <c r="H115" s="89"/>
      <c r="I115" s="89"/>
      <c r="J115" s="89"/>
      <c r="K115" s="89"/>
      <c r="L115" s="89"/>
    </row>
    <row r="116" spans="1:12" ht="15.75" x14ac:dyDescent="0.5">
      <c r="A116" s="100">
        <v>109</v>
      </c>
      <c r="B116" s="101">
        <f t="shared" si="5"/>
        <v>210518.85791106577</v>
      </c>
      <c r="C116" s="102">
        <f t="shared" si="6"/>
        <v>1596.7259884300395</v>
      </c>
      <c r="D116" s="101">
        <f t="shared" si="7"/>
        <v>1228.0266711478837</v>
      </c>
      <c r="E116" s="103">
        <f t="shared" si="8"/>
        <v>368.69931728215579</v>
      </c>
      <c r="F116" s="104">
        <f t="shared" si="9"/>
        <v>210150.15859378362</v>
      </c>
      <c r="G116" s="89"/>
      <c r="H116" s="89"/>
      <c r="I116" s="89"/>
      <c r="J116" s="89"/>
      <c r="K116" s="89"/>
      <c r="L116" s="89"/>
    </row>
    <row r="117" spans="1:12" ht="15.75" x14ac:dyDescent="0.5">
      <c r="A117" s="100">
        <v>110</v>
      </c>
      <c r="B117" s="101">
        <f t="shared" si="5"/>
        <v>210150.15859378362</v>
      </c>
      <c r="C117" s="102">
        <f t="shared" si="6"/>
        <v>1596.7259884300395</v>
      </c>
      <c r="D117" s="101">
        <f t="shared" si="7"/>
        <v>1225.8759251304045</v>
      </c>
      <c r="E117" s="103">
        <f t="shared" si="8"/>
        <v>370.85006329963494</v>
      </c>
      <c r="F117" s="104">
        <f t="shared" si="9"/>
        <v>209779.30853048398</v>
      </c>
      <c r="G117" s="89"/>
      <c r="H117" s="89"/>
      <c r="I117" s="89"/>
      <c r="J117" s="89"/>
      <c r="K117" s="89"/>
      <c r="L117" s="89"/>
    </row>
    <row r="118" spans="1:12" ht="15.75" x14ac:dyDescent="0.5">
      <c r="A118" s="100">
        <v>111</v>
      </c>
      <c r="B118" s="101">
        <f t="shared" si="5"/>
        <v>209779.30853048398</v>
      </c>
      <c r="C118" s="102">
        <f t="shared" si="6"/>
        <v>1596.7259884300395</v>
      </c>
      <c r="D118" s="101">
        <f t="shared" si="7"/>
        <v>1223.71263309449</v>
      </c>
      <c r="E118" s="103">
        <f t="shared" si="8"/>
        <v>373.01335533554948</v>
      </c>
      <c r="F118" s="104">
        <f t="shared" si="9"/>
        <v>209406.29517514844</v>
      </c>
      <c r="G118" s="89"/>
      <c r="H118" s="89"/>
      <c r="I118" s="89"/>
      <c r="J118" s="89"/>
      <c r="K118" s="89"/>
      <c r="L118" s="89"/>
    </row>
    <row r="119" spans="1:12" ht="15.75" x14ac:dyDescent="0.5">
      <c r="A119" s="100">
        <v>112</v>
      </c>
      <c r="B119" s="101">
        <f t="shared" si="5"/>
        <v>209406.29517514844</v>
      </c>
      <c r="C119" s="102">
        <f t="shared" si="6"/>
        <v>1596.7259884300395</v>
      </c>
      <c r="D119" s="101">
        <f t="shared" si="7"/>
        <v>1221.5367218550325</v>
      </c>
      <c r="E119" s="103">
        <f t="shared" si="8"/>
        <v>375.18926657500697</v>
      </c>
      <c r="F119" s="104">
        <f t="shared" si="9"/>
        <v>209031.10590857343</v>
      </c>
      <c r="G119" s="89"/>
      <c r="H119" s="89"/>
      <c r="I119" s="89"/>
      <c r="J119" s="89"/>
      <c r="K119" s="89"/>
      <c r="L119" s="89"/>
    </row>
    <row r="120" spans="1:12" ht="15.75" x14ac:dyDescent="0.5">
      <c r="A120" s="100">
        <v>113</v>
      </c>
      <c r="B120" s="101">
        <f t="shared" si="5"/>
        <v>209031.10590857343</v>
      </c>
      <c r="C120" s="102">
        <f t="shared" si="6"/>
        <v>1596.7259884300395</v>
      </c>
      <c r="D120" s="101">
        <f t="shared" si="7"/>
        <v>1219.3481178000118</v>
      </c>
      <c r="E120" s="103">
        <f t="shared" si="8"/>
        <v>377.3778706300277</v>
      </c>
      <c r="F120" s="104">
        <f t="shared" si="9"/>
        <v>208653.72803794339</v>
      </c>
      <c r="G120" s="89"/>
      <c r="H120" s="89"/>
      <c r="I120" s="89"/>
      <c r="J120" s="89"/>
      <c r="K120" s="89"/>
      <c r="L120" s="89"/>
    </row>
    <row r="121" spans="1:12" ht="15.75" x14ac:dyDescent="0.5">
      <c r="A121" s="100">
        <v>114</v>
      </c>
      <c r="B121" s="101">
        <f t="shared" si="5"/>
        <v>208653.72803794339</v>
      </c>
      <c r="C121" s="102">
        <f t="shared" si="6"/>
        <v>1596.7259884300395</v>
      </c>
      <c r="D121" s="101">
        <f t="shared" si="7"/>
        <v>1217.1467468880032</v>
      </c>
      <c r="E121" s="103">
        <f t="shared" si="8"/>
        <v>379.57924154203624</v>
      </c>
      <c r="F121" s="104">
        <f t="shared" si="9"/>
        <v>208274.14879640136</v>
      </c>
      <c r="G121" s="89"/>
      <c r="H121" s="89"/>
      <c r="I121" s="89"/>
      <c r="J121" s="89"/>
      <c r="K121" s="89"/>
      <c r="L121" s="89"/>
    </row>
    <row r="122" spans="1:12" ht="15.75" x14ac:dyDescent="0.5">
      <c r="A122" s="100">
        <v>115</v>
      </c>
      <c r="B122" s="101">
        <f t="shared" si="5"/>
        <v>208274.14879640136</v>
      </c>
      <c r="C122" s="102">
        <f t="shared" si="6"/>
        <v>1596.7259884300395</v>
      </c>
      <c r="D122" s="101">
        <f t="shared" si="7"/>
        <v>1214.9325346456747</v>
      </c>
      <c r="E122" s="103">
        <f t="shared" si="8"/>
        <v>381.79345378436483</v>
      </c>
      <c r="F122" s="104">
        <f t="shared" si="9"/>
        <v>207892.355342617</v>
      </c>
      <c r="G122" s="89"/>
      <c r="H122" s="89"/>
      <c r="I122" s="89"/>
      <c r="J122" s="89"/>
      <c r="K122" s="89"/>
      <c r="L122" s="89"/>
    </row>
    <row r="123" spans="1:12" ht="15.75" x14ac:dyDescent="0.5">
      <c r="A123" s="100">
        <v>116</v>
      </c>
      <c r="B123" s="101">
        <f t="shared" si="5"/>
        <v>207892.355342617</v>
      </c>
      <c r="C123" s="102">
        <f t="shared" si="6"/>
        <v>1596.7259884300395</v>
      </c>
      <c r="D123" s="101">
        <f t="shared" si="7"/>
        <v>1212.7054061652659</v>
      </c>
      <c r="E123" s="103">
        <f t="shared" si="8"/>
        <v>384.02058226477357</v>
      </c>
      <c r="F123" s="104">
        <f t="shared" si="9"/>
        <v>207508.33476035221</v>
      </c>
      <c r="G123" s="89"/>
      <c r="H123" s="89"/>
      <c r="I123" s="89"/>
      <c r="J123" s="89"/>
      <c r="K123" s="89"/>
      <c r="L123" s="89"/>
    </row>
    <row r="124" spans="1:12" ht="15.75" x14ac:dyDescent="0.5">
      <c r="A124" s="100">
        <v>117</v>
      </c>
      <c r="B124" s="101">
        <f t="shared" si="5"/>
        <v>207508.33476035221</v>
      </c>
      <c r="C124" s="102">
        <f t="shared" si="6"/>
        <v>1596.7259884300395</v>
      </c>
      <c r="D124" s="101">
        <f t="shared" si="7"/>
        <v>1210.4652861020547</v>
      </c>
      <c r="E124" s="103">
        <f t="shared" si="8"/>
        <v>386.26070232798475</v>
      </c>
      <c r="F124" s="104">
        <f t="shared" si="9"/>
        <v>207122.07405802424</v>
      </c>
      <c r="G124" s="89"/>
      <c r="H124" s="89"/>
      <c r="I124" s="89"/>
      <c r="J124" s="89"/>
      <c r="K124" s="89"/>
      <c r="L124" s="89"/>
    </row>
    <row r="125" spans="1:12" ht="15.75" x14ac:dyDescent="0.5">
      <c r="A125" s="100">
        <v>118</v>
      </c>
      <c r="B125" s="101">
        <f t="shared" si="5"/>
        <v>207122.07405802424</v>
      </c>
      <c r="C125" s="102">
        <f t="shared" si="6"/>
        <v>1596.7259884300395</v>
      </c>
      <c r="D125" s="101">
        <f t="shared" si="7"/>
        <v>1208.2120986718082</v>
      </c>
      <c r="E125" s="103">
        <f t="shared" si="8"/>
        <v>388.51388975823124</v>
      </c>
      <c r="F125" s="104">
        <f t="shared" si="9"/>
        <v>206733.56016826601</v>
      </c>
      <c r="G125" s="89"/>
      <c r="H125" s="89"/>
      <c r="I125" s="89"/>
      <c r="J125" s="89"/>
      <c r="K125" s="89"/>
      <c r="L125" s="89"/>
    </row>
    <row r="126" spans="1:12" ht="15.75" x14ac:dyDescent="0.5">
      <c r="A126" s="100">
        <v>119</v>
      </c>
      <c r="B126" s="101">
        <f t="shared" si="5"/>
        <v>206733.56016826601</v>
      </c>
      <c r="C126" s="102">
        <f t="shared" si="6"/>
        <v>1596.7259884300395</v>
      </c>
      <c r="D126" s="101">
        <f t="shared" si="7"/>
        <v>1205.9457676482184</v>
      </c>
      <c r="E126" s="103">
        <f t="shared" si="8"/>
        <v>390.78022078182107</v>
      </c>
      <c r="F126" s="104">
        <f t="shared" si="9"/>
        <v>206342.77994748417</v>
      </c>
      <c r="G126" s="89"/>
      <c r="H126" s="89"/>
      <c r="I126" s="89"/>
      <c r="J126" s="89"/>
      <c r="K126" s="89"/>
      <c r="L126" s="89"/>
    </row>
    <row r="127" spans="1:12" ht="15.75" x14ac:dyDescent="0.5">
      <c r="A127" s="100">
        <v>120</v>
      </c>
      <c r="B127" s="101">
        <f t="shared" si="5"/>
        <v>206342.77994748417</v>
      </c>
      <c r="C127" s="102">
        <f t="shared" si="6"/>
        <v>1596.7259884300395</v>
      </c>
      <c r="D127" s="101">
        <f t="shared" si="7"/>
        <v>1203.6662163603244</v>
      </c>
      <c r="E127" s="103">
        <f t="shared" si="8"/>
        <v>393.05977206971511</v>
      </c>
      <c r="F127" s="104">
        <f t="shared" si="9"/>
        <v>205949.72017541446</v>
      </c>
      <c r="G127" s="89"/>
      <c r="H127" s="89"/>
      <c r="I127" s="89"/>
      <c r="J127" s="89"/>
      <c r="K127" s="89"/>
      <c r="L127" s="89"/>
    </row>
    <row r="128" spans="1:12" ht="15.75" x14ac:dyDescent="0.5">
      <c r="A128" s="100">
        <v>121</v>
      </c>
      <c r="B128" s="101">
        <f t="shared" si="5"/>
        <v>205949.72017541446</v>
      </c>
      <c r="C128" s="102">
        <f t="shared" si="6"/>
        <v>1596.7259884300395</v>
      </c>
      <c r="D128" s="101">
        <f t="shared" si="7"/>
        <v>1201.3733676899178</v>
      </c>
      <c r="E128" s="103">
        <f t="shared" si="8"/>
        <v>395.35262074012167</v>
      </c>
      <c r="F128" s="104">
        <f t="shared" si="9"/>
        <v>205554.36755467433</v>
      </c>
      <c r="G128" s="89"/>
      <c r="H128" s="89"/>
      <c r="I128" s="89"/>
      <c r="J128" s="89"/>
      <c r="K128" s="89"/>
      <c r="L128" s="89"/>
    </row>
    <row r="129" spans="1:12" ht="15.75" x14ac:dyDescent="0.5">
      <c r="A129" s="100">
        <v>122</v>
      </c>
      <c r="B129" s="101">
        <f t="shared" si="5"/>
        <v>205554.36755467433</v>
      </c>
      <c r="C129" s="102">
        <f t="shared" si="6"/>
        <v>1596.7259884300395</v>
      </c>
      <c r="D129" s="101">
        <f t="shared" si="7"/>
        <v>1199.0671440689337</v>
      </c>
      <c r="E129" s="103">
        <f t="shared" si="8"/>
        <v>397.65884436110582</v>
      </c>
      <c r="F129" s="104">
        <f t="shared" si="9"/>
        <v>205156.70871031322</v>
      </c>
      <c r="G129" s="89"/>
      <c r="H129" s="89"/>
      <c r="I129" s="89"/>
      <c r="J129" s="89"/>
      <c r="K129" s="89"/>
      <c r="L129" s="89"/>
    </row>
    <row r="130" spans="1:12" ht="15.75" x14ac:dyDescent="0.5">
      <c r="A130" s="100">
        <v>123</v>
      </c>
      <c r="B130" s="101">
        <f t="shared" si="5"/>
        <v>205156.70871031322</v>
      </c>
      <c r="C130" s="102">
        <f t="shared" si="6"/>
        <v>1596.7259884300395</v>
      </c>
      <c r="D130" s="101">
        <f t="shared" si="7"/>
        <v>1196.7474674768273</v>
      </c>
      <c r="E130" s="103">
        <f t="shared" si="8"/>
        <v>399.97852095321218</v>
      </c>
      <c r="F130" s="104">
        <f t="shared" si="9"/>
        <v>204756.73018936001</v>
      </c>
      <c r="G130" s="89"/>
      <c r="H130" s="89"/>
      <c r="I130" s="89"/>
      <c r="J130" s="89"/>
      <c r="K130" s="89"/>
      <c r="L130" s="89"/>
    </row>
    <row r="131" spans="1:12" ht="15.75" x14ac:dyDescent="0.5">
      <c r="A131" s="100">
        <v>124</v>
      </c>
      <c r="B131" s="101">
        <f t="shared" si="5"/>
        <v>204756.73018936001</v>
      </c>
      <c r="C131" s="102">
        <f t="shared" si="6"/>
        <v>1596.7259884300395</v>
      </c>
      <c r="D131" s="101">
        <f t="shared" si="7"/>
        <v>1194.4142594379334</v>
      </c>
      <c r="E131" s="103">
        <f t="shared" si="8"/>
        <v>402.31172899210605</v>
      </c>
      <c r="F131" s="104">
        <f t="shared" si="9"/>
        <v>204354.41846036792</v>
      </c>
      <c r="G131" s="89"/>
      <c r="H131" s="89"/>
      <c r="I131" s="89"/>
      <c r="J131" s="89"/>
      <c r="K131" s="89"/>
      <c r="L131" s="89"/>
    </row>
    <row r="132" spans="1:12" ht="15.75" x14ac:dyDescent="0.5">
      <c r="A132" s="100">
        <v>125</v>
      </c>
      <c r="B132" s="101">
        <f t="shared" si="5"/>
        <v>204354.41846036792</v>
      </c>
      <c r="C132" s="102">
        <f t="shared" si="6"/>
        <v>1596.7259884300395</v>
      </c>
      <c r="D132" s="101">
        <f t="shared" si="7"/>
        <v>1192.0674410188128</v>
      </c>
      <c r="E132" s="103">
        <f t="shared" si="8"/>
        <v>404.65854741122666</v>
      </c>
      <c r="F132" s="104">
        <f t="shared" si="9"/>
        <v>203949.75991295668</v>
      </c>
      <c r="G132" s="89"/>
      <c r="H132" s="89"/>
      <c r="I132" s="89"/>
      <c r="J132" s="89"/>
      <c r="K132" s="89"/>
      <c r="L132" s="89"/>
    </row>
    <row r="133" spans="1:12" ht="15.75" x14ac:dyDescent="0.5">
      <c r="A133" s="100">
        <v>126</v>
      </c>
      <c r="B133" s="101">
        <f t="shared" si="5"/>
        <v>203949.75991295668</v>
      </c>
      <c r="C133" s="102">
        <f t="shared" si="6"/>
        <v>1596.7259884300395</v>
      </c>
      <c r="D133" s="101">
        <f t="shared" si="7"/>
        <v>1189.7069328255807</v>
      </c>
      <c r="E133" s="103">
        <f t="shared" si="8"/>
        <v>407.0190556044588</v>
      </c>
      <c r="F133" s="104">
        <f t="shared" si="9"/>
        <v>203542.74085735221</v>
      </c>
      <c r="G133" s="89"/>
      <c r="H133" s="89"/>
      <c r="I133" s="89"/>
      <c r="J133" s="89"/>
      <c r="K133" s="89"/>
      <c r="L133" s="89"/>
    </row>
    <row r="134" spans="1:12" ht="15.75" x14ac:dyDescent="0.5">
      <c r="A134" s="100">
        <v>127</v>
      </c>
      <c r="B134" s="101">
        <f t="shared" si="5"/>
        <v>203542.74085735221</v>
      </c>
      <c r="C134" s="102">
        <f t="shared" si="6"/>
        <v>1596.7259884300395</v>
      </c>
      <c r="D134" s="101">
        <f t="shared" si="7"/>
        <v>1187.3326550012214</v>
      </c>
      <c r="E134" s="103">
        <f t="shared" si="8"/>
        <v>409.3933334288181</v>
      </c>
      <c r="F134" s="104">
        <f t="shared" si="9"/>
        <v>203133.34752392338</v>
      </c>
      <c r="G134" s="89"/>
      <c r="H134" s="89"/>
      <c r="I134" s="89"/>
      <c r="J134" s="89"/>
      <c r="K134" s="89"/>
      <c r="L134" s="89"/>
    </row>
    <row r="135" spans="1:12" ht="15.75" x14ac:dyDescent="0.5">
      <c r="A135" s="100">
        <v>128</v>
      </c>
      <c r="B135" s="101">
        <f t="shared" si="5"/>
        <v>203133.34752392338</v>
      </c>
      <c r="C135" s="102">
        <f t="shared" si="6"/>
        <v>1596.7259884300395</v>
      </c>
      <c r="D135" s="101">
        <f t="shared" si="7"/>
        <v>1184.9445272228866</v>
      </c>
      <c r="E135" s="103">
        <f t="shared" si="8"/>
        <v>411.78146120715292</v>
      </c>
      <c r="F135" s="104">
        <f t="shared" si="9"/>
        <v>202721.56606271621</v>
      </c>
      <c r="G135" s="89"/>
      <c r="H135" s="89"/>
      <c r="I135" s="89"/>
      <c r="J135" s="89"/>
      <c r="K135" s="89"/>
      <c r="L135" s="89"/>
    </row>
    <row r="136" spans="1:12" ht="15.75" x14ac:dyDescent="0.5">
      <c r="A136" s="100">
        <v>129</v>
      </c>
      <c r="B136" s="101">
        <f t="shared" si="5"/>
        <v>202721.56606271621</v>
      </c>
      <c r="C136" s="102">
        <f t="shared" si="6"/>
        <v>1596.7259884300395</v>
      </c>
      <c r="D136" s="101">
        <f t="shared" si="7"/>
        <v>1182.542468699178</v>
      </c>
      <c r="E136" s="103">
        <f t="shared" si="8"/>
        <v>414.18351973086146</v>
      </c>
      <c r="F136" s="104">
        <f t="shared" si="9"/>
        <v>202307.38254298535</v>
      </c>
      <c r="G136" s="89"/>
      <c r="H136" s="89"/>
      <c r="I136" s="89"/>
      <c r="J136" s="89"/>
      <c r="K136" s="89"/>
      <c r="L136" s="89"/>
    </row>
    <row r="137" spans="1:12" ht="15.75" x14ac:dyDescent="0.5">
      <c r="A137" s="100">
        <v>130</v>
      </c>
      <c r="B137" s="101">
        <f t="shared" si="5"/>
        <v>202307.38254298535</v>
      </c>
      <c r="C137" s="102">
        <f t="shared" si="6"/>
        <v>1596.7259884300395</v>
      </c>
      <c r="D137" s="101">
        <f t="shared" si="7"/>
        <v>1180.1263981674147</v>
      </c>
      <c r="E137" s="103">
        <f t="shared" si="8"/>
        <v>416.59959026262482</v>
      </c>
      <c r="F137" s="104">
        <f t="shared" si="9"/>
        <v>201890.78295272271</v>
      </c>
      <c r="G137" s="89"/>
      <c r="H137" s="89"/>
      <c r="I137" s="89"/>
      <c r="J137" s="89"/>
      <c r="K137" s="89"/>
      <c r="L137" s="89"/>
    </row>
    <row r="138" spans="1:12" ht="15.75" x14ac:dyDescent="0.5">
      <c r="A138" s="100">
        <v>131</v>
      </c>
      <c r="B138" s="101">
        <f t="shared" ref="B138:B201" si="10">F137</f>
        <v>201890.78295272271</v>
      </c>
      <c r="C138" s="102">
        <f t="shared" ref="C138:C201" si="11">$B$5</f>
        <v>1596.7259884300395</v>
      </c>
      <c r="D138" s="101">
        <f t="shared" ref="D138:D201" si="12">B138*$B$2/12</f>
        <v>1177.6962338908827</v>
      </c>
      <c r="E138" s="103">
        <f t="shared" ref="E138:E201" si="13">C138-D138</f>
        <v>419.02975453915678</v>
      </c>
      <c r="F138" s="104">
        <f t="shared" ref="F138:F201" si="14">B138-E138</f>
        <v>201471.75319818355</v>
      </c>
      <c r="G138" s="89"/>
      <c r="H138" s="89"/>
      <c r="I138" s="89"/>
      <c r="J138" s="89"/>
      <c r="K138" s="89"/>
      <c r="L138" s="89"/>
    </row>
    <row r="139" spans="1:12" ht="15.75" x14ac:dyDescent="0.5">
      <c r="A139" s="100">
        <v>132</v>
      </c>
      <c r="B139" s="101">
        <f t="shared" si="10"/>
        <v>201471.75319818355</v>
      </c>
      <c r="C139" s="102">
        <f t="shared" si="11"/>
        <v>1596.7259884300395</v>
      </c>
      <c r="D139" s="101">
        <f t="shared" si="12"/>
        <v>1175.2518936560707</v>
      </c>
      <c r="E139" s="103">
        <f t="shared" si="13"/>
        <v>421.47409477396877</v>
      </c>
      <c r="F139" s="104">
        <f t="shared" si="14"/>
        <v>201050.27910340959</v>
      </c>
      <c r="G139" s="89"/>
      <c r="H139" s="89"/>
      <c r="I139" s="89"/>
      <c r="J139" s="89"/>
      <c r="K139" s="89"/>
      <c r="L139" s="89"/>
    </row>
    <row r="140" spans="1:12" ht="15.75" x14ac:dyDescent="0.5">
      <c r="A140" s="100">
        <v>133</v>
      </c>
      <c r="B140" s="101">
        <f t="shared" si="10"/>
        <v>201050.27910340959</v>
      </c>
      <c r="C140" s="102">
        <f t="shared" si="11"/>
        <v>1596.7259884300395</v>
      </c>
      <c r="D140" s="101">
        <f t="shared" si="12"/>
        <v>1172.7932947698894</v>
      </c>
      <c r="E140" s="103">
        <f t="shared" si="13"/>
        <v>423.93269366015011</v>
      </c>
      <c r="F140" s="104">
        <f t="shared" si="14"/>
        <v>200626.34640974944</v>
      </c>
      <c r="G140" s="89"/>
      <c r="H140" s="89"/>
      <c r="I140" s="89"/>
      <c r="J140" s="89"/>
      <c r="K140" s="89"/>
      <c r="L140" s="89"/>
    </row>
    <row r="141" spans="1:12" ht="15.75" x14ac:dyDescent="0.5">
      <c r="A141" s="100">
        <v>134</v>
      </c>
      <c r="B141" s="101">
        <f t="shared" si="10"/>
        <v>200626.34640974944</v>
      </c>
      <c r="C141" s="102">
        <f t="shared" si="11"/>
        <v>1596.7259884300395</v>
      </c>
      <c r="D141" s="101">
        <f t="shared" si="12"/>
        <v>1170.3203540568718</v>
      </c>
      <c r="E141" s="103">
        <f t="shared" si="13"/>
        <v>426.40563437316769</v>
      </c>
      <c r="F141" s="104">
        <f t="shared" si="14"/>
        <v>200199.94077537628</v>
      </c>
      <c r="G141" s="89"/>
      <c r="H141" s="89"/>
      <c r="I141" s="89"/>
      <c r="J141" s="89"/>
      <c r="K141" s="89"/>
      <c r="L141" s="89"/>
    </row>
    <row r="142" spans="1:12" ht="15.75" x14ac:dyDescent="0.5">
      <c r="A142" s="100">
        <v>135</v>
      </c>
      <c r="B142" s="101">
        <f t="shared" si="10"/>
        <v>200199.94077537628</v>
      </c>
      <c r="C142" s="102">
        <f t="shared" si="11"/>
        <v>1596.7259884300395</v>
      </c>
      <c r="D142" s="101">
        <f t="shared" si="12"/>
        <v>1167.8329878563618</v>
      </c>
      <c r="E142" s="103">
        <f t="shared" si="13"/>
        <v>428.89300057367768</v>
      </c>
      <c r="F142" s="104">
        <f t="shared" si="14"/>
        <v>199771.0477748026</v>
      </c>
      <c r="G142" s="89"/>
      <c r="H142" s="89"/>
      <c r="I142" s="89"/>
      <c r="J142" s="89"/>
      <c r="K142" s="89"/>
      <c r="L142" s="89"/>
    </row>
    <row r="143" spans="1:12" ht="15.75" x14ac:dyDescent="0.5">
      <c r="A143" s="100">
        <v>136</v>
      </c>
      <c r="B143" s="101">
        <f t="shared" si="10"/>
        <v>199771.0477748026</v>
      </c>
      <c r="C143" s="102">
        <f t="shared" si="11"/>
        <v>1596.7259884300395</v>
      </c>
      <c r="D143" s="101">
        <f t="shared" si="12"/>
        <v>1165.331112019682</v>
      </c>
      <c r="E143" s="103">
        <f t="shared" si="13"/>
        <v>431.39487641035748</v>
      </c>
      <c r="F143" s="104">
        <f t="shared" si="14"/>
        <v>199339.65289839223</v>
      </c>
      <c r="G143" s="89"/>
      <c r="H143" s="89"/>
      <c r="I143" s="89"/>
      <c r="J143" s="89"/>
      <c r="K143" s="89"/>
      <c r="L143" s="89"/>
    </row>
    <row r="144" spans="1:12" ht="15.75" x14ac:dyDescent="0.5">
      <c r="A144" s="100">
        <v>137</v>
      </c>
      <c r="B144" s="101">
        <f t="shared" si="10"/>
        <v>199339.65289839223</v>
      </c>
      <c r="C144" s="102">
        <f t="shared" si="11"/>
        <v>1596.7259884300395</v>
      </c>
      <c r="D144" s="101">
        <f t="shared" si="12"/>
        <v>1162.8146419072882</v>
      </c>
      <c r="E144" s="103">
        <f t="shared" si="13"/>
        <v>433.91134652275127</v>
      </c>
      <c r="F144" s="104">
        <f t="shared" si="14"/>
        <v>198905.74155186949</v>
      </c>
      <c r="G144" s="89"/>
      <c r="H144" s="89"/>
      <c r="I144" s="89"/>
      <c r="J144" s="89"/>
      <c r="K144" s="89"/>
      <c r="L144" s="89"/>
    </row>
    <row r="145" spans="1:12" ht="15.75" x14ac:dyDescent="0.5">
      <c r="A145" s="100">
        <v>138</v>
      </c>
      <c r="B145" s="101">
        <f t="shared" si="10"/>
        <v>198905.74155186949</v>
      </c>
      <c r="C145" s="102">
        <f t="shared" si="11"/>
        <v>1596.7259884300395</v>
      </c>
      <c r="D145" s="101">
        <f t="shared" si="12"/>
        <v>1160.2834923859054</v>
      </c>
      <c r="E145" s="103">
        <f t="shared" si="13"/>
        <v>436.44249604413403</v>
      </c>
      <c r="F145" s="104">
        <f t="shared" si="14"/>
        <v>198469.29905582537</v>
      </c>
      <c r="G145" s="89"/>
      <c r="H145" s="89"/>
      <c r="I145" s="89"/>
      <c r="J145" s="89"/>
      <c r="K145" s="89"/>
      <c r="L145" s="89"/>
    </row>
    <row r="146" spans="1:12" ht="15.75" x14ac:dyDescent="0.5">
      <c r="A146" s="100">
        <v>139</v>
      </c>
      <c r="B146" s="101">
        <f t="shared" si="10"/>
        <v>198469.29905582537</v>
      </c>
      <c r="C146" s="102">
        <f t="shared" si="11"/>
        <v>1596.7259884300395</v>
      </c>
      <c r="D146" s="101">
        <f t="shared" si="12"/>
        <v>1157.737577825648</v>
      </c>
      <c r="E146" s="103">
        <f t="shared" si="13"/>
        <v>438.98841060439145</v>
      </c>
      <c r="F146" s="104">
        <f t="shared" si="14"/>
        <v>198030.31064522098</v>
      </c>
      <c r="G146" s="89"/>
      <c r="H146" s="89"/>
      <c r="I146" s="89"/>
      <c r="J146" s="89"/>
      <c r="K146" s="89"/>
      <c r="L146" s="89"/>
    </row>
    <row r="147" spans="1:12" ht="15.75" x14ac:dyDescent="0.5">
      <c r="A147" s="100">
        <v>140</v>
      </c>
      <c r="B147" s="101">
        <f t="shared" si="10"/>
        <v>198030.31064522098</v>
      </c>
      <c r="C147" s="102">
        <f t="shared" si="11"/>
        <v>1596.7259884300395</v>
      </c>
      <c r="D147" s="101">
        <f t="shared" si="12"/>
        <v>1155.1768120971226</v>
      </c>
      <c r="E147" s="103">
        <f t="shared" si="13"/>
        <v>441.54917633291689</v>
      </c>
      <c r="F147" s="104">
        <f t="shared" si="14"/>
        <v>197588.76146888806</v>
      </c>
      <c r="G147" s="89"/>
      <c r="H147" s="89"/>
      <c r="I147" s="89"/>
      <c r="J147" s="89"/>
      <c r="K147" s="89"/>
      <c r="L147" s="89"/>
    </row>
    <row r="148" spans="1:12" ht="15.75" x14ac:dyDescent="0.5">
      <c r="A148" s="100">
        <v>141</v>
      </c>
      <c r="B148" s="101">
        <f t="shared" si="10"/>
        <v>197588.76146888806</v>
      </c>
      <c r="C148" s="102">
        <f t="shared" si="11"/>
        <v>1596.7259884300395</v>
      </c>
      <c r="D148" s="101">
        <f t="shared" si="12"/>
        <v>1152.6011085685138</v>
      </c>
      <c r="E148" s="103">
        <f t="shared" si="13"/>
        <v>444.12487986152564</v>
      </c>
      <c r="F148" s="104">
        <f t="shared" si="14"/>
        <v>197144.63658902654</v>
      </c>
      <c r="G148" s="89"/>
      <c r="H148" s="89"/>
      <c r="I148" s="89"/>
      <c r="J148" s="89"/>
      <c r="K148" s="89"/>
      <c r="L148" s="89"/>
    </row>
    <row r="149" spans="1:12" ht="15.75" x14ac:dyDescent="0.5">
      <c r="A149" s="100">
        <v>142</v>
      </c>
      <c r="B149" s="101">
        <f t="shared" si="10"/>
        <v>197144.63658902654</v>
      </c>
      <c r="C149" s="102">
        <f t="shared" si="11"/>
        <v>1596.7259884300395</v>
      </c>
      <c r="D149" s="101">
        <f t="shared" si="12"/>
        <v>1150.0103801026551</v>
      </c>
      <c r="E149" s="103">
        <f t="shared" si="13"/>
        <v>446.71560832738442</v>
      </c>
      <c r="F149" s="104">
        <f t="shared" si="14"/>
        <v>196697.92098069916</v>
      </c>
      <c r="G149" s="89"/>
      <c r="H149" s="89"/>
      <c r="I149" s="89"/>
      <c r="J149" s="89"/>
      <c r="K149" s="89"/>
      <c r="L149" s="89"/>
    </row>
    <row r="150" spans="1:12" ht="15.75" x14ac:dyDescent="0.5">
      <c r="A150" s="100">
        <v>143</v>
      </c>
      <c r="B150" s="101">
        <f t="shared" si="10"/>
        <v>196697.92098069916</v>
      </c>
      <c r="C150" s="102">
        <f t="shared" si="11"/>
        <v>1596.7259884300395</v>
      </c>
      <c r="D150" s="101">
        <f t="shared" si="12"/>
        <v>1147.4045390540784</v>
      </c>
      <c r="E150" s="103">
        <f t="shared" si="13"/>
        <v>449.32144937596104</v>
      </c>
      <c r="F150" s="104">
        <f t="shared" si="14"/>
        <v>196248.59953132318</v>
      </c>
      <c r="G150" s="89"/>
      <c r="H150" s="89"/>
      <c r="I150" s="89"/>
      <c r="J150" s="89"/>
      <c r="K150" s="89"/>
      <c r="L150" s="89"/>
    </row>
    <row r="151" spans="1:12" ht="15.75" x14ac:dyDescent="0.5">
      <c r="A151" s="100">
        <v>144</v>
      </c>
      <c r="B151" s="101">
        <f t="shared" si="10"/>
        <v>196248.59953132318</v>
      </c>
      <c r="C151" s="102">
        <f t="shared" si="11"/>
        <v>1596.7259884300395</v>
      </c>
      <c r="D151" s="101">
        <f t="shared" si="12"/>
        <v>1144.7834972660519</v>
      </c>
      <c r="E151" s="103">
        <f t="shared" si="13"/>
        <v>451.9424911639876</v>
      </c>
      <c r="F151" s="104">
        <f t="shared" si="14"/>
        <v>195796.65704015919</v>
      </c>
      <c r="G151" s="89"/>
      <c r="H151" s="89"/>
      <c r="I151" s="89"/>
      <c r="J151" s="89"/>
      <c r="K151" s="89"/>
      <c r="L151" s="89"/>
    </row>
    <row r="152" spans="1:12" ht="15.75" x14ac:dyDescent="0.5">
      <c r="A152" s="100">
        <v>145</v>
      </c>
      <c r="B152" s="101">
        <f t="shared" si="10"/>
        <v>195796.65704015919</v>
      </c>
      <c r="C152" s="102">
        <f t="shared" si="11"/>
        <v>1596.7259884300395</v>
      </c>
      <c r="D152" s="101">
        <f t="shared" si="12"/>
        <v>1142.1471660675954</v>
      </c>
      <c r="E152" s="103">
        <f t="shared" si="13"/>
        <v>454.57882236244404</v>
      </c>
      <c r="F152" s="104">
        <f t="shared" si="14"/>
        <v>195342.07821779675</v>
      </c>
      <c r="G152" s="89"/>
      <c r="H152" s="89"/>
      <c r="I152" s="89"/>
      <c r="J152" s="89"/>
      <c r="K152" s="89"/>
      <c r="L152" s="89"/>
    </row>
    <row r="153" spans="1:12" ht="15.75" x14ac:dyDescent="0.5">
      <c r="A153" s="100">
        <v>146</v>
      </c>
      <c r="B153" s="101">
        <f t="shared" si="10"/>
        <v>195342.07821779675</v>
      </c>
      <c r="C153" s="102">
        <f t="shared" si="11"/>
        <v>1596.7259884300395</v>
      </c>
      <c r="D153" s="101">
        <f t="shared" si="12"/>
        <v>1139.4954562704811</v>
      </c>
      <c r="E153" s="103">
        <f t="shared" si="13"/>
        <v>457.23053215955838</v>
      </c>
      <c r="F153" s="104">
        <f t="shared" si="14"/>
        <v>194884.84768563719</v>
      </c>
      <c r="G153" s="89"/>
      <c r="H153" s="89"/>
      <c r="I153" s="89"/>
      <c r="J153" s="89"/>
      <c r="K153" s="89"/>
      <c r="L153" s="89"/>
    </row>
    <row r="154" spans="1:12" ht="15.75" x14ac:dyDescent="0.5">
      <c r="A154" s="100">
        <v>147</v>
      </c>
      <c r="B154" s="101">
        <f t="shared" si="10"/>
        <v>194884.84768563719</v>
      </c>
      <c r="C154" s="102">
        <f t="shared" si="11"/>
        <v>1596.7259884300395</v>
      </c>
      <c r="D154" s="101">
        <f t="shared" si="12"/>
        <v>1136.8282781662172</v>
      </c>
      <c r="E154" s="103">
        <f t="shared" si="13"/>
        <v>459.89771026382232</v>
      </c>
      <c r="F154" s="104">
        <f t="shared" si="14"/>
        <v>194424.94997537337</v>
      </c>
      <c r="G154" s="89"/>
      <c r="H154" s="89"/>
      <c r="I154" s="89"/>
      <c r="J154" s="89"/>
      <c r="K154" s="89"/>
      <c r="L154" s="89"/>
    </row>
    <row r="155" spans="1:12" ht="15.75" x14ac:dyDescent="0.5">
      <c r="A155" s="100">
        <v>148</v>
      </c>
      <c r="B155" s="101">
        <f t="shared" si="10"/>
        <v>194424.94997537337</v>
      </c>
      <c r="C155" s="102">
        <f t="shared" si="11"/>
        <v>1596.7259884300395</v>
      </c>
      <c r="D155" s="101">
        <f t="shared" si="12"/>
        <v>1134.1455415230114</v>
      </c>
      <c r="E155" s="103">
        <f t="shared" si="13"/>
        <v>462.58044690702809</v>
      </c>
      <c r="F155" s="104">
        <f t="shared" si="14"/>
        <v>193962.36952846634</v>
      </c>
      <c r="G155" s="89"/>
      <c r="H155" s="89"/>
      <c r="I155" s="89"/>
      <c r="J155" s="89"/>
      <c r="K155" s="89"/>
      <c r="L155" s="89"/>
    </row>
    <row r="156" spans="1:12" ht="15.75" x14ac:dyDescent="0.5">
      <c r="A156" s="100">
        <v>149</v>
      </c>
      <c r="B156" s="101">
        <f t="shared" si="10"/>
        <v>193962.36952846634</v>
      </c>
      <c r="C156" s="102">
        <f t="shared" si="11"/>
        <v>1596.7259884300395</v>
      </c>
      <c r="D156" s="101">
        <f t="shared" si="12"/>
        <v>1131.4471555827204</v>
      </c>
      <c r="E156" s="103">
        <f t="shared" si="13"/>
        <v>465.27883284731911</v>
      </c>
      <c r="F156" s="104">
        <f t="shared" si="14"/>
        <v>193497.09069561903</v>
      </c>
      <c r="G156" s="89"/>
      <c r="H156" s="89"/>
      <c r="I156" s="89"/>
      <c r="J156" s="89"/>
      <c r="K156" s="89"/>
      <c r="L156" s="89"/>
    </row>
    <row r="157" spans="1:12" ht="15.75" x14ac:dyDescent="0.5">
      <c r="A157" s="100">
        <v>150</v>
      </c>
      <c r="B157" s="101">
        <f t="shared" si="10"/>
        <v>193497.09069561903</v>
      </c>
      <c r="C157" s="102">
        <f t="shared" si="11"/>
        <v>1596.7259884300395</v>
      </c>
      <c r="D157" s="101">
        <f t="shared" si="12"/>
        <v>1128.7330290577777</v>
      </c>
      <c r="E157" s="103">
        <f t="shared" si="13"/>
        <v>467.99295937226179</v>
      </c>
      <c r="F157" s="104">
        <f t="shared" si="14"/>
        <v>193029.09773624677</v>
      </c>
      <c r="G157" s="89"/>
      <c r="H157" s="89"/>
      <c r="I157" s="89"/>
      <c r="J157" s="89"/>
      <c r="K157" s="89"/>
      <c r="L157" s="89"/>
    </row>
    <row r="158" spans="1:12" ht="15.75" x14ac:dyDescent="0.5">
      <c r="A158" s="100">
        <v>151</v>
      </c>
      <c r="B158" s="101">
        <f t="shared" si="10"/>
        <v>193029.09773624677</v>
      </c>
      <c r="C158" s="102">
        <f t="shared" si="11"/>
        <v>1596.7259884300395</v>
      </c>
      <c r="D158" s="101">
        <f t="shared" si="12"/>
        <v>1126.0030701281064</v>
      </c>
      <c r="E158" s="103">
        <f t="shared" si="13"/>
        <v>470.72291830193308</v>
      </c>
      <c r="F158" s="104">
        <f t="shared" si="14"/>
        <v>192558.37481794483</v>
      </c>
      <c r="G158" s="89"/>
      <c r="H158" s="89"/>
      <c r="I158" s="89"/>
      <c r="J158" s="89"/>
      <c r="K158" s="89"/>
      <c r="L158" s="89"/>
    </row>
    <row r="159" spans="1:12" ht="15.75" x14ac:dyDescent="0.5">
      <c r="A159" s="100">
        <v>152</v>
      </c>
      <c r="B159" s="101">
        <f t="shared" si="10"/>
        <v>192558.37481794483</v>
      </c>
      <c r="C159" s="102">
        <f t="shared" si="11"/>
        <v>1596.7259884300395</v>
      </c>
      <c r="D159" s="101">
        <f t="shared" si="12"/>
        <v>1123.2571864380116</v>
      </c>
      <c r="E159" s="103">
        <f t="shared" si="13"/>
        <v>473.46880199202792</v>
      </c>
      <c r="F159" s="104">
        <f t="shared" si="14"/>
        <v>192084.90601595282</v>
      </c>
      <c r="G159" s="89"/>
      <c r="H159" s="89"/>
      <c r="I159" s="89"/>
      <c r="J159" s="89"/>
      <c r="K159" s="89"/>
      <c r="L159" s="89"/>
    </row>
    <row r="160" spans="1:12" ht="15.75" x14ac:dyDescent="0.5">
      <c r="A160" s="100">
        <v>153</v>
      </c>
      <c r="B160" s="101">
        <f t="shared" si="10"/>
        <v>192084.90601595282</v>
      </c>
      <c r="C160" s="102">
        <f t="shared" si="11"/>
        <v>1596.7259884300395</v>
      </c>
      <c r="D160" s="101">
        <f t="shared" si="12"/>
        <v>1120.4952850930583</v>
      </c>
      <c r="E160" s="103">
        <f t="shared" si="13"/>
        <v>476.23070333698115</v>
      </c>
      <c r="F160" s="104">
        <f t="shared" si="14"/>
        <v>191608.67531261584</v>
      </c>
      <c r="G160" s="89"/>
      <c r="H160" s="89"/>
      <c r="I160" s="89"/>
      <c r="J160" s="89"/>
      <c r="K160" s="89"/>
      <c r="L160" s="89"/>
    </row>
    <row r="161" spans="1:12" ht="15.75" x14ac:dyDescent="0.5">
      <c r="A161" s="100">
        <v>154</v>
      </c>
      <c r="B161" s="101">
        <f t="shared" si="10"/>
        <v>191608.67531261584</v>
      </c>
      <c r="C161" s="102">
        <f t="shared" si="11"/>
        <v>1596.7259884300395</v>
      </c>
      <c r="D161" s="101">
        <f t="shared" si="12"/>
        <v>1117.7172726569258</v>
      </c>
      <c r="E161" s="103">
        <f t="shared" si="13"/>
        <v>479.00871577311364</v>
      </c>
      <c r="F161" s="104">
        <f t="shared" si="14"/>
        <v>191129.66659684273</v>
      </c>
      <c r="G161" s="89"/>
      <c r="H161" s="89"/>
      <c r="I161" s="89"/>
      <c r="J161" s="89"/>
      <c r="K161" s="89"/>
      <c r="L161" s="89"/>
    </row>
    <row r="162" spans="1:12" ht="15.75" x14ac:dyDescent="0.5">
      <c r="A162" s="100">
        <v>155</v>
      </c>
      <c r="B162" s="101">
        <f t="shared" si="10"/>
        <v>191129.66659684273</v>
      </c>
      <c r="C162" s="102">
        <f t="shared" si="11"/>
        <v>1596.7259884300395</v>
      </c>
      <c r="D162" s="101">
        <f t="shared" si="12"/>
        <v>1114.9230551482494</v>
      </c>
      <c r="E162" s="103">
        <f t="shared" si="13"/>
        <v>481.80293328179005</v>
      </c>
      <c r="F162" s="104">
        <f t="shared" si="14"/>
        <v>190647.86366356094</v>
      </c>
      <c r="G162" s="89"/>
      <c r="H162" s="89"/>
      <c r="I162" s="89"/>
      <c r="J162" s="89"/>
      <c r="K162" s="89"/>
      <c r="L162" s="89"/>
    </row>
    <row r="163" spans="1:12" ht="15.75" x14ac:dyDescent="0.5">
      <c r="A163" s="100">
        <v>156</v>
      </c>
      <c r="B163" s="101">
        <f t="shared" si="10"/>
        <v>190647.86366356094</v>
      </c>
      <c r="C163" s="102">
        <f t="shared" si="11"/>
        <v>1596.7259884300395</v>
      </c>
      <c r="D163" s="101">
        <f t="shared" si="12"/>
        <v>1112.112538037439</v>
      </c>
      <c r="E163" s="103">
        <f t="shared" si="13"/>
        <v>484.6134503926005</v>
      </c>
      <c r="F163" s="104">
        <f t="shared" si="14"/>
        <v>190163.25021316833</v>
      </c>
      <c r="G163" s="89"/>
      <c r="H163" s="89"/>
      <c r="I163" s="89"/>
      <c r="J163" s="89"/>
      <c r="K163" s="89"/>
      <c r="L163" s="89"/>
    </row>
    <row r="164" spans="1:12" ht="15.75" x14ac:dyDescent="0.5">
      <c r="A164" s="100">
        <v>157</v>
      </c>
      <c r="B164" s="101">
        <f t="shared" si="10"/>
        <v>190163.25021316833</v>
      </c>
      <c r="C164" s="102">
        <f t="shared" si="11"/>
        <v>1596.7259884300395</v>
      </c>
      <c r="D164" s="101">
        <f t="shared" si="12"/>
        <v>1109.2856262434821</v>
      </c>
      <c r="E164" s="103">
        <f t="shared" si="13"/>
        <v>487.44036218655742</v>
      </c>
      <c r="F164" s="104">
        <f t="shared" si="14"/>
        <v>189675.80985098178</v>
      </c>
      <c r="G164" s="89"/>
      <c r="H164" s="89"/>
      <c r="I164" s="89"/>
      <c r="J164" s="89"/>
      <c r="K164" s="89"/>
      <c r="L164" s="89"/>
    </row>
    <row r="165" spans="1:12" ht="15.75" x14ac:dyDescent="0.5">
      <c r="A165" s="100">
        <v>158</v>
      </c>
      <c r="B165" s="101">
        <f t="shared" si="10"/>
        <v>189675.80985098178</v>
      </c>
      <c r="C165" s="102">
        <f t="shared" si="11"/>
        <v>1596.7259884300395</v>
      </c>
      <c r="D165" s="101">
        <f t="shared" si="12"/>
        <v>1106.4422241307273</v>
      </c>
      <c r="E165" s="103">
        <f t="shared" si="13"/>
        <v>490.28376429931222</v>
      </c>
      <c r="F165" s="104">
        <f t="shared" si="14"/>
        <v>189185.52608668245</v>
      </c>
      <c r="G165" s="89"/>
      <c r="H165" s="89"/>
      <c r="I165" s="89"/>
      <c r="J165" s="89"/>
      <c r="K165" s="89"/>
      <c r="L165" s="89"/>
    </row>
    <row r="166" spans="1:12" ht="15.75" x14ac:dyDescent="0.5">
      <c r="A166" s="100">
        <v>159</v>
      </c>
      <c r="B166" s="101">
        <f t="shared" si="10"/>
        <v>189185.52608668245</v>
      </c>
      <c r="C166" s="102">
        <f t="shared" si="11"/>
        <v>1596.7259884300395</v>
      </c>
      <c r="D166" s="101">
        <f t="shared" si="12"/>
        <v>1103.5822355056478</v>
      </c>
      <c r="E166" s="103">
        <f t="shared" si="13"/>
        <v>493.14375292439172</v>
      </c>
      <c r="F166" s="104">
        <f t="shared" si="14"/>
        <v>188692.38233375805</v>
      </c>
      <c r="G166" s="89"/>
      <c r="H166" s="89"/>
      <c r="I166" s="89"/>
      <c r="J166" s="89"/>
      <c r="K166" s="89"/>
      <c r="L166" s="89"/>
    </row>
    <row r="167" spans="1:12" ht="15.75" x14ac:dyDescent="0.5">
      <c r="A167" s="100">
        <v>160</v>
      </c>
      <c r="B167" s="101">
        <f t="shared" si="10"/>
        <v>188692.38233375805</v>
      </c>
      <c r="C167" s="102">
        <f t="shared" si="11"/>
        <v>1596.7259884300395</v>
      </c>
      <c r="D167" s="101">
        <f t="shared" si="12"/>
        <v>1100.7055636135888</v>
      </c>
      <c r="E167" s="103">
        <f t="shared" si="13"/>
        <v>496.02042481645071</v>
      </c>
      <c r="F167" s="104">
        <f t="shared" si="14"/>
        <v>188196.36190894162</v>
      </c>
      <c r="G167" s="89"/>
      <c r="H167" s="89"/>
      <c r="I167" s="89"/>
      <c r="J167" s="89"/>
      <c r="K167" s="89"/>
      <c r="L167" s="89"/>
    </row>
    <row r="168" spans="1:12" ht="15.75" x14ac:dyDescent="0.5">
      <c r="A168" s="100">
        <v>161</v>
      </c>
      <c r="B168" s="101">
        <f t="shared" si="10"/>
        <v>188196.36190894162</v>
      </c>
      <c r="C168" s="102">
        <f t="shared" si="11"/>
        <v>1596.7259884300395</v>
      </c>
      <c r="D168" s="101">
        <f t="shared" si="12"/>
        <v>1097.8121111354928</v>
      </c>
      <c r="E168" s="103">
        <f t="shared" si="13"/>
        <v>498.91387729454664</v>
      </c>
      <c r="F168" s="104">
        <f t="shared" si="14"/>
        <v>187697.44803164707</v>
      </c>
      <c r="G168" s="89"/>
      <c r="H168" s="89"/>
      <c r="I168" s="89"/>
      <c r="J168" s="89"/>
      <c r="K168" s="89"/>
      <c r="L168" s="89"/>
    </row>
    <row r="169" spans="1:12" ht="15.75" x14ac:dyDescent="0.5">
      <c r="A169" s="100">
        <v>162</v>
      </c>
      <c r="B169" s="101">
        <f t="shared" si="10"/>
        <v>187697.44803164707</v>
      </c>
      <c r="C169" s="102">
        <f t="shared" si="11"/>
        <v>1596.7259884300395</v>
      </c>
      <c r="D169" s="101">
        <f t="shared" si="12"/>
        <v>1094.901780184608</v>
      </c>
      <c r="E169" s="103">
        <f t="shared" si="13"/>
        <v>501.82420824543146</v>
      </c>
      <c r="F169" s="104">
        <f t="shared" si="14"/>
        <v>187195.62382340163</v>
      </c>
      <c r="G169" s="89"/>
      <c r="H169" s="89"/>
      <c r="I169" s="89"/>
      <c r="J169" s="89"/>
      <c r="K169" s="89"/>
      <c r="L169" s="89"/>
    </row>
    <row r="170" spans="1:12" ht="15.75" x14ac:dyDescent="0.5">
      <c r="A170" s="100">
        <v>163</v>
      </c>
      <c r="B170" s="101">
        <f t="shared" si="10"/>
        <v>187195.62382340163</v>
      </c>
      <c r="C170" s="102">
        <f t="shared" si="11"/>
        <v>1596.7259884300395</v>
      </c>
      <c r="D170" s="101">
        <f t="shared" si="12"/>
        <v>1091.9744723031763</v>
      </c>
      <c r="E170" s="103">
        <f t="shared" si="13"/>
        <v>504.75151612686318</v>
      </c>
      <c r="F170" s="104">
        <f t="shared" si="14"/>
        <v>186690.87230727478</v>
      </c>
      <c r="G170" s="89"/>
      <c r="H170" s="89"/>
      <c r="I170" s="89"/>
      <c r="J170" s="89"/>
      <c r="K170" s="89"/>
      <c r="L170" s="89"/>
    </row>
    <row r="171" spans="1:12" ht="15.75" x14ac:dyDescent="0.5">
      <c r="A171" s="100">
        <v>164</v>
      </c>
      <c r="B171" s="101">
        <f t="shared" si="10"/>
        <v>186690.87230727478</v>
      </c>
      <c r="C171" s="102">
        <f t="shared" si="11"/>
        <v>1596.7259884300395</v>
      </c>
      <c r="D171" s="101">
        <f t="shared" si="12"/>
        <v>1089.0300884591031</v>
      </c>
      <c r="E171" s="103">
        <f t="shared" si="13"/>
        <v>507.69589997093635</v>
      </c>
      <c r="F171" s="104">
        <f t="shared" si="14"/>
        <v>186183.17640730384</v>
      </c>
      <c r="G171" s="89"/>
      <c r="H171" s="89"/>
      <c r="I171" s="89"/>
      <c r="J171" s="89"/>
      <c r="K171" s="89"/>
      <c r="L171" s="89"/>
    </row>
    <row r="172" spans="1:12" ht="15.75" x14ac:dyDescent="0.5">
      <c r="A172" s="100">
        <v>165</v>
      </c>
      <c r="B172" s="101">
        <f t="shared" si="10"/>
        <v>186183.17640730384</v>
      </c>
      <c r="C172" s="102">
        <f t="shared" si="11"/>
        <v>1596.7259884300395</v>
      </c>
      <c r="D172" s="101">
        <f t="shared" si="12"/>
        <v>1086.0685290426059</v>
      </c>
      <c r="E172" s="103">
        <f t="shared" si="13"/>
        <v>510.65745938743362</v>
      </c>
      <c r="F172" s="104">
        <f t="shared" si="14"/>
        <v>185672.5189479164</v>
      </c>
      <c r="G172" s="89"/>
      <c r="H172" s="89"/>
      <c r="I172" s="89"/>
      <c r="J172" s="89"/>
      <c r="K172" s="89"/>
      <c r="L172" s="89"/>
    </row>
    <row r="173" spans="1:12" ht="15.75" x14ac:dyDescent="0.5">
      <c r="A173" s="100">
        <v>166</v>
      </c>
      <c r="B173" s="101">
        <f t="shared" si="10"/>
        <v>185672.5189479164</v>
      </c>
      <c r="C173" s="102">
        <f t="shared" si="11"/>
        <v>1596.7259884300395</v>
      </c>
      <c r="D173" s="101">
        <f t="shared" si="12"/>
        <v>1083.0896938628457</v>
      </c>
      <c r="E173" s="103">
        <f t="shared" si="13"/>
        <v>513.63629456719377</v>
      </c>
      <c r="F173" s="104">
        <f t="shared" si="14"/>
        <v>185158.8826533492</v>
      </c>
      <c r="G173" s="89"/>
      <c r="H173" s="89"/>
      <c r="I173" s="89"/>
      <c r="J173" s="89"/>
      <c r="K173" s="89"/>
      <c r="L173" s="89"/>
    </row>
    <row r="174" spans="1:12" ht="15.75" x14ac:dyDescent="0.5">
      <c r="A174" s="100">
        <v>167</v>
      </c>
      <c r="B174" s="101">
        <f t="shared" si="10"/>
        <v>185158.8826533492</v>
      </c>
      <c r="C174" s="102">
        <f t="shared" si="11"/>
        <v>1596.7259884300395</v>
      </c>
      <c r="D174" s="101">
        <f t="shared" si="12"/>
        <v>1080.0934821445371</v>
      </c>
      <c r="E174" s="103">
        <f t="shared" si="13"/>
        <v>516.63250628550236</v>
      </c>
      <c r="F174" s="104">
        <f t="shared" si="14"/>
        <v>184642.25014706369</v>
      </c>
      <c r="G174" s="89"/>
      <c r="H174" s="89"/>
      <c r="I174" s="89"/>
      <c r="J174" s="89"/>
      <c r="K174" s="89"/>
      <c r="L174" s="89"/>
    </row>
    <row r="175" spans="1:12" ht="15.75" x14ac:dyDescent="0.5">
      <c r="A175" s="100">
        <v>168</v>
      </c>
      <c r="B175" s="101">
        <f t="shared" si="10"/>
        <v>184642.25014706369</v>
      </c>
      <c r="C175" s="102">
        <f t="shared" si="11"/>
        <v>1596.7259884300395</v>
      </c>
      <c r="D175" s="101">
        <f t="shared" si="12"/>
        <v>1077.0797925245383</v>
      </c>
      <c r="E175" s="103">
        <f t="shared" si="13"/>
        <v>519.64619590550114</v>
      </c>
      <c r="F175" s="104">
        <f t="shared" si="14"/>
        <v>184122.60395115821</v>
      </c>
      <c r="G175" s="89"/>
      <c r="H175" s="89"/>
      <c r="I175" s="89"/>
      <c r="J175" s="89"/>
      <c r="K175" s="89"/>
      <c r="L175" s="89"/>
    </row>
    <row r="176" spans="1:12" ht="15.75" x14ac:dyDescent="0.5">
      <c r="A176" s="100">
        <v>169</v>
      </c>
      <c r="B176" s="101">
        <f t="shared" si="10"/>
        <v>184122.60395115821</v>
      </c>
      <c r="C176" s="102">
        <f t="shared" si="11"/>
        <v>1596.7259884300395</v>
      </c>
      <c r="D176" s="101">
        <f t="shared" si="12"/>
        <v>1074.048523048423</v>
      </c>
      <c r="E176" s="103">
        <f t="shared" si="13"/>
        <v>522.67746538161646</v>
      </c>
      <c r="F176" s="104">
        <f t="shared" si="14"/>
        <v>183599.92648577658</v>
      </c>
      <c r="G176" s="89"/>
      <c r="H176" s="89"/>
      <c r="I176" s="89"/>
      <c r="J176" s="89"/>
      <c r="K176" s="89"/>
      <c r="L176" s="89"/>
    </row>
    <row r="177" spans="1:12" ht="15.75" x14ac:dyDescent="0.5">
      <c r="A177" s="100">
        <v>170</v>
      </c>
      <c r="B177" s="101">
        <f t="shared" si="10"/>
        <v>183599.92648577658</v>
      </c>
      <c r="C177" s="102">
        <f t="shared" si="11"/>
        <v>1596.7259884300395</v>
      </c>
      <c r="D177" s="101">
        <f t="shared" si="12"/>
        <v>1070.9995711670301</v>
      </c>
      <c r="E177" s="103">
        <f t="shared" si="13"/>
        <v>525.72641726300935</v>
      </c>
      <c r="F177" s="104">
        <f t="shared" si="14"/>
        <v>183074.20006851357</v>
      </c>
      <c r="G177" s="89"/>
      <c r="H177" s="89"/>
      <c r="I177" s="89"/>
      <c r="J177" s="89"/>
      <c r="K177" s="89"/>
      <c r="L177" s="89"/>
    </row>
    <row r="178" spans="1:12" ht="15.75" x14ac:dyDescent="0.5">
      <c r="A178" s="100">
        <v>171</v>
      </c>
      <c r="B178" s="101">
        <f t="shared" si="10"/>
        <v>183074.20006851357</v>
      </c>
      <c r="C178" s="102">
        <f t="shared" si="11"/>
        <v>1596.7259884300395</v>
      </c>
      <c r="D178" s="101">
        <f t="shared" si="12"/>
        <v>1067.932833732996</v>
      </c>
      <c r="E178" s="103">
        <f t="shared" si="13"/>
        <v>528.79315469704352</v>
      </c>
      <c r="F178" s="104">
        <f t="shared" si="14"/>
        <v>182545.40691381652</v>
      </c>
      <c r="G178" s="89"/>
      <c r="H178" s="89"/>
      <c r="I178" s="89"/>
      <c r="J178" s="89"/>
      <c r="K178" s="89"/>
      <c r="L178" s="89"/>
    </row>
    <row r="179" spans="1:12" ht="15.75" x14ac:dyDescent="0.5">
      <c r="A179" s="100">
        <v>172</v>
      </c>
      <c r="B179" s="101">
        <f t="shared" si="10"/>
        <v>182545.40691381652</v>
      </c>
      <c r="C179" s="102">
        <f t="shared" si="11"/>
        <v>1596.7259884300395</v>
      </c>
      <c r="D179" s="101">
        <f t="shared" si="12"/>
        <v>1064.8482069972631</v>
      </c>
      <c r="E179" s="103">
        <f t="shared" si="13"/>
        <v>531.87778143277637</v>
      </c>
      <c r="F179" s="104">
        <f t="shared" si="14"/>
        <v>182013.52913238376</v>
      </c>
      <c r="G179" s="89"/>
      <c r="H179" s="89"/>
      <c r="I179" s="89"/>
      <c r="J179" s="89"/>
      <c r="K179" s="89"/>
      <c r="L179" s="89"/>
    </row>
    <row r="180" spans="1:12" ht="15.75" x14ac:dyDescent="0.5">
      <c r="A180" s="100">
        <v>173</v>
      </c>
      <c r="B180" s="101">
        <f t="shared" si="10"/>
        <v>182013.52913238376</v>
      </c>
      <c r="C180" s="102">
        <f t="shared" si="11"/>
        <v>1596.7259884300395</v>
      </c>
      <c r="D180" s="101">
        <f t="shared" si="12"/>
        <v>1061.745586605572</v>
      </c>
      <c r="E180" s="103">
        <f t="shared" si="13"/>
        <v>534.98040182446744</v>
      </c>
      <c r="F180" s="104">
        <f t="shared" si="14"/>
        <v>181478.5487305593</v>
      </c>
      <c r="G180" s="89"/>
      <c r="H180" s="89"/>
      <c r="I180" s="89"/>
      <c r="J180" s="89"/>
      <c r="K180" s="89"/>
      <c r="L180" s="89"/>
    </row>
    <row r="181" spans="1:12" ht="15.75" x14ac:dyDescent="0.5">
      <c r="A181" s="100">
        <v>174</v>
      </c>
      <c r="B181" s="101">
        <f t="shared" si="10"/>
        <v>181478.5487305593</v>
      </c>
      <c r="C181" s="102">
        <f t="shared" si="11"/>
        <v>1596.7259884300395</v>
      </c>
      <c r="D181" s="101">
        <f t="shared" si="12"/>
        <v>1058.6248675949294</v>
      </c>
      <c r="E181" s="103">
        <f t="shared" si="13"/>
        <v>538.10112083511012</v>
      </c>
      <c r="F181" s="104">
        <f t="shared" si="14"/>
        <v>180940.44760972419</v>
      </c>
      <c r="G181" s="89"/>
      <c r="H181" s="89"/>
      <c r="I181" s="89"/>
      <c r="J181" s="89"/>
      <c r="K181" s="89"/>
      <c r="L181" s="89"/>
    </row>
    <row r="182" spans="1:12" ht="15.75" x14ac:dyDescent="0.5">
      <c r="A182" s="100">
        <v>175</v>
      </c>
      <c r="B182" s="101">
        <f t="shared" si="10"/>
        <v>180940.44760972419</v>
      </c>
      <c r="C182" s="102">
        <f t="shared" si="11"/>
        <v>1596.7259884300395</v>
      </c>
      <c r="D182" s="101">
        <f t="shared" si="12"/>
        <v>1055.485944390058</v>
      </c>
      <c r="E182" s="103">
        <f t="shared" si="13"/>
        <v>541.24004403998151</v>
      </c>
      <c r="F182" s="104">
        <f t="shared" si="14"/>
        <v>180399.20756568419</v>
      </c>
      <c r="G182" s="89"/>
      <c r="H182" s="89"/>
      <c r="I182" s="89"/>
      <c r="J182" s="89"/>
      <c r="K182" s="89"/>
      <c r="L182" s="89"/>
    </row>
    <row r="183" spans="1:12" ht="15.75" x14ac:dyDescent="0.5">
      <c r="A183" s="100">
        <v>176</v>
      </c>
      <c r="B183" s="101">
        <f t="shared" si="10"/>
        <v>180399.20756568419</v>
      </c>
      <c r="C183" s="102">
        <f t="shared" si="11"/>
        <v>1596.7259884300395</v>
      </c>
      <c r="D183" s="101">
        <f t="shared" si="12"/>
        <v>1052.3287107998246</v>
      </c>
      <c r="E183" s="103">
        <f t="shared" si="13"/>
        <v>544.39727763021483</v>
      </c>
      <c r="F183" s="104">
        <f t="shared" si="14"/>
        <v>179854.81028805397</v>
      </c>
      <c r="G183" s="89"/>
      <c r="H183" s="89"/>
      <c r="I183" s="89"/>
      <c r="J183" s="89"/>
      <c r="K183" s="89"/>
      <c r="L183" s="89"/>
    </row>
    <row r="184" spans="1:12" ht="15.75" x14ac:dyDescent="0.5">
      <c r="A184" s="100">
        <v>177</v>
      </c>
      <c r="B184" s="101">
        <f t="shared" si="10"/>
        <v>179854.81028805397</v>
      </c>
      <c r="C184" s="102">
        <f t="shared" si="11"/>
        <v>1596.7259884300395</v>
      </c>
      <c r="D184" s="101">
        <f t="shared" si="12"/>
        <v>1049.1530600136482</v>
      </c>
      <c r="E184" s="103">
        <f t="shared" si="13"/>
        <v>547.57292841639128</v>
      </c>
      <c r="F184" s="104">
        <f t="shared" si="14"/>
        <v>179307.23735963757</v>
      </c>
      <c r="G184" s="89"/>
      <c r="H184" s="89"/>
      <c r="I184" s="89"/>
      <c r="J184" s="89"/>
      <c r="K184" s="89"/>
      <c r="L184" s="89"/>
    </row>
    <row r="185" spans="1:12" ht="15.75" x14ac:dyDescent="0.5">
      <c r="A185" s="100">
        <v>178</v>
      </c>
      <c r="B185" s="101">
        <f t="shared" si="10"/>
        <v>179307.23735963757</v>
      </c>
      <c r="C185" s="102">
        <f t="shared" si="11"/>
        <v>1596.7259884300395</v>
      </c>
      <c r="D185" s="101">
        <f t="shared" si="12"/>
        <v>1045.9588845978858</v>
      </c>
      <c r="E185" s="103">
        <f t="shared" si="13"/>
        <v>550.76710383215368</v>
      </c>
      <c r="F185" s="104">
        <f t="shared" si="14"/>
        <v>178756.47025580541</v>
      </c>
      <c r="G185" s="89"/>
      <c r="H185" s="89"/>
      <c r="I185" s="89"/>
      <c r="J185" s="89"/>
      <c r="K185" s="89"/>
      <c r="L185" s="89"/>
    </row>
    <row r="186" spans="1:12" ht="15.75" x14ac:dyDescent="0.5">
      <c r="A186" s="100">
        <v>179</v>
      </c>
      <c r="B186" s="101">
        <f t="shared" si="10"/>
        <v>178756.47025580541</v>
      </c>
      <c r="C186" s="102">
        <f t="shared" si="11"/>
        <v>1596.7259884300395</v>
      </c>
      <c r="D186" s="101">
        <f t="shared" si="12"/>
        <v>1042.7460764921982</v>
      </c>
      <c r="E186" s="103">
        <f t="shared" si="13"/>
        <v>553.97991193784128</v>
      </c>
      <c r="F186" s="104">
        <f t="shared" si="14"/>
        <v>178202.49034386757</v>
      </c>
      <c r="G186" s="89"/>
      <c r="H186" s="89"/>
      <c r="I186" s="89"/>
      <c r="J186" s="89"/>
      <c r="K186" s="89"/>
      <c r="L186" s="89"/>
    </row>
    <row r="187" spans="1:12" ht="15.75" x14ac:dyDescent="0.5">
      <c r="A187" s="100">
        <v>180</v>
      </c>
      <c r="B187" s="101">
        <f t="shared" si="10"/>
        <v>178202.49034386757</v>
      </c>
      <c r="C187" s="102">
        <f t="shared" si="11"/>
        <v>1596.7259884300395</v>
      </c>
      <c r="D187" s="101">
        <f t="shared" si="12"/>
        <v>1039.5145270058943</v>
      </c>
      <c r="E187" s="103">
        <f t="shared" si="13"/>
        <v>557.21146142414523</v>
      </c>
      <c r="F187" s="104">
        <f t="shared" si="14"/>
        <v>177645.27888244341</v>
      </c>
      <c r="G187" s="89"/>
      <c r="H187" s="89"/>
      <c r="I187" s="89"/>
      <c r="J187" s="89"/>
      <c r="K187" s="89"/>
      <c r="L187" s="89"/>
    </row>
    <row r="188" spans="1:12" ht="15.75" x14ac:dyDescent="0.5">
      <c r="A188" s="100">
        <v>181</v>
      </c>
      <c r="B188" s="101">
        <f t="shared" si="10"/>
        <v>177645.27888244341</v>
      </c>
      <c r="C188" s="102">
        <f t="shared" si="11"/>
        <v>1596.7259884300395</v>
      </c>
      <c r="D188" s="101">
        <f t="shared" si="12"/>
        <v>1036.2641268142534</v>
      </c>
      <c r="E188" s="103">
        <f t="shared" si="13"/>
        <v>560.46186161578612</v>
      </c>
      <c r="F188" s="104">
        <f t="shared" si="14"/>
        <v>177084.81702082761</v>
      </c>
      <c r="G188" s="89"/>
      <c r="H188" s="89"/>
      <c r="I188" s="89"/>
      <c r="J188" s="89"/>
      <c r="K188" s="89"/>
      <c r="L188" s="89"/>
    </row>
    <row r="189" spans="1:12" ht="15.75" x14ac:dyDescent="0.5">
      <c r="A189" s="100">
        <v>182</v>
      </c>
      <c r="B189" s="101">
        <f t="shared" si="10"/>
        <v>177084.81702082761</v>
      </c>
      <c r="C189" s="102">
        <f t="shared" si="11"/>
        <v>1596.7259884300395</v>
      </c>
      <c r="D189" s="101">
        <f t="shared" si="12"/>
        <v>1032.9947659548277</v>
      </c>
      <c r="E189" s="103">
        <f t="shared" si="13"/>
        <v>563.73122247521178</v>
      </c>
      <c r="F189" s="104">
        <f t="shared" si="14"/>
        <v>176521.0857983524</v>
      </c>
      <c r="G189" s="89"/>
      <c r="H189" s="89"/>
      <c r="I189" s="89"/>
      <c r="J189" s="89"/>
      <c r="K189" s="89"/>
      <c r="L189" s="89"/>
    </row>
    <row r="190" spans="1:12" ht="15.75" x14ac:dyDescent="0.5">
      <c r="A190" s="100">
        <v>183</v>
      </c>
      <c r="B190" s="101">
        <f t="shared" si="10"/>
        <v>176521.0857983524</v>
      </c>
      <c r="C190" s="102">
        <f t="shared" si="11"/>
        <v>1596.7259884300395</v>
      </c>
      <c r="D190" s="101">
        <f t="shared" si="12"/>
        <v>1029.7063338237224</v>
      </c>
      <c r="E190" s="103">
        <f t="shared" si="13"/>
        <v>567.01965460631709</v>
      </c>
      <c r="F190" s="104">
        <f t="shared" si="14"/>
        <v>175954.06614374608</v>
      </c>
      <c r="G190" s="89"/>
      <c r="H190" s="89"/>
      <c r="I190" s="89"/>
      <c r="J190" s="89"/>
      <c r="K190" s="89"/>
      <c r="L190" s="89"/>
    </row>
    <row r="191" spans="1:12" ht="15.75" x14ac:dyDescent="0.5">
      <c r="A191" s="100">
        <v>184</v>
      </c>
      <c r="B191" s="101">
        <f t="shared" si="10"/>
        <v>175954.06614374608</v>
      </c>
      <c r="C191" s="102">
        <f t="shared" si="11"/>
        <v>1596.7259884300395</v>
      </c>
      <c r="D191" s="101">
        <f t="shared" si="12"/>
        <v>1026.3987191718522</v>
      </c>
      <c r="E191" s="103">
        <f t="shared" si="13"/>
        <v>570.32726925818724</v>
      </c>
      <c r="F191" s="104">
        <f t="shared" si="14"/>
        <v>175383.7388744879</v>
      </c>
      <c r="G191" s="89"/>
      <c r="H191" s="89"/>
      <c r="I191" s="89"/>
      <c r="J191" s="89"/>
      <c r="K191" s="89"/>
      <c r="L191" s="89"/>
    </row>
    <row r="192" spans="1:12" ht="15.75" x14ac:dyDescent="0.5">
      <c r="A192" s="100">
        <v>185</v>
      </c>
      <c r="B192" s="101">
        <f t="shared" si="10"/>
        <v>175383.7388744879</v>
      </c>
      <c r="C192" s="102">
        <f t="shared" si="11"/>
        <v>1596.7259884300395</v>
      </c>
      <c r="D192" s="101">
        <f t="shared" si="12"/>
        <v>1023.0718101011795</v>
      </c>
      <c r="E192" s="103">
        <f t="shared" si="13"/>
        <v>573.65417832885998</v>
      </c>
      <c r="F192" s="104">
        <f t="shared" si="14"/>
        <v>174810.08469615903</v>
      </c>
      <c r="G192" s="89"/>
      <c r="H192" s="89"/>
      <c r="I192" s="89"/>
      <c r="J192" s="89"/>
      <c r="K192" s="89"/>
      <c r="L192" s="89"/>
    </row>
    <row r="193" spans="1:12" ht="15.75" x14ac:dyDescent="0.5">
      <c r="A193" s="100">
        <v>186</v>
      </c>
      <c r="B193" s="101">
        <f t="shared" si="10"/>
        <v>174810.08469615903</v>
      </c>
      <c r="C193" s="102">
        <f t="shared" si="11"/>
        <v>1596.7259884300395</v>
      </c>
      <c r="D193" s="101">
        <f t="shared" si="12"/>
        <v>1019.7254940609278</v>
      </c>
      <c r="E193" s="103">
        <f t="shared" si="13"/>
        <v>577.00049436911172</v>
      </c>
      <c r="F193" s="104">
        <f t="shared" si="14"/>
        <v>174233.08420178993</v>
      </c>
      <c r="G193" s="89"/>
      <c r="H193" s="89"/>
      <c r="I193" s="89"/>
      <c r="J193" s="89"/>
      <c r="K193" s="89"/>
      <c r="L193" s="89"/>
    </row>
    <row r="194" spans="1:12" ht="15.75" x14ac:dyDescent="0.5">
      <c r="A194" s="100">
        <v>187</v>
      </c>
      <c r="B194" s="101">
        <f t="shared" si="10"/>
        <v>174233.08420178993</v>
      </c>
      <c r="C194" s="102">
        <f t="shared" si="11"/>
        <v>1596.7259884300395</v>
      </c>
      <c r="D194" s="101">
        <f t="shared" si="12"/>
        <v>1016.3596578437747</v>
      </c>
      <c r="E194" s="103">
        <f t="shared" si="13"/>
        <v>580.36633058626478</v>
      </c>
      <c r="F194" s="104">
        <f t="shared" si="14"/>
        <v>173652.71787120367</v>
      </c>
      <c r="G194" s="89"/>
      <c r="H194" s="89"/>
      <c r="I194" s="89"/>
      <c r="J194" s="89"/>
      <c r="K194" s="89"/>
      <c r="L194" s="89"/>
    </row>
    <row r="195" spans="1:12" ht="15.75" x14ac:dyDescent="0.5">
      <c r="A195" s="100">
        <v>188</v>
      </c>
      <c r="B195" s="101">
        <f t="shared" si="10"/>
        <v>173652.71787120367</v>
      </c>
      <c r="C195" s="102">
        <f t="shared" si="11"/>
        <v>1596.7259884300395</v>
      </c>
      <c r="D195" s="101">
        <f t="shared" si="12"/>
        <v>1012.9741875820215</v>
      </c>
      <c r="E195" s="103">
        <f t="shared" si="13"/>
        <v>583.75180084801798</v>
      </c>
      <c r="F195" s="104">
        <f t="shared" si="14"/>
        <v>173068.96607035564</v>
      </c>
      <c r="G195" s="89"/>
      <c r="H195" s="89"/>
      <c r="I195" s="89"/>
      <c r="J195" s="89"/>
      <c r="K195" s="89"/>
      <c r="L195" s="89"/>
    </row>
    <row r="196" spans="1:12" ht="15.75" x14ac:dyDescent="0.5">
      <c r="A196" s="100">
        <v>189</v>
      </c>
      <c r="B196" s="101">
        <f t="shared" si="10"/>
        <v>173068.96607035564</v>
      </c>
      <c r="C196" s="102">
        <f t="shared" si="11"/>
        <v>1596.7259884300395</v>
      </c>
      <c r="D196" s="101">
        <f t="shared" si="12"/>
        <v>1009.5689687437413</v>
      </c>
      <c r="E196" s="103">
        <f t="shared" si="13"/>
        <v>587.15701968629821</v>
      </c>
      <c r="F196" s="104">
        <f t="shared" si="14"/>
        <v>172481.80905066934</v>
      </c>
      <c r="G196" s="89"/>
      <c r="H196" s="89"/>
      <c r="I196" s="89"/>
      <c r="J196" s="89"/>
      <c r="K196" s="89"/>
      <c r="L196" s="89"/>
    </row>
    <row r="197" spans="1:12" ht="15.75" x14ac:dyDescent="0.5">
      <c r="A197" s="100">
        <v>190</v>
      </c>
      <c r="B197" s="101">
        <f t="shared" si="10"/>
        <v>172481.80905066934</v>
      </c>
      <c r="C197" s="102">
        <f t="shared" si="11"/>
        <v>1596.7259884300395</v>
      </c>
      <c r="D197" s="101">
        <f t="shared" si="12"/>
        <v>1006.1438861289047</v>
      </c>
      <c r="E197" s="103">
        <f t="shared" si="13"/>
        <v>590.5821023011348</v>
      </c>
      <c r="F197" s="104">
        <f t="shared" si="14"/>
        <v>171891.22694836822</v>
      </c>
      <c r="G197" s="89"/>
      <c r="H197" s="89"/>
      <c r="I197" s="89"/>
      <c r="J197" s="89"/>
      <c r="K197" s="89"/>
      <c r="L197" s="89"/>
    </row>
    <row r="198" spans="1:12" ht="15.75" x14ac:dyDescent="0.5">
      <c r="A198" s="100">
        <v>191</v>
      </c>
      <c r="B198" s="101">
        <f t="shared" si="10"/>
        <v>171891.22694836822</v>
      </c>
      <c r="C198" s="102">
        <f t="shared" si="11"/>
        <v>1596.7259884300395</v>
      </c>
      <c r="D198" s="101">
        <f t="shared" si="12"/>
        <v>1002.6988238654814</v>
      </c>
      <c r="E198" s="103">
        <f t="shared" si="13"/>
        <v>594.02716456455812</v>
      </c>
      <c r="F198" s="104">
        <f t="shared" si="14"/>
        <v>171297.19978380366</v>
      </c>
      <c r="G198" s="89"/>
      <c r="H198" s="89"/>
      <c r="I198" s="89"/>
      <c r="J198" s="89"/>
      <c r="K198" s="89"/>
      <c r="L198" s="89"/>
    </row>
    <row r="199" spans="1:12" ht="15.75" x14ac:dyDescent="0.5">
      <c r="A199" s="100">
        <v>192</v>
      </c>
      <c r="B199" s="101">
        <f t="shared" si="10"/>
        <v>171297.19978380366</v>
      </c>
      <c r="C199" s="102">
        <f t="shared" si="11"/>
        <v>1596.7259884300395</v>
      </c>
      <c r="D199" s="101">
        <f t="shared" si="12"/>
        <v>999.23366540552149</v>
      </c>
      <c r="E199" s="103">
        <f t="shared" si="13"/>
        <v>597.49232302451799</v>
      </c>
      <c r="F199" s="104">
        <f t="shared" si="14"/>
        <v>170699.70746077914</v>
      </c>
      <c r="G199" s="89"/>
      <c r="H199" s="89"/>
      <c r="I199" s="89"/>
      <c r="J199" s="89"/>
      <c r="K199" s="89"/>
      <c r="L199" s="89"/>
    </row>
    <row r="200" spans="1:12" ht="15.75" x14ac:dyDescent="0.5">
      <c r="A200" s="100">
        <v>193</v>
      </c>
      <c r="B200" s="101">
        <f t="shared" si="10"/>
        <v>170699.70746077914</v>
      </c>
      <c r="C200" s="102">
        <f t="shared" si="11"/>
        <v>1596.7259884300395</v>
      </c>
      <c r="D200" s="101">
        <f t="shared" si="12"/>
        <v>995.74829352121185</v>
      </c>
      <c r="E200" s="103">
        <f t="shared" si="13"/>
        <v>600.97769490882763</v>
      </c>
      <c r="F200" s="104">
        <f t="shared" si="14"/>
        <v>170098.72976587032</v>
      </c>
      <c r="G200" s="89"/>
      <c r="H200" s="89"/>
      <c r="I200" s="89"/>
      <c r="J200" s="89"/>
      <c r="K200" s="89"/>
      <c r="L200" s="89"/>
    </row>
    <row r="201" spans="1:12" ht="15.75" x14ac:dyDescent="0.5">
      <c r="A201" s="100">
        <v>194</v>
      </c>
      <c r="B201" s="101">
        <f t="shared" si="10"/>
        <v>170098.72976587032</v>
      </c>
      <c r="C201" s="102">
        <f t="shared" si="11"/>
        <v>1596.7259884300395</v>
      </c>
      <c r="D201" s="101">
        <f t="shared" si="12"/>
        <v>992.24259030091025</v>
      </c>
      <c r="E201" s="103">
        <f t="shared" si="13"/>
        <v>604.48339812912923</v>
      </c>
      <c r="F201" s="104">
        <f t="shared" si="14"/>
        <v>169494.2463677412</v>
      </c>
      <c r="G201" s="89"/>
      <c r="H201" s="89"/>
      <c r="I201" s="89"/>
      <c r="J201" s="89"/>
      <c r="K201" s="89"/>
      <c r="L201" s="89"/>
    </row>
    <row r="202" spans="1:12" ht="15.75" x14ac:dyDescent="0.5">
      <c r="A202" s="100">
        <v>195</v>
      </c>
      <c r="B202" s="101">
        <f t="shared" ref="B202:B265" si="15">F201</f>
        <v>169494.2463677412</v>
      </c>
      <c r="C202" s="102">
        <f t="shared" ref="C202:C265" si="16">$B$5</f>
        <v>1596.7259884300395</v>
      </c>
      <c r="D202" s="101">
        <f t="shared" ref="D202:D265" si="17">B202*$B$2/12</f>
        <v>988.7164371451571</v>
      </c>
      <c r="E202" s="103">
        <f t="shared" ref="E202:E265" si="18">C202-D202</f>
        <v>608.00955128488238</v>
      </c>
      <c r="F202" s="104">
        <f t="shared" ref="F202:F265" si="19">B202-E202</f>
        <v>168886.23681645631</v>
      </c>
      <c r="G202" s="89"/>
      <c r="H202" s="89"/>
      <c r="I202" s="89"/>
      <c r="J202" s="89"/>
      <c r="K202" s="89"/>
      <c r="L202" s="89"/>
    </row>
    <row r="203" spans="1:12" ht="15.75" x14ac:dyDescent="0.5">
      <c r="A203" s="100">
        <v>196</v>
      </c>
      <c r="B203" s="101">
        <f t="shared" si="15"/>
        <v>168886.23681645631</v>
      </c>
      <c r="C203" s="102">
        <f t="shared" si="16"/>
        <v>1596.7259884300395</v>
      </c>
      <c r="D203" s="101">
        <f t="shared" si="17"/>
        <v>985.1697147626619</v>
      </c>
      <c r="E203" s="103">
        <f t="shared" si="18"/>
        <v>611.55627366737758</v>
      </c>
      <c r="F203" s="104">
        <f t="shared" si="19"/>
        <v>168274.68054278893</v>
      </c>
      <c r="G203" s="89"/>
      <c r="H203" s="89"/>
      <c r="I203" s="89"/>
      <c r="J203" s="89"/>
      <c r="K203" s="89"/>
      <c r="L203" s="89"/>
    </row>
    <row r="204" spans="1:12" ht="15.75" x14ac:dyDescent="0.5">
      <c r="A204" s="100">
        <v>197</v>
      </c>
      <c r="B204" s="101">
        <f t="shared" si="15"/>
        <v>168274.68054278893</v>
      </c>
      <c r="C204" s="102">
        <f t="shared" si="16"/>
        <v>1596.7259884300395</v>
      </c>
      <c r="D204" s="101">
        <f t="shared" si="17"/>
        <v>981.60230316626894</v>
      </c>
      <c r="E204" s="103">
        <f t="shared" si="18"/>
        <v>615.12368526377054</v>
      </c>
      <c r="F204" s="104">
        <f t="shared" si="19"/>
        <v>167659.55685752517</v>
      </c>
      <c r="G204" s="89"/>
      <c r="H204" s="89"/>
      <c r="I204" s="89"/>
      <c r="J204" s="89"/>
      <c r="K204" s="89"/>
      <c r="L204" s="89"/>
    </row>
    <row r="205" spans="1:12" ht="15.75" x14ac:dyDescent="0.5">
      <c r="A205" s="100">
        <v>198</v>
      </c>
      <c r="B205" s="101">
        <f t="shared" si="15"/>
        <v>167659.55685752517</v>
      </c>
      <c r="C205" s="102">
        <f t="shared" si="16"/>
        <v>1596.7259884300395</v>
      </c>
      <c r="D205" s="101">
        <f t="shared" si="17"/>
        <v>978.01408166889689</v>
      </c>
      <c r="E205" s="103">
        <f t="shared" si="18"/>
        <v>618.71190676114259</v>
      </c>
      <c r="F205" s="104">
        <f t="shared" si="19"/>
        <v>167040.84495076403</v>
      </c>
      <c r="G205" s="89"/>
      <c r="H205" s="89"/>
      <c r="I205" s="89"/>
      <c r="J205" s="89"/>
      <c r="K205" s="89"/>
      <c r="L205" s="89"/>
    </row>
    <row r="206" spans="1:12" ht="15.75" x14ac:dyDescent="0.5">
      <c r="A206" s="100">
        <v>199</v>
      </c>
      <c r="B206" s="101">
        <f t="shared" si="15"/>
        <v>167040.84495076403</v>
      </c>
      <c r="C206" s="102">
        <f t="shared" si="16"/>
        <v>1596.7259884300395</v>
      </c>
      <c r="D206" s="101">
        <f t="shared" si="17"/>
        <v>974.40492887945686</v>
      </c>
      <c r="E206" s="103">
        <f t="shared" si="18"/>
        <v>622.32105955058262</v>
      </c>
      <c r="F206" s="104">
        <f t="shared" si="19"/>
        <v>166418.52389121344</v>
      </c>
      <c r="G206" s="89"/>
      <c r="H206" s="89"/>
      <c r="I206" s="89"/>
      <c r="J206" s="89"/>
      <c r="K206" s="89"/>
      <c r="L206" s="89"/>
    </row>
    <row r="207" spans="1:12" ht="15.75" x14ac:dyDescent="0.5">
      <c r="A207" s="100">
        <v>200</v>
      </c>
      <c r="B207" s="101">
        <f t="shared" si="15"/>
        <v>166418.52389121344</v>
      </c>
      <c r="C207" s="102">
        <f t="shared" si="16"/>
        <v>1596.7259884300395</v>
      </c>
      <c r="D207" s="101">
        <f t="shared" si="17"/>
        <v>970.77472269874522</v>
      </c>
      <c r="E207" s="103">
        <f t="shared" si="18"/>
        <v>625.95126573129426</v>
      </c>
      <c r="F207" s="104">
        <f t="shared" si="19"/>
        <v>165792.57262548213</v>
      </c>
      <c r="G207" s="89"/>
      <c r="H207" s="89"/>
      <c r="I207" s="89"/>
      <c r="J207" s="89"/>
      <c r="K207" s="89"/>
      <c r="L207" s="89"/>
    </row>
    <row r="208" spans="1:12" ht="15.75" x14ac:dyDescent="0.5">
      <c r="A208" s="100">
        <v>201</v>
      </c>
      <c r="B208" s="101">
        <f t="shared" si="15"/>
        <v>165792.57262548213</v>
      </c>
      <c r="C208" s="102">
        <f t="shared" si="16"/>
        <v>1596.7259884300395</v>
      </c>
      <c r="D208" s="101">
        <f t="shared" si="17"/>
        <v>967.12334031531248</v>
      </c>
      <c r="E208" s="103">
        <f t="shared" si="18"/>
        <v>629.602648114727</v>
      </c>
      <c r="F208" s="104">
        <f t="shared" si="19"/>
        <v>165162.96997736741</v>
      </c>
      <c r="G208" s="89"/>
      <c r="H208" s="89"/>
      <c r="I208" s="89"/>
      <c r="J208" s="89"/>
      <c r="K208" s="89"/>
      <c r="L208" s="89"/>
    </row>
    <row r="209" spans="1:12" ht="15.75" x14ac:dyDescent="0.5">
      <c r="A209" s="100">
        <v>202</v>
      </c>
      <c r="B209" s="101">
        <f t="shared" si="15"/>
        <v>165162.96997736741</v>
      </c>
      <c r="C209" s="102">
        <f t="shared" si="16"/>
        <v>1596.7259884300395</v>
      </c>
      <c r="D209" s="101">
        <f t="shared" si="17"/>
        <v>963.45065820131003</v>
      </c>
      <c r="E209" s="103">
        <f t="shared" si="18"/>
        <v>633.27533022872944</v>
      </c>
      <c r="F209" s="104">
        <f t="shared" si="19"/>
        <v>164529.69464713868</v>
      </c>
      <c r="G209" s="89"/>
      <c r="H209" s="89"/>
      <c r="I209" s="89"/>
      <c r="J209" s="89"/>
      <c r="K209" s="89"/>
      <c r="L209" s="89"/>
    </row>
    <row r="210" spans="1:12" ht="15.75" x14ac:dyDescent="0.5">
      <c r="A210" s="100">
        <v>203</v>
      </c>
      <c r="B210" s="101">
        <f t="shared" si="15"/>
        <v>164529.69464713868</v>
      </c>
      <c r="C210" s="102">
        <f t="shared" si="16"/>
        <v>1596.7259884300395</v>
      </c>
      <c r="D210" s="101">
        <f t="shared" si="17"/>
        <v>959.75655210830894</v>
      </c>
      <c r="E210" s="103">
        <f t="shared" si="18"/>
        <v>636.96943632173054</v>
      </c>
      <c r="F210" s="104">
        <f t="shared" si="19"/>
        <v>163892.72521081695</v>
      </c>
      <c r="G210" s="89"/>
      <c r="H210" s="89"/>
      <c r="I210" s="89"/>
      <c r="J210" s="89"/>
      <c r="K210" s="89"/>
      <c r="L210" s="89"/>
    </row>
    <row r="211" spans="1:12" ht="15.75" x14ac:dyDescent="0.5">
      <c r="A211" s="100">
        <v>204</v>
      </c>
      <c r="B211" s="101">
        <f t="shared" si="15"/>
        <v>163892.72521081695</v>
      </c>
      <c r="C211" s="102">
        <f t="shared" si="16"/>
        <v>1596.7259884300395</v>
      </c>
      <c r="D211" s="101">
        <f t="shared" si="17"/>
        <v>956.0408970630989</v>
      </c>
      <c r="E211" s="103">
        <f t="shared" si="18"/>
        <v>640.68509136694058</v>
      </c>
      <c r="F211" s="104">
        <f t="shared" si="19"/>
        <v>163252.04011945002</v>
      </c>
      <c r="G211" s="89"/>
      <c r="H211" s="89"/>
      <c r="I211" s="89"/>
      <c r="J211" s="89"/>
      <c r="K211" s="89"/>
      <c r="L211" s="89"/>
    </row>
    <row r="212" spans="1:12" ht="15.75" x14ac:dyDescent="0.5">
      <c r="A212" s="100">
        <v>205</v>
      </c>
      <c r="B212" s="101">
        <f t="shared" si="15"/>
        <v>163252.04011945002</v>
      </c>
      <c r="C212" s="102">
        <f t="shared" si="16"/>
        <v>1596.7259884300395</v>
      </c>
      <c r="D212" s="101">
        <f t="shared" si="17"/>
        <v>952.30356736345857</v>
      </c>
      <c r="E212" s="103">
        <f t="shared" si="18"/>
        <v>644.42242106658091</v>
      </c>
      <c r="F212" s="104">
        <f t="shared" si="19"/>
        <v>162607.61769838343</v>
      </c>
      <c r="G212" s="89"/>
      <c r="H212" s="89"/>
      <c r="I212" s="89"/>
      <c r="J212" s="89"/>
      <c r="K212" s="89"/>
      <c r="L212" s="89"/>
    </row>
    <row r="213" spans="1:12" ht="15.75" x14ac:dyDescent="0.5">
      <c r="A213" s="100">
        <v>206</v>
      </c>
      <c r="B213" s="101">
        <f t="shared" si="15"/>
        <v>162607.61769838343</v>
      </c>
      <c r="C213" s="102">
        <f t="shared" si="16"/>
        <v>1596.7259884300395</v>
      </c>
      <c r="D213" s="101">
        <f t="shared" si="17"/>
        <v>948.54443657390345</v>
      </c>
      <c r="E213" s="103">
        <f t="shared" si="18"/>
        <v>648.18155185613602</v>
      </c>
      <c r="F213" s="104">
        <f t="shared" si="19"/>
        <v>161959.4361465273</v>
      </c>
      <c r="G213" s="89"/>
      <c r="H213" s="89"/>
      <c r="I213" s="89"/>
      <c r="J213" s="89"/>
      <c r="K213" s="89"/>
      <c r="L213" s="89"/>
    </row>
    <row r="214" spans="1:12" ht="15.75" x14ac:dyDescent="0.5">
      <c r="A214" s="100">
        <v>207</v>
      </c>
      <c r="B214" s="101">
        <f t="shared" si="15"/>
        <v>161959.4361465273</v>
      </c>
      <c r="C214" s="102">
        <f t="shared" si="16"/>
        <v>1596.7259884300395</v>
      </c>
      <c r="D214" s="101">
        <f t="shared" si="17"/>
        <v>944.76337752140932</v>
      </c>
      <c r="E214" s="103">
        <f t="shared" si="18"/>
        <v>651.96261090863015</v>
      </c>
      <c r="F214" s="104">
        <f t="shared" si="19"/>
        <v>161307.47353561866</v>
      </c>
      <c r="G214" s="89"/>
      <c r="H214" s="89"/>
      <c r="I214" s="89"/>
      <c r="J214" s="89"/>
      <c r="K214" s="89"/>
      <c r="L214" s="89"/>
    </row>
    <row r="215" spans="1:12" ht="15.75" x14ac:dyDescent="0.5">
      <c r="A215" s="100">
        <v>208</v>
      </c>
      <c r="B215" s="101">
        <f t="shared" si="15"/>
        <v>161307.47353561866</v>
      </c>
      <c r="C215" s="102">
        <f t="shared" si="16"/>
        <v>1596.7259884300395</v>
      </c>
      <c r="D215" s="101">
        <f t="shared" si="17"/>
        <v>940.96026229110896</v>
      </c>
      <c r="E215" s="103">
        <f t="shared" si="18"/>
        <v>655.76572613893052</v>
      </c>
      <c r="F215" s="104">
        <f t="shared" si="19"/>
        <v>160651.70780947973</v>
      </c>
      <c r="G215" s="89"/>
      <c r="H215" s="89"/>
      <c r="I215" s="89"/>
      <c r="J215" s="89"/>
      <c r="K215" s="89"/>
      <c r="L215" s="89"/>
    </row>
    <row r="216" spans="1:12" ht="15.75" x14ac:dyDescent="0.5">
      <c r="A216" s="100">
        <v>209</v>
      </c>
      <c r="B216" s="101">
        <f t="shared" si="15"/>
        <v>160651.70780947973</v>
      </c>
      <c r="C216" s="102">
        <f t="shared" si="16"/>
        <v>1596.7259884300395</v>
      </c>
      <c r="D216" s="101">
        <f t="shared" si="17"/>
        <v>937.13496222196511</v>
      </c>
      <c r="E216" s="103">
        <f t="shared" si="18"/>
        <v>659.59102620807437</v>
      </c>
      <c r="F216" s="104">
        <f t="shared" si="19"/>
        <v>159992.11678327166</v>
      </c>
      <c r="G216" s="89"/>
      <c r="H216" s="89"/>
      <c r="I216" s="89"/>
      <c r="J216" s="89"/>
      <c r="K216" s="89"/>
      <c r="L216" s="89"/>
    </row>
    <row r="217" spans="1:12" ht="15.75" x14ac:dyDescent="0.5">
      <c r="A217" s="100">
        <v>210</v>
      </c>
      <c r="B217" s="101">
        <f t="shared" si="15"/>
        <v>159992.11678327166</v>
      </c>
      <c r="C217" s="102">
        <f t="shared" si="16"/>
        <v>1596.7259884300395</v>
      </c>
      <c r="D217" s="101">
        <f t="shared" si="17"/>
        <v>933.28734790241822</v>
      </c>
      <c r="E217" s="103">
        <f t="shared" si="18"/>
        <v>663.43864052762126</v>
      </c>
      <c r="F217" s="104">
        <f t="shared" si="19"/>
        <v>159328.67814274403</v>
      </c>
      <c r="G217" s="89"/>
      <c r="H217" s="89"/>
      <c r="I217" s="89"/>
      <c r="J217" s="89"/>
      <c r="K217" s="89"/>
      <c r="L217" s="89"/>
    </row>
    <row r="218" spans="1:12" ht="15.75" x14ac:dyDescent="0.5">
      <c r="A218" s="100">
        <v>211</v>
      </c>
      <c r="B218" s="101">
        <f t="shared" si="15"/>
        <v>159328.67814274403</v>
      </c>
      <c r="C218" s="102">
        <f t="shared" si="16"/>
        <v>1596.7259884300395</v>
      </c>
      <c r="D218" s="101">
        <f t="shared" si="17"/>
        <v>929.41728916600687</v>
      </c>
      <c r="E218" s="103">
        <f t="shared" si="18"/>
        <v>667.30869926403261</v>
      </c>
      <c r="F218" s="104">
        <f t="shared" si="19"/>
        <v>158661.36944347998</v>
      </c>
      <c r="G218" s="89"/>
      <c r="H218" s="89"/>
      <c r="I218" s="89"/>
      <c r="J218" s="89"/>
      <c r="K218" s="89"/>
      <c r="L218" s="89"/>
    </row>
    <row r="219" spans="1:12" ht="15.75" x14ac:dyDescent="0.5">
      <c r="A219" s="100">
        <v>212</v>
      </c>
      <c r="B219" s="101">
        <f t="shared" si="15"/>
        <v>158661.36944347998</v>
      </c>
      <c r="C219" s="102">
        <f t="shared" si="16"/>
        <v>1596.7259884300395</v>
      </c>
      <c r="D219" s="101">
        <f t="shared" si="17"/>
        <v>925.52465508696662</v>
      </c>
      <c r="E219" s="103">
        <f t="shared" si="18"/>
        <v>671.20133334307286</v>
      </c>
      <c r="F219" s="104">
        <f t="shared" si="19"/>
        <v>157990.1681101369</v>
      </c>
      <c r="G219" s="89"/>
      <c r="H219" s="89"/>
      <c r="I219" s="89"/>
      <c r="J219" s="89"/>
      <c r="K219" s="89"/>
      <c r="L219" s="89"/>
    </row>
    <row r="220" spans="1:12" ht="15.75" x14ac:dyDescent="0.5">
      <c r="A220" s="100">
        <v>213</v>
      </c>
      <c r="B220" s="101">
        <f t="shared" si="15"/>
        <v>157990.1681101369</v>
      </c>
      <c r="C220" s="102">
        <f t="shared" si="16"/>
        <v>1596.7259884300395</v>
      </c>
      <c r="D220" s="101">
        <f t="shared" si="17"/>
        <v>921.60931397579861</v>
      </c>
      <c r="E220" s="103">
        <f t="shared" si="18"/>
        <v>675.11667445424087</v>
      </c>
      <c r="F220" s="104">
        <f t="shared" si="19"/>
        <v>157315.05143568266</v>
      </c>
      <c r="G220" s="89"/>
      <c r="H220" s="89"/>
      <c r="I220" s="89"/>
      <c r="J220" s="89"/>
      <c r="K220" s="89"/>
      <c r="L220" s="89"/>
    </row>
    <row r="221" spans="1:12" ht="15.75" x14ac:dyDescent="0.5">
      <c r="A221" s="100">
        <v>214</v>
      </c>
      <c r="B221" s="101">
        <f t="shared" si="15"/>
        <v>157315.05143568266</v>
      </c>
      <c r="C221" s="102">
        <f t="shared" si="16"/>
        <v>1596.7259884300395</v>
      </c>
      <c r="D221" s="101">
        <f t="shared" si="17"/>
        <v>917.67113337481567</v>
      </c>
      <c r="E221" s="103">
        <f t="shared" si="18"/>
        <v>679.05485505522381</v>
      </c>
      <c r="F221" s="104">
        <f t="shared" si="19"/>
        <v>156635.99658062743</v>
      </c>
      <c r="G221" s="89"/>
      <c r="H221" s="89"/>
      <c r="I221" s="89"/>
      <c r="J221" s="89"/>
      <c r="K221" s="89"/>
      <c r="L221" s="89"/>
    </row>
    <row r="222" spans="1:12" ht="15.75" x14ac:dyDescent="0.5">
      <c r="A222" s="100">
        <v>215</v>
      </c>
      <c r="B222" s="101">
        <f t="shared" si="15"/>
        <v>156635.99658062743</v>
      </c>
      <c r="C222" s="102">
        <f t="shared" si="16"/>
        <v>1596.7259884300395</v>
      </c>
      <c r="D222" s="101">
        <f t="shared" si="17"/>
        <v>913.70998005366016</v>
      </c>
      <c r="E222" s="103">
        <f t="shared" si="18"/>
        <v>683.01600837637932</v>
      </c>
      <c r="F222" s="104">
        <f t="shared" si="19"/>
        <v>155952.98057225105</v>
      </c>
      <c r="G222" s="89"/>
      <c r="H222" s="89"/>
      <c r="I222" s="89"/>
      <c r="J222" s="89"/>
      <c r="K222" s="89"/>
      <c r="L222" s="89"/>
    </row>
    <row r="223" spans="1:12" ht="15.75" x14ac:dyDescent="0.5">
      <c r="A223" s="100">
        <v>216</v>
      </c>
      <c r="B223" s="101">
        <f t="shared" si="15"/>
        <v>155952.98057225105</v>
      </c>
      <c r="C223" s="102">
        <f t="shared" si="16"/>
        <v>1596.7259884300395</v>
      </c>
      <c r="D223" s="101">
        <f t="shared" si="17"/>
        <v>909.72572000479795</v>
      </c>
      <c r="E223" s="103">
        <f t="shared" si="18"/>
        <v>687.00026842524153</v>
      </c>
      <c r="F223" s="104">
        <f t="shared" si="19"/>
        <v>155265.98030382581</v>
      </c>
      <c r="G223" s="89"/>
      <c r="H223" s="89"/>
      <c r="I223" s="89"/>
      <c r="J223" s="89"/>
      <c r="K223" s="89"/>
      <c r="L223" s="89"/>
    </row>
    <row r="224" spans="1:12" ht="15.75" x14ac:dyDescent="0.5">
      <c r="A224" s="100">
        <v>217</v>
      </c>
      <c r="B224" s="101">
        <f t="shared" si="15"/>
        <v>155265.98030382581</v>
      </c>
      <c r="C224" s="102">
        <f t="shared" si="16"/>
        <v>1596.7259884300395</v>
      </c>
      <c r="D224" s="101">
        <f t="shared" si="17"/>
        <v>905.71821843898397</v>
      </c>
      <c r="E224" s="103">
        <f t="shared" si="18"/>
        <v>691.00776999105551</v>
      </c>
      <c r="F224" s="104">
        <f t="shared" si="19"/>
        <v>154574.97253383475</v>
      </c>
      <c r="G224" s="89"/>
      <c r="H224" s="89"/>
      <c r="I224" s="89"/>
      <c r="J224" s="89"/>
      <c r="K224" s="89"/>
      <c r="L224" s="89"/>
    </row>
    <row r="225" spans="1:12" ht="15.75" x14ac:dyDescent="0.5">
      <c r="A225" s="100">
        <v>218</v>
      </c>
      <c r="B225" s="101">
        <f t="shared" si="15"/>
        <v>154574.97253383475</v>
      </c>
      <c r="C225" s="102">
        <f t="shared" si="16"/>
        <v>1596.7259884300395</v>
      </c>
      <c r="D225" s="101">
        <f t="shared" si="17"/>
        <v>901.6873397807027</v>
      </c>
      <c r="E225" s="103">
        <f t="shared" si="18"/>
        <v>695.03864864933678</v>
      </c>
      <c r="F225" s="104">
        <f t="shared" si="19"/>
        <v>153879.93388518543</v>
      </c>
      <c r="G225" s="89"/>
      <c r="H225" s="89"/>
      <c r="I225" s="89"/>
      <c r="J225" s="89"/>
      <c r="K225" s="89"/>
      <c r="L225" s="89"/>
    </row>
    <row r="226" spans="1:12" ht="15.75" x14ac:dyDescent="0.5">
      <c r="A226" s="100">
        <v>219</v>
      </c>
      <c r="B226" s="101">
        <f t="shared" si="15"/>
        <v>153879.93388518543</v>
      </c>
      <c r="C226" s="102">
        <f t="shared" si="16"/>
        <v>1596.7259884300395</v>
      </c>
      <c r="D226" s="101">
        <f t="shared" si="17"/>
        <v>897.63294766358183</v>
      </c>
      <c r="E226" s="103">
        <f t="shared" si="18"/>
        <v>699.09304076645765</v>
      </c>
      <c r="F226" s="104">
        <f t="shared" si="19"/>
        <v>153180.84084441897</v>
      </c>
      <c r="G226" s="89"/>
      <c r="H226" s="89"/>
      <c r="I226" s="89"/>
      <c r="J226" s="89"/>
      <c r="K226" s="89"/>
      <c r="L226" s="89"/>
    </row>
    <row r="227" spans="1:12" ht="15.75" x14ac:dyDescent="0.5">
      <c r="A227" s="100">
        <v>220</v>
      </c>
      <c r="B227" s="101">
        <f t="shared" si="15"/>
        <v>153180.84084441897</v>
      </c>
      <c r="C227" s="102">
        <f t="shared" si="16"/>
        <v>1596.7259884300395</v>
      </c>
      <c r="D227" s="101">
        <f t="shared" si="17"/>
        <v>893.55490492577746</v>
      </c>
      <c r="E227" s="103">
        <f t="shared" si="18"/>
        <v>703.17108350426201</v>
      </c>
      <c r="F227" s="104">
        <f t="shared" si="19"/>
        <v>152477.66976091469</v>
      </c>
      <c r="G227" s="89"/>
      <c r="H227" s="89"/>
      <c r="I227" s="89"/>
      <c r="J227" s="89"/>
      <c r="K227" s="89"/>
      <c r="L227" s="89"/>
    </row>
    <row r="228" spans="1:12" ht="15.75" x14ac:dyDescent="0.5">
      <c r="A228" s="100">
        <v>221</v>
      </c>
      <c r="B228" s="101">
        <f t="shared" si="15"/>
        <v>152477.66976091469</v>
      </c>
      <c r="C228" s="102">
        <f t="shared" si="16"/>
        <v>1596.7259884300395</v>
      </c>
      <c r="D228" s="101">
        <f t="shared" si="17"/>
        <v>889.45307360533582</v>
      </c>
      <c r="E228" s="103">
        <f t="shared" si="18"/>
        <v>707.27291482470366</v>
      </c>
      <c r="F228" s="104">
        <f t="shared" si="19"/>
        <v>151770.39684608998</v>
      </c>
      <c r="G228" s="89"/>
      <c r="H228" s="89"/>
      <c r="I228" s="89"/>
      <c r="J228" s="89"/>
      <c r="K228" s="89"/>
      <c r="L228" s="89"/>
    </row>
    <row r="229" spans="1:12" ht="15.75" x14ac:dyDescent="0.5">
      <c r="A229" s="100">
        <v>222</v>
      </c>
      <c r="B229" s="101">
        <f t="shared" si="15"/>
        <v>151770.39684608998</v>
      </c>
      <c r="C229" s="102">
        <f t="shared" si="16"/>
        <v>1596.7259884300395</v>
      </c>
      <c r="D229" s="101">
        <f t="shared" si="17"/>
        <v>885.32731493552501</v>
      </c>
      <c r="E229" s="103">
        <f t="shared" si="18"/>
        <v>711.39867349451447</v>
      </c>
      <c r="F229" s="104">
        <f t="shared" si="19"/>
        <v>151058.99817259546</v>
      </c>
      <c r="G229" s="89"/>
      <c r="H229" s="89"/>
      <c r="I229" s="89"/>
      <c r="J229" s="89"/>
      <c r="K229" s="89"/>
      <c r="L229" s="89"/>
    </row>
    <row r="230" spans="1:12" ht="15.75" x14ac:dyDescent="0.5">
      <c r="A230" s="100">
        <v>223</v>
      </c>
      <c r="B230" s="101">
        <f t="shared" si="15"/>
        <v>151058.99817259546</v>
      </c>
      <c r="C230" s="102">
        <f t="shared" si="16"/>
        <v>1596.7259884300395</v>
      </c>
      <c r="D230" s="101">
        <f t="shared" si="17"/>
        <v>881.17748934014026</v>
      </c>
      <c r="E230" s="103">
        <f t="shared" si="18"/>
        <v>715.54849908989922</v>
      </c>
      <c r="F230" s="104">
        <f t="shared" si="19"/>
        <v>150343.44967350556</v>
      </c>
      <c r="G230" s="89"/>
      <c r="H230" s="89"/>
      <c r="I230" s="89"/>
      <c r="J230" s="89"/>
      <c r="K230" s="89"/>
      <c r="L230" s="89"/>
    </row>
    <row r="231" spans="1:12" ht="15.75" x14ac:dyDescent="0.5">
      <c r="A231" s="100">
        <v>224</v>
      </c>
      <c r="B231" s="101">
        <f t="shared" si="15"/>
        <v>150343.44967350556</v>
      </c>
      <c r="C231" s="102">
        <f t="shared" si="16"/>
        <v>1596.7259884300395</v>
      </c>
      <c r="D231" s="101">
        <f t="shared" si="17"/>
        <v>877.00345642878256</v>
      </c>
      <c r="E231" s="103">
        <f t="shared" si="18"/>
        <v>719.72253200125692</v>
      </c>
      <c r="F231" s="104">
        <f t="shared" si="19"/>
        <v>149623.72714150429</v>
      </c>
      <c r="G231" s="89"/>
      <c r="H231" s="89"/>
      <c r="I231" s="89"/>
      <c r="J231" s="89"/>
      <c r="K231" s="89"/>
      <c r="L231" s="89"/>
    </row>
    <row r="232" spans="1:12" ht="15.75" x14ac:dyDescent="0.5">
      <c r="A232" s="100">
        <v>225</v>
      </c>
      <c r="B232" s="101">
        <f t="shared" si="15"/>
        <v>149623.72714150429</v>
      </c>
      <c r="C232" s="102">
        <f t="shared" si="16"/>
        <v>1596.7259884300395</v>
      </c>
      <c r="D232" s="101">
        <f t="shared" si="17"/>
        <v>872.80507499210853</v>
      </c>
      <c r="E232" s="103">
        <f t="shared" si="18"/>
        <v>723.92091343793095</v>
      </c>
      <c r="F232" s="104">
        <f t="shared" si="19"/>
        <v>148899.80622806636</v>
      </c>
      <c r="G232" s="89"/>
      <c r="H232" s="89"/>
      <c r="I232" s="89"/>
      <c r="J232" s="89"/>
      <c r="K232" s="89"/>
      <c r="L232" s="89"/>
    </row>
    <row r="233" spans="1:12" ht="15.75" x14ac:dyDescent="0.5">
      <c r="A233" s="100">
        <v>226</v>
      </c>
      <c r="B233" s="101">
        <f t="shared" si="15"/>
        <v>148899.80622806636</v>
      </c>
      <c r="C233" s="102">
        <f t="shared" si="16"/>
        <v>1596.7259884300395</v>
      </c>
      <c r="D233" s="101">
        <f t="shared" si="17"/>
        <v>868.58220299705374</v>
      </c>
      <c r="E233" s="103">
        <f t="shared" si="18"/>
        <v>728.14378543298574</v>
      </c>
      <c r="F233" s="104">
        <f t="shared" si="19"/>
        <v>148171.66244263336</v>
      </c>
      <c r="G233" s="89"/>
      <c r="H233" s="89"/>
      <c r="I233" s="89"/>
      <c r="J233" s="89"/>
      <c r="K233" s="89"/>
      <c r="L233" s="89"/>
    </row>
    <row r="234" spans="1:12" ht="15.75" x14ac:dyDescent="0.5">
      <c r="A234" s="100">
        <v>227</v>
      </c>
      <c r="B234" s="101">
        <f t="shared" si="15"/>
        <v>148171.66244263336</v>
      </c>
      <c r="C234" s="102">
        <f t="shared" si="16"/>
        <v>1596.7259884300395</v>
      </c>
      <c r="D234" s="101">
        <f t="shared" si="17"/>
        <v>864.33469758202807</v>
      </c>
      <c r="E234" s="103">
        <f t="shared" si="18"/>
        <v>732.39129084801141</v>
      </c>
      <c r="F234" s="104">
        <f t="shared" si="19"/>
        <v>147439.27115178536</v>
      </c>
      <c r="G234" s="89"/>
      <c r="H234" s="89"/>
      <c r="I234" s="89"/>
      <c r="J234" s="89"/>
      <c r="K234" s="89"/>
      <c r="L234" s="89"/>
    </row>
    <row r="235" spans="1:12" ht="15.75" x14ac:dyDescent="0.5">
      <c r="A235" s="100">
        <v>228</v>
      </c>
      <c r="B235" s="101">
        <f t="shared" si="15"/>
        <v>147439.27115178536</v>
      </c>
      <c r="C235" s="102">
        <f t="shared" si="16"/>
        <v>1596.7259884300395</v>
      </c>
      <c r="D235" s="101">
        <f t="shared" si="17"/>
        <v>860.06241505208129</v>
      </c>
      <c r="E235" s="103">
        <f t="shared" si="18"/>
        <v>736.66357337795819</v>
      </c>
      <c r="F235" s="104">
        <f t="shared" si="19"/>
        <v>146702.60757840739</v>
      </c>
      <c r="G235" s="89"/>
      <c r="H235" s="89"/>
      <c r="I235" s="89"/>
      <c r="J235" s="89"/>
      <c r="K235" s="89"/>
      <c r="L235" s="89"/>
    </row>
    <row r="236" spans="1:12" ht="15.75" x14ac:dyDescent="0.5">
      <c r="A236" s="100">
        <v>229</v>
      </c>
      <c r="B236" s="101">
        <f t="shared" si="15"/>
        <v>146702.60757840739</v>
      </c>
      <c r="C236" s="102">
        <f t="shared" si="16"/>
        <v>1596.7259884300395</v>
      </c>
      <c r="D236" s="101">
        <f t="shared" si="17"/>
        <v>855.76521087404319</v>
      </c>
      <c r="E236" s="103">
        <f t="shared" si="18"/>
        <v>740.96077755599629</v>
      </c>
      <c r="F236" s="104">
        <f t="shared" si="19"/>
        <v>145961.64680085139</v>
      </c>
      <c r="G236" s="89"/>
      <c r="H236" s="89"/>
      <c r="I236" s="89"/>
      <c r="J236" s="89"/>
      <c r="K236" s="89"/>
      <c r="L236" s="89"/>
    </row>
    <row r="237" spans="1:12" ht="15.75" x14ac:dyDescent="0.5">
      <c r="A237" s="100">
        <v>230</v>
      </c>
      <c r="B237" s="101">
        <f t="shared" si="15"/>
        <v>145961.64680085139</v>
      </c>
      <c r="C237" s="102">
        <f t="shared" si="16"/>
        <v>1596.7259884300395</v>
      </c>
      <c r="D237" s="101">
        <f t="shared" si="17"/>
        <v>851.44293967163321</v>
      </c>
      <c r="E237" s="103">
        <f t="shared" si="18"/>
        <v>745.28304875840627</v>
      </c>
      <c r="F237" s="104">
        <f t="shared" si="19"/>
        <v>145216.36375209299</v>
      </c>
      <c r="G237" s="89"/>
      <c r="H237" s="89"/>
      <c r="I237" s="89"/>
      <c r="J237" s="89"/>
      <c r="K237" s="89"/>
      <c r="L237" s="89"/>
    </row>
    <row r="238" spans="1:12" ht="15.75" x14ac:dyDescent="0.5">
      <c r="A238" s="100">
        <v>231</v>
      </c>
      <c r="B238" s="101">
        <f t="shared" si="15"/>
        <v>145216.36375209299</v>
      </c>
      <c r="C238" s="102">
        <f t="shared" si="16"/>
        <v>1596.7259884300395</v>
      </c>
      <c r="D238" s="101">
        <f t="shared" si="17"/>
        <v>847.09545522054259</v>
      </c>
      <c r="E238" s="103">
        <f t="shared" si="18"/>
        <v>749.63053320949689</v>
      </c>
      <c r="F238" s="104">
        <f t="shared" si="19"/>
        <v>144466.73321888348</v>
      </c>
      <c r="G238" s="89"/>
      <c r="H238" s="89"/>
      <c r="I238" s="89"/>
      <c r="J238" s="89"/>
      <c r="K238" s="89"/>
      <c r="L238" s="89"/>
    </row>
    <row r="239" spans="1:12" ht="15.75" x14ac:dyDescent="0.5">
      <c r="A239" s="100">
        <v>232</v>
      </c>
      <c r="B239" s="101">
        <f t="shared" si="15"/>
        <v>144466.73321888348</v>
      </c>
      <c r="C239" s="102">
        <f t="shared" si="16"/>
        <v>1596.7259884300395</v>
      </c>
      <c r="D239" s="101">
        <f t="shared" si="17"/>
        <v>842.72261044348704</v>
      </c>
      <c r="E239" s="103">
        <f t="shared" si="18"/>
        <v>754.00337798655244</v>
      </c>
      <c r="F239" s="104">
        <f t="shared" si="19"/>
        <v>143712.72984089694</v>
      </c>
      <c r="G239" s="89"/>
      <c r="H239" s="89"/>
      <c r="I239" s="89"/>
      <c r="J239" s="89"/>
      <c r="K239" s="89"/>
      <c r="L239" s="89"/>
    </row>
    <row r="240" spans="1:12" ht="15.75" x14ac:dyDescent="0.5">
      <c r="A240" s="100">
        <v>233</v>
      </c>
      <c r="B240" s="101">
        <f t="shared" si="15"/>
        <v>143712.72984089694</v>
      </c>
      <c r="C240" s="102">
        <f t="shared" si="16"/>
        <v>1596.7259884300395</v>
      </c>
      <c r="D240" s="101">
        <f t="shared" si="17"/>
        <v>838.32425740523229</v>
      </c>
      <c r="E240" s="103">
        <f t="shared" si="18"/>
        <v>758.40173102480719</v>
      </c>
      <c r="F240" s="104">
        <f t="shared" si="19"/>
        <v>142954.32810987212</v>
      </c>
      <c r="G240" s="89"/>
      <c r="H240" s="89"/>
      <c r="I240" s="89"/>
      <c r="J240" s="89"/>
      <c r="K240" s="89"/>
      <c r="L240" s="89"/>
    </row>
    <row r="241" spans="1:12" ht="15.75" x14ac:dyDescent="0.5">
      <c r="A241" s="100">
        <v>234</v>
      </c>
      <c r="B241" s="101">
        <f t="shared" si="15"/>
        <v>142954.32810987212</v>
      </c>
      <c r="C241" s="102">
        <f t="shared" si="16"/>
        <v>1596.7259884300395</v>
      </c>
      <c r="D241" s="101">
        <f t="shared" si="17"/>
        <v>833.90024730758751</v>
      </c>
      <c r="E241" s="103">
        <f t="shared" si="18"/>
        <v>762.82574112245197</v>
      </c>
      <c r="F241" s="104">
        <f t="shared" si="19"/>
        <v>142191.50236874967</v>
      </c>
      <c r="G241" s="89"/>
      <c r="H241" s="89"/>
      <c r="I241" s="89"/>
      <c r="J241" s="89"/>
      <c r="K241" s="89"/>
      <c r="L241" s="89"/>
    </row>
    <row r="242" spans="1:12" ht="15.75" x14ac:dyDescent="0.5">
      <c r="A242" s="100">
        <v>235</v>
      </c>
      <c r="B242" s="101">
        <f t="shared" si="15"/>
        <v>142191.50236874967</v>
      </c>
      <c r="C242" s="102">
        <f t="shared" si="16"/>
        <v>1596.7259884300395</v>
      </c>
      <c r="D242" s="101">
        <f t="shared" si="17"/>
        <v>829.4504304843731</v>
      </c>
      <c r="E242" s="103">
        <f t="shared" si="18"/>
        <v>767.27555794566638</v>
      </c>
      <c r="F242" s="104">
        <f t="shared" si="19"/>
        <v>141424.22681080402</v>
      </c>
      <c r="G242" s="89"/>
      <c r="H242" s="89"/>
      <c r="I242" s="89"/>
      <c r="J242" s="89"/>
      <c r="K242" s="89"/>
      <c r="L242" s="89"/>
    </row>
    <row r="243" spans="1:12" ht="15.75" x14ac:dyDescent="0.5">
      <c r="A243" s="100">
        <v>236</v>
      </c>
      <c r="B243" s="101">
        <f t="shared" si="15"/>
        <v>141424.22681080402</v>
      </c>
      <c r="C243" s="102">
        <f t="shared" si="16"/>
        <v>1596.7259884300395</v>
      </c>
      <c r="D243" s="101">
        <f t="shared" si="17"/>
        <v>824.97465639635686</v>
      </c>
      <c r="E243" s="103">
        <f t="shared" si="18"/>
        <v>771.75133203368262</v>
      </c>
      <c r="F243" s="104">
        <f t="shared" si="19"/>
        <v>140652.47547877033</v>
      </c>
      <c r="G243" s="89"/>
      <c r="H243" s="89"/>
      <c r="I243" s="89"/>
      <c r="J243" s="89"/>
      <c r="K243" s="89"/>
      <c r="L243" s="89"/>
    </row>
    <row r="244" spans="1:12" ht="15.75" x14ac:dyDescent="0.5">
      <c r="A244" s="100">
        <v>237</v>
      </c>
      <c r="B244" s="101">
        <f t="shared" si="15"/>
        <v>140652.47547877033</v>
      </c>
      <c r="C244" s="102">
        <f t="shared" si="16"/>
        <v>1596.7259884300395</v>
      </c>
      <c r="D244" s="101">
        <f t="shared" si="17"/>
        <v>820.47277362616035</v>
      </c>
      <c r="E244" s="103">
        <f t="shared" si="18"/>
        <v>776.25321480387913</v>
      </c>
      <c r="F244" s="104">
        <f t="shared" si="19"/>
        <v>139876.22226396645</v>
      </c>
      <c r="G244" s="89"/>
      <c r="H244" s="89"/>
      <c r="I244" s="89"/>
      <c r="J244" s="89"/>
      <c r="K244" s="89"/>
      <c r="L244" s="89"/>
    </row>
    <row r="245" spans="1:12" ht="15.75" x14ac:dyDescent="0.5">
      <c r="A245" s="100">
        <v>238</v>
      </c>
      <c r="B245" s="101">
        <f t="shared" si="15"/>
        <v>139876.22226396645</v>
      </c>
      <c r="C245" s="102">
        <f t="shared" si="16"/>
        <v>1596.7259884300395</v>
      </c>
      <c r="D245" s="101">
        <f t="shared" si="17"/>
        <v>815.94462987313773</v>
      </c>
      <c r="E245" s="103">
        <f t="shared" si="18"/>
        <v>780.78135855690175</v>
      </c>
      <c r="F245" s="104">
        <f t="shared" si="19"/>
        <v>139095.44090540954</v>
      </c>
      <c r="G245" s="89"/>
      <c r="H245" s="89"/>
      <c r="I245" s="89"/>
      <c r="J245" s="89"/>
      <c r="K245" s="89"/>
      <c r="L245" s="89"/>
    </row>
    <row r="246" spans="1:12" ht="15.75" x14ac:dyDescent="0.5">
      <c r="A246" s="100">
        <v>239</v>
      </c>
      <c r="B246" s="101">
        <f t="shared" si="15"/>
        <v>139095.44090540954</v>
      </c>
      <c r="C246" s="102">
        <f t="shared" si="16"/>
        <v>1596.7259884300395</v>
      </c>
      <c r="D246" s="101">
        <f t="shared" si="17"/>
        <v>811.3900719482225</v>
      </c>
      <c r="E246" s="103">
        <f t="shared" si="18"/>
        <v>785.33591648181698</v>
      </c>
      <c r="F246" s="104">
        <f t="shared" si="19"/>
        <v>138310.10498892772</v>
      </c>
      <c r="G246" s="89"/>
      <c r="H246" s="89"/>
      <c r="I246" s="89"/>
      <c r="J246" s="89"/>
      <c r="K246" s="89"/>
      <c r="L246" s="89"/>
    </row>
    <row r="247" spans="1:12" ht="15.75" x14ac:dyDescent="0.5">
      <c r="A247" s="100">
        <v>240</v>
      </c>
      <c r="B247" s="101">
        <f t="shared" si="15"/>
        <v>138310.10498892772</v>
      </c>
      <c r="C247" s="102">
        <f t="shared" si="16"/>
        <v>1596.7259884300395</v>
      </c>
      <c r="D247" s="101">
        <f t="shared" si="17"/>
        <v>806.80894576874516</v>
      </c>
      <c r="E247" s="103">
        <f t="shared" si="18"/>
        <v>789.91704266129432</v>
      </c>
      <c r="F247" s="104">
        <f t="shared" si="19"/>
        <v>137520.18794626644</v>
      </c>
      <c r="G247" s="89"/>
      <c r="H247" s="89"/>
      <c r="I247" s="89"/>
      <c r="J247" s="89"/>
      <c r="K247" s="89"/>
      <c r="L247" s="89"/>
    </row>
    <row r="248" spans="1:12" ht="15.75" x14ac:dyDescent="0.5">
      <c r="A248" s="100">
        <v>241</v>
      </c>
      <c r="B248" s="101">
        <f t="shared" si="15"/>
        <v>137520.18794626644</v>
      </c>
      <c r="C248" s="102">
        <f t="shared" si="16"/>
        <v>1596.7259884300395</v>
      </c>
      <c r="D248" s="101">
        <f t="shared" si="17"/>
        <v>802.20109635322103</v>
      </c>
      <c r="E248" s="103">
        <f t="shared" si="18"/>
        <v>794.52489207681845</v>
      </c>
      <c r="F248" s="104">
        <f t="shared" si="19"/>
        <v>136725.66305418962</v>
      </c>
      <c r="G248" s="89"/>
      <c r="H248" s="89"/>
      <c r="I248" s="89"/>
      <c r="J248" s="89"/>
      <c r="K248" s="89"/>
      <c r="L248" s="89"/>
    </row>
    <row r="249" spans="1:12" ht="15.75" x14ac:dyDescent="0.5">
      <c r="A249" s="100">
        <v>242</v>
      </c>
      <c r="B249" s="101">
        <f t="shared" si="15"/>
        <v>136725.66305418962</v>
      </c>
      <c r="C249" s="102">
        <f t="shared" si="16"/>
        <v>1596.7259884300395</v>
      </c>
      <c r="D249" s="101">
        <f t="shared" si="17"/>
        <v>797.56636781610621</v>
      </c>
      <c r="E249" s="103">
        <f t="shared" si="18"/>
        <v>799.15962061393327</v>
      </c>
      <c r="F249" s="104">
        <f t="shared" si="19"/>
        <v>135926.50343357568</v>
      </c>
      <c r="G249" s="89"/>
      <c r="H249" s="89"/>
      <c r="I249" s="89"/>
      <c r="J249" s="89"/>
      <c r="K249" s="89"/>
      <c r="L249" s="89"/>
    </row>
    <row r="250" spans="1:12" ht="15.75" x14ac:dyDescent="0.5">
      <c r="A250" s="100">
        <v>243</v>
      </c>
      <c r="B250" s="101">
        <f t="shared" si="15"/>
        <v>135926.50343357568</v>
      </c>
      <c r="C250" s="102">
        <f t="shared" si="16"/>
        <v>1596.7259884300395</v>
      </c>
      <c r="D250" s="101">
        <f t="shared" si="17"/>
        <v>792.90460336252488</v>
      </c>
      <c r="E250" s="103">
        <f t="shared" si="18"/>
        <v>803.8213850675146</v>
      </c>
      <c r="F250" s="104">
        <f t="shared" si="19"/>
        <v>135122.68204850817</v>
      </c>
      <c r="G250" s="89"/>
      <c r="H250" s="89"/>
      <c r="I250" s="89"/>
      <c r="J250" s="89"/>
      <c r="K250" s="89"/>
      <c r="L250" s="89"/>
    </row>
    <row r="251" spans="1:12" ht="15.75" x14ac:dyDescent="0.5">
      <c r="A251" s="100">
        <v>244</v>
      </c>
      <c r="B251" s="101">
        <f t="shared" si="15"/>
        <v>135122.68204850817</v>
      </c>
      <c r="C251" s="102">
        <f t="shared" si="16"/>
        <v>1596.7259884300395</v>
      </c>
      <c r="D251" s="101">
        <f t="shared" si="17"/>
        <v>788.21564528296437</v>
      </c>
      <c r="E251" s="103">
        <f t="shared" si="18"/>
        <v>808.5103431470751</v>
      </c>
      <c r="F251" s="104">
        <f t="shared" si="19"/>
        <v>134314.17170536111</v>
      </c>
      <c r="G251" s="89"/>
      <c r="H251" s="89"/>
      <c r="I251" s="89"/>
      <c r="J251" s="89"/>
      <c r="K251" s="89"/>
      <c r="L251" s="89"/>
    </row>
    <row r="252" spans="1:12" ht="15.75" x14ac:dyDescent="0.5">
      <c r="A252" s="100">
        <v>245</v>
      </c>
      <c r="B252" s="101">
        <f t="shared" si="15"/>
        <v>134314.17170536111</v>
      </c>
      <c r="C252" s="102">
        <f t="shared" si="16"/>
        <v>1596.7259884300395</v>
      </c>
      <c r="D252" s="101">
        <f t="shared" si="17"/>
        <v>783.49933494793993</v>
      </c>
      <c r="E252" s="103">
        <f t="shared" si="18"/>
        <v>813.22665348209955</v>
      </c>
      <c r="F252" s="104">
        <f t="shared" si="19"/>
        <v>133500.94505187901</v>
      </c>
      <c r="G252" s="89"/>
      <c r="H252" s="89"/>
      <c r="I252" s="89"/>
      <c r="J252" s="89"/>
      <c r="K252" s="89"/>
      <c r="L252" s="89"/>
    </row>
    <row r="253" spans="1:12" ht="15.75" x14ac:dyDescent="0.5">
      <c r="A253" s="100">
        <v>246</v>
      </c>
      <c r="B253" s="101">
        <f t="shared" si="15"/>
        <v>133500.94505187901</v>
      </c>
      <c r="C253" s="102">
        <f t="shared" si="16"/>
        <v>1596.7259884300395</v>
      </c>
      <c r="D253" s="101">
        <f t="shared" si="17"/>
        <v>778.75551280262755</v>
      </c>
      <c r="E253" s="103">
        <f t="shared" si="18"/>
        <v>817.97047562741193</v>
      </c>
      <c r="F253" s="104">
        <f t="shared" si="19"/>
        <v>132682.97457625161</v>
      </c>
      <c r="G253" s="89"/>
      <c r="H253" s="89"/>
      <c r="I253" s="89"/>
      <c r="J253" s="89"/>
      <c r="K253" s="89"/>
      <c r="L253" s="89"/>
    </row>
    <row r="254" spans="1:12" ht="15.75" x14ac:dyDescent="0.5">
      <c r="A254" s="100">
        <v>247</v>
      </c>
      <c r="B254" s="101">
        <f t="shared" si="15"/>
        <v>132682.97457625161</v>
      </c>
      <c r="C254" s="102">
        <f t="shared" si="16"/>
        <v>1596.7259884300395</v>
      </c>
      <c r="D254" s="101">
        <f t="shared" si="17"/>
        <v>773.98401836146786</v>
      </c>
      <c r="E254" s="103">
        <f t="shared" si="18"/>
        <v>822.74197006857162</v>
      </c>
      <c r="F254" s="104">
        <f t="shared" si="19"/>
        <v>131860.23260618304</v>
      </c>
      <c r="G254" s="89"/>
      <c r="H254" s="89"/>
      <c r="I254" s="89"/>
      <c r="J254" s="89"/>
      <c r="K254" s="89"/>
      <c r="L254" s="89"/>
    </row>
    <row r="255" spans="1:12" ht="15.75" x14ac:dyDescent="0.5">
      <c r="A255" s="100">
        <v>248</v>
      </c>
      <c r="B255" s="101">
        <f t="shared" si="15"/>
        <v>131860.23260618304</v>
      </c>
      <c r="C255" s="102">
        <f t="shared" si="16"/>
        <v>1596.7259884300395</v>
      </c>
      <c r="D255" s="101">
        <f t="shared" si="17"/>
        <v>769.18469020273449</v>
      </c>
      <c r="E255" s="103">
        <f t="shared" si="18"/>
        <v>827.54129822730499</v>
      </c>
      <c r="F255" s="104">
        <f t="shared" si="19"/>
        <v>131032.69130795573</v>
      </c>
      <c r="G255" s="89"/>
      <c r="H255" s="89"/>
      <c r="I255" s="89"/>
      <c r="J255" s="89"/>
      <c r="K255" s="89"/>
      <c r="L255" s="89"/>
    </row>
    <row r="256" spans="1:12" ht="15.75" x14ac:dyDescent="0.5">
      <c r="A256" s="100">
        <v>249</v>
      </c>
      <c r="B256" s="101">
        <f t="shared" si="15"/>
        <v>131032.69130795573</v>
      </c>
      <c r="C256" s="102">
        <f t="shared" si="16"/>
        <v>1596.7259884300395</v>
      </c>
      <c r="D256" s="101">
        <f t="shared" si="17"/>
        <v>764.35736596307515</v>
      </c>
      <c r="E256" s="103">
        <f t="shared" si="18"/>
        <v>832.36862246696433</v>
      </c>
      <c r="F256" s="104">
        <f t="shared" si="19"/>
        <v>130200.32268548876</v>
      </c>
      <c r="G256" s="89"/>
      <c r="H256" s="89"/>
      <c r="I256" s="89"/>
      <c r="J256" s="89"/>
      <c r="K256" s="89"/>
      <c r="L256" s="89"/>
    </row>
    <row r="257" spans="1:12" ht="15.75" x14ac:dyDescent="0.5">
      <c r="A257" s="100">
        <v>250</v>
      </c>
      <c r="B257" s="101">
        <f t="shared" si="15"/>
        <v>130200.32268548876</v>
      </c>
      <c r="C257" s="102">
        <f t="shared" si="16"/>
        <v>1596.7259884300395</v>
      </c>
      <c r="D257" s="101">
        <f t="shared" si="17"/>
        <v>759.50188233201789</v>
      </c>
      <c r="E257" s="103">
        <f t="shared" si="18"/>
        <v>837.22410609802159</v>
      </c>
      <c r="F257" s="104">
        <f t="shared" si="19"/>
        <v>129363.09857939075</v>
      </c>
      <c r="G257" s="89"/>
      <c r="H257" s="89"/>
      <c r="I257" s="89"/>
      <c r="J257" s="89"/>
      <c r="K257" s="89"/>
      <c r="L257" s="89"/>
    </row>
    <row r="258" spans="1:12" ht="15.75" x14ac:dyDescent="0.5">
      <c r="A258" s="100">
        <v>251</v>
      </c>
      <c r="B258" s="101">
        <f t="shared" si="15"/>
        <v>129363.09857939075</v>
      </c>
      <c r="C258" s="102">
        <f t="shared" si="16"/>
        <v>1596.7259884300395</v>
      </c>
      <c r="D258" s="101">
        <f t="shared" si="17"/>
        <v>754.61807504644605</v>
      </c>
      <c r="E258" s="103">
        <f t="shared" si="18"/>
        <v>842.10791338359343</v>
      </c>
      <c r="F258" s="104">
        <f t="shared" si="19"/>
        <v>128520.99066600716</v>
      </c>
      <c r="G258" s="89"/>
      <c r="H258" s="89"/>
      <c r="I258" s="89"/>
      <c r="J258" s="89"/>
      <c r="K258" s="89"/>
      <c r="L258" s="89"/>
    </row>
    <row r="259" spans="1:12" ht="15.75" x14ac:dyDescent="0.5">
      <c r="A259" s="100">
        <v>252</v>
      </c>
      <c r="B259" s="101">
        <f t="shared" si="15"/>
        <v>128520.99066600716</v>
      </c>
      <c r="C259" s="102">
        <f t="shared" si="16"/>
        <v>1596.7259884300395</v>
      </c>
      <c r="D259" s="101">
        <f t="shared" si="17"/>
        <v>749.70577888504192</v>
      </c>
      <c r="E259" s="103">
        <f t="shared" si="18"/>
        <v>847.02020954499756</v>
      </c>
      <c r="F259" s="104">
        <f t="shared" si="19"/>
        <v>127673.97045646216</v>
      </c>
      <c r="G259" s="89"/>
      <c r="H259" s="89"/>
      <c r="I259" s="89"/>
      <c r="J259" s="89"/>
      <c r="K259" s="89"/>
      <c r="L259" s="89"/>
    </row>
    <row r="260" spans="1:12" ht="15.75" x14ac:dyDescent="0.5">
      <c r="A260" s="100">
        <v>253</v>
      </c>
      <c r="B260" s="101">
        <f t="shared" si="15"/>
        <v>127673.97045646216</v>
      </c>
      <c r="C260" s="102">
        <f t="shared" si="16"/>
        <v>1596.7259884300395</v>
      </c>
      <c r="D260" s="101">
        <f t="shared" si="17"/>
        <v>744.76482766269601</v>
      </c>
      <c r="E260" s="103">
        <f t="shared" si="18"/>
        <v>851.96116076734347</v>
      </c>
      <c r="F260" s="104">
        <f t="shared" si="19"/>
        <v>126822.00929569482</v>
      </c>
      <c r="G260" s="89"/>
      <c r="H260" s="89"/>
      <c r="I260" s="89"/>
      <c r="J260" s="89"/>
      <c r="K260" s="89"/>
      <c r="L260" s="89"/>
    </row>
    <row r="261" spans="1:12" ht="15.75" x14ac:dyDescent="0.5">
      <c r="A261" s="100">
        <v>254</v>
      </c>
      <c r="B261" s="101">
        <f t="shared" si="15"/>
        <v>126822.00929569482</v>
      </c>
      <c r="C261" s="102">
        <f t="shared" si="16"/>
        <v>1596.7259884300395</v>
      </c>
      <c r="D261" s="101">
        <f t="shared" si="17"/>
        <v>739.79505422488648</v>
      </c>
      <c r="E261" s="103">
        <f t="shared" si="18"/>
        <v>856.93093420515299</v>
      </c>
      <c r="F261" s="104">
        <f t="shared" si="19"/>
        <v>125965.07836148966</v>
      </c>
      <c r="G261" s="89"/>
      <c r="H261" s="89"/>
      <c r="I261" s="89"/>
      <c r="J261" s="89"/>
      <c r="K261" s="89"/>
      <c r="L261" s="89"/>
    </row>
    <row r="262" spans="1:12" ht="15.75" x14ac:dyDescent="0.5">
      <c r="A262" s="100">
        <v>255</v>
      </c>
      <c r="B262" s="101">
        <f t="shared" si="15"/>
        <v>125965.07836148966</v>
      </c>
      <c r="C262" s="102">
        <f t="shared" si="16"/>
        <v>1596.7259884300395</v>
      </c>
      <c r="D262" s="101">
        <f t="shared" si="17"/>
        <v>734.79629044202318</v>
      </c>
      <c r="E262" s="103">
        <f t="shared" si="18"/>
        <v>861.9296979880163</v>
      </c>
      <c r="F262" s="104">
        <f t="shared" si="19"/>
        <v>125103.14866350165</v>
      </c>
      <c r="G262" s="89"/>
      <c r="H262" s="89"/>
      <c r="I262" s="89"/>
      <c r="J262" s="89"/>
      <c r="K262" s="89"/>
      <c r="L262" s="89"/>
    </row>
    <row r="263" spans="1:12" ht="15.75" x14ac:dyDescent="0.5">
      <c r="A263" s="100">
        <v>256</v>
      </c>
      <c r="B263" s="101">
        <f t="shared" si="15"/>
        <v>125103.14866350165</v>
      </c>
      <c r="C263" s="102">
        <f t="shared" si="16"/>
        <v>1596.7259884300395</v>
      </c>
      <c r="D263" s="101">
        <f t="shared" si="17"/>
        <v>729.76836720375968</v>
      </c>
      <c r="E263" s="103">
        <f t="shared" si="18"/>
        <v>866.9576212262798</v>
      </c>
      <c r="F263" s="104">
        <f t="shared" si="19"/>
        <v>124236.19104227537</v>
      </c>
      <c r="G263" s="89"/>
      <c r="H263" s="89"/>
      <c r="I263" s="89"/>
      <c r="J263" s="89"/>
      <c r="K263" s="89"/>
      <c r="L263" s="89"/>
    </row>
    <row r="264" spans="1:12" ht="15.75" x14ac:dyDescent="0.5">
      <c r="A264" s="100">
        <v>257</v>
      </c>
      <c r="B264" s="101">
        <f t="shared" si="15"/>
        <v>124236.19104227537</v>
      </c>
      <c r="C264" s="102">
        <f t="shared" si="16"/>
        <v>1596.7259884300395</v>
      </c>
      <c r="D264" s="101">
        <f t="shared" si="17"/>
        <v>724.71111441327309</v>
      </c>
      <c r="E264" s="103">
        <f t="shared" si="18"/>
        <v>872.01487401676638</v>
      </c>
      <c r="F264" s="104">
        <f t="shared" si="19"/>
        <v>123364.17616825861</v>
      </c>
      <c r="G264" s="89"/>
      <c r="H264" s="89"/>
      <c r="I264" s="89"/>
      <c r="J264" s="89"/>
      <c r="K264" s="89"/>
      <c r="L264" s="89"/>
    </row>
    <row r="265" spans="1:12" ht="15.75" x14ac:dyDescent="0.5">
      <c r="A265" s="100">
        <v>258</v>
      </c>
      <c r="B265" s="101">
        <f t="shared" si="15"/>
        <v>123364.17616825861</v>
      </c>
      <c r="C265" s="102">
        <f t="shared" si="16"/>
        <v>1596.7259884300395</v>
      </c>
      <c r="D265" s="101">
        <f t="shared" si="17"/>
        <v>719.62436098150863</v>
      </c>
      <c r="E265" s="103">
        <f t="shared" si="18"/>
        <v>877.10162744853085</v>
      </c>
      <c r="F265" s="104">
        <f t="shared" si="19"/>
        <v>122487.07454081008</v>
      </c>
      <c r="G265" s="89"/>
      <c r="H265" s="89"/>
      <c r="I265" s="89"/>
      <c r="J265" s="89"/>
      <c r="K265" s="89"/>
      <c r="L265" s="89"/>
    </row>
    <row r="266" spans="1:12" ht="15.75" x14ac:dyDescent="0.5">
      <c r="A266" s="100">
        <v>259</v>
      </c>
      <c r="B266" s="101">
        <f t="shared" ref="B266:B329" si="20">F265</f>
        <v>122487.07454081008</v>
      </c>
      <c r="C266" s="102">
        <f t="shared" ref="C266:C329" si="21">$B$5</f>
        <v>1596.7259884300395</v>
      </c>
      <c r="D266" s="101">
        <f t="shared" ref="D266:D329" si="22">B266*$B$2/12</f>
        <v>714.50793482139215</v>
      </c>
      <c r="E266" s="103">
        <f t="shared" ref="E266:E329" si="23">C266-D266</f>
        <v>882.21805360864732</v>
      </c>
      <c r="F266" s="104">
        <f t="shared" ref="F266:F329" si="24">B266-E266</f>
        <v>121604.85648720142</v>
      </c>
      <c r="G266" s="89"/>
      <c r="H266" s="89"/>
      <c r="I266" s="89"/>
      <c r="J266" s="89"/>
      <c r="K266" s="89"/>
      <c r="L266" s="89"/>
    </row>
    <row r="267" spans="1:12" ht="15.75" x14ac:dyDescent="0.5">
      <c r="A267" s="100">
        <v>260</v>
      </c>
      <c r="B267" s="101">
        <f t="shared" si="20"/>
        <v>121604.85648720142</v>
      </c>
      <c r="C267" s="102">
        <f t="shared" si="21"/>
        <v>1596.7259884300395</v>
      </c>
      <c r="D267" s="101">
        <f t="shared" si="22"/>
        <v>709.36166284200829</v>
      </c>
      <c r="E267" s="103">
        <f t="shared" si="23"/>
        <v>887.36432558803119</v>
      </c>
      <c r="F267" s="104">
        <f t="shared" si="24"/>
        <v>120717.49216161339</v>
      </c>
      <c r="G267" s="89"/>
      <c r="H267" s="89"/>
      <c r="I267" s="89"/>
      <c r="J267" s="89"/>
      <c r="K267" s="89"/>
      <c r="L267" s="89"/>
    </row>
    <row r="268" spans="1:12" ht="15.75" x14ac:dyDescent="0.5">
      <c r="A268" s="100">
        <v>261</v>
      </c>
      <c r="B268" s="101">
        <f t="shared" si="20"/>
        <v>120717.49216161339</v>
      </c>
      <c r="C268" s="102">
        <f t="shared" si="21"/>
        <v>1596.7259884300395</v>
      </c>
      <c r="D268" s="101">
        <f t="shared" si="22"/>
        <v>704.18537094274495</v>
      </c>
      <c r="E268" s="103">
        <f t="shared" si="23"/>
        <v>892.54061748729453</v>
      </c>
      <c r="F268" s="104">
        <f t="shared" si="24"/>
        <v>119824.9515441261</v>
      </c>
      <c r="G268" s="89"/>
      <c r="H268" s="89"/>
      <c r="I268" s="89"/>
      <c r="J268" s="89"/>
      <c r="K268" s="89"/>
      <c r="L268" s="89"/>
    </row>
    <row r="269" spans="1:12" ht="15.75" x14ac:dyDescent="0.5">
      <c r="A269" s="100">
        <v>262</v>
      </c>
      <c r="B269" s="101">
        <f t="shared" si="20"/>
        <v>119824.9515441261</v>
      </c>
      <c r="C269" s="102">
        <f t="shared" si="21"/>
        <v>1596.7259884300395</v>
      </c>
      <c r="D269" s="101">
        <f t="shared" si="22"/>
        <v>698.97888400740237</v>
      </c>
      <c r="E269" s="103">
        <f t="shared" si="23"/>
        <v>897.74710442263711</v>
      </c>
      <c r="F269" s="104">
        <f t="shared" si="24"/>
        <v>118927.20443970346</v>
      </c>
      <c r="G269" s="89"/>
      <c r="H269" s="89"/>
      <c r="I269" s="89"/>
      <c r="J269" s="89"/>
      <c r="K269" s="89"/>
      <c r="L269" s="89"/>
    </row>
    <row r="270" spans="1:12" ht="15.75" x14ac:dyDescent="0.5">
      <c r="A270" s="100">
        <v>263</v>
      </c>
      <c r="B270" s="101">
        <f t="shared" si="20"/>
        <v>118927.20443970346</v>
      </c>
      <c r="C270" s="102">
        <f t="shared" si="21"/>
        <v>1596.7259884300395</v>
      </c>
      <c r="D270" s="101">
        <f t="shared" si="22"/>
        <v>693.7420258982703</v>
      </c>
      <c r="E270" s="103">
        <f t="shared" si="23"/>
        <v>902.98396253176918</v>
      </c>
      <c r="F270" s="104">
        <f t="shared" si="24"/>
        <v>118024.22047717169</v>
      </c>
      <c r="G270" s="89"/>
      <c r="H270" s="89"/>
      <c r="I270" s="89"/>
      <c r="J270" s="89"/>
      <c r="K270" s="89"/>
      <c r="L270" s="89"/>
    </row>
    <row r="271" spans="1:12" ht="15.75" x14ac:dyDescent="0.5">
      <c r="A271" s="100">
        <v>264</v>
      </c>
      <c r="B271" s="101">
        <f t="shared" si="20"/>
        <v>118024.22047717169</v>
      </c>
      <c r="C271" s="102">
        <f t="shared" si="21"/>
        <v>1596.7259884300395</v>
      </c>
      <c r="D271" s="101">
        <f t="shared" si="22"/>
        <v>688.47461945016823</v>
      </c>
      <c r="E271" s="103">
        <f t="shared" si="23"/>
        <v>908.25136897987124</v>
      </c>
      <c r="F271" s="104">
        <f t="shared" si="24"/>
        <v>117115.96910819183</v>
      </c>
      <c r="G271" s="89"/>
      <c r="H271" s="89"/>
      <c r="I271" s="89"/>
      <c r="J271" s="89"/>
      <c r="K271" s="89"/>
      <c r="L271" s="89"/>
    </row>
    <row r="272" spans="1:12" ht="15.75" x14ac:dyDescent="0.5">
      <c r="A272" s="100">
        <v>265</v>
      </c>
      <c r="B272" s="101">
        <f t="shared" si="20"/>
        <v>117115.96910819183</v>
      </c>
      <c r="C272" s="102">
        <f t="shared" si="21"/>
        <v>1596.7259884300395</v>
      </c>
      <c r="D272" s="101">
        <f t="shared" si="22"/>
        <v>683.17648646445241</v>
      </c>
      <c r="E272" s="103">
        <f t="shared" si="23"/>
        <v>913.54950196558707</v>
      </c>
      <c r="F272" s="104">
        <f t="shared" si="24"/>
        <v>116202.41960622623</v>
      </c>
      <c r="G272" s="89"/>
      <c r="H272" s="89"/>
      <c r="I272" s="89"/>
      <c r="J272" s="89"/>
      <c r="K272" s="89"/>
      <c r="L272" s="89"/>
    </row>
    <row r="273" spans="1:12" ht="15.75" x14ac:dyDescent="0.5">
      <c r="A273" s="100">
        <v>266</v>
      </c>
      <c r="B273" s="101">
        <f t="shared" si="20"/>
        <v>116202.41960622623</v>
      </c>
      <c r="C273" s="102">
        <f t="shared" si="21"/>
        <v>1596.7259884300395</v>
      </c>
      <c r="D273" s="101">
        <f t="shared" si="22"/>
        <v>677.84744770298641</v>
      </c>
      <c r="E273" s="103">
        <f t="shared" si="23"/>
        <v>918.87854072705306</v>
      </c>
      <c r="F273" s="104">
        <f t="shared" si="24"/>
        <v>115283.54106549919</v>
      </c>
      <c r="G273" s="89"/>
      <c r="H273" s="89"/>
      <c r="I273" s="89"/>
      <c r="J273" s="89"/>
      <c r="K273" s="89"/>
      <c r="L273" s="89"/>
    </row>
    <row r="274" spans="1:12" ht="15.75" x14ac:dyDescent="0.5">
      <c r="A274" s="100">
        <v>267</v>
      </c>
      <c r="B274" s="101">
        <f t="shared" si="20"/>
        <v>115283.54106549919</v>
      </c>
      <c r="C274" s="102">
        <f t="shared" si="21"/>
        <v>1596.7259884300395</v>
      </c>
      <c r="D274" s="101">
        <f t="shared" si="22"/>
        <v>672.48732288207862</v>
      </c>
      <c r="E274" s="103">
        <f t="shared" si="23"/>
        <v>924.23866554796086</v>
      </c>
      <c r="F274" s="104">
        <f t="shared" si="24"/>
        <v>114359.30239995122</v>
      </c>
      <c r="G274" s="89"/>
      <c r="H274" s="89"/>
      <c r="I274" s="89"/>
      <c r="J274" s="89"/>
      <c r="K274" s="89"/>
      <c r="L274" s="89"/>
    </row>
    <row r="275" spans="1:12" ht="15.75" x14ac:dyDescent="0.5">
      <c r="A275" s="100">
        <v>268</v>
      </c>
      <c r="B275" s="101">
        <f t="shared" si="20"/>
        <v>114359.30239995122</v>
      </c>
      <c r="C275" s="102">
        <f t="shared" si="21"/>
        <v>1596.7259884300395</v>
      </c>
      <c r="D275" s="101">
        <f t="shared" si="22"/>
        <v>667.09593066638217</v>
      </c>
      <c r="E275" s="103">
        <f t="shared" si="23"/>
        <v>929.63005776365731</v>
      </c>
      <c r="F275" s="104">
        <f t="shared" si="24"/>
        <v>113429.67234218756</v>
      </c>
      <c r="G275" s="89"/>
      <c r="H275" s="89"/>
      <c r="I275" s="89"/>
      <c r="J275" s="89"/>
      <c r="K275" s="89"/>
      <c r="L275" s="89"/>
    </row>
    <row r="276" spans="1:12" ht="15.75" x14ac:dyDescent="0.5">
      <c r="A276" s="100">
        <v>269</v>
      </c>
      <c r="B276" s="101">
        <f t="shared" si="20"/>
        <v>113429.67234218756</v>
      </c>
      <c r="C276" s="102">
        <f t="shared" si="21"/>
        <v>1596.7259884300395</v>
      </c>
      <c r="D276" s="101">
        <f t="shared" si="22"/>
        <v>661.67308866276085</v>
      </c>
      <c r="E276" s="103">
        <f t="shared" si="23"/>
        <v>935.05289976727863</v>
      </c>
      <c r="F276" s="104">
        <f t="shared" si="24"/>
        <v>112494.61944242028</v>
      </c>
      <c r="G276" s="89"/>
      <c r="H276" s="89"/>
      <c r="I276" s="89"/>
      <c r="J276" s="89"/>
      <c r="K276" s="89"/>
      <c r="L276" s="89"/>
    </row>
    <row r="277" spans="1:12" ht="15.75" x14ac:dyDescent="0.5">
      <c r="A277" s="100">
        <v>270</v>
      </c>
      <c r="B277" s="101">
        <f t="shared" si="20"/>
        <v>112494.61944242028</v>
      </c>
      <c r="C277" s="102">
        <f t="shared" si="21"/>
        <v>1596.7259884300395</v>
      </c>
      <c r="D277" s="101">
        <f t="shared" si="22"/>
        <v>656.21861341411841</v>
      </c>
      <c r="E277" s="103">
        <f t="shared" si="23"/>
        <v>940.50737501592107</v>
      </c>
      <c r="F277" s="104">
        <f t="shared" si="24"/>
        <v>111554.11206740436</v>
      </c>
      <c r="G277" s="89"/>
      <c r="H277" s="89"/>
      <c r="I277" s="89"/>
      <c r="J277" s="89"/>
      <c r="K277" s="89"/>
      <c r="L277" s="89"/>
    </row>
    <row r="278" spans="1:12" ht="15.75" x14ac:dyDescent="0.5">
      <c r="A278" s="100">
        <v>271</v>
      </c>
      <c r="B278" s="101">
        <f t="shared" si="20"/>
        <v>111554.11206740436</v>
      </c>
      <c r="C278" s="102">
        <f t="shared" si="21"/>
        <v>1596.7259884300395</v>
      </c>
      <c r="D278" s="101">
        <f t="shared" si="22"/>
        <v>650.73232039319225</v>
      </c>
      <c r="E278" s="103">
        <f t="shared" si="23"/>
        <v>945.99366803684723</v>
      </c>
      <c r="F278" s="104">
        <f t="shared" si="24"/>
        <v>110608.11839936752</v>
      </c>
      <c r="G278" s="89"/>
      <c r="H278" s="89"/>
      <c r="I278" s="89"/>
      <c r="J278" s="89"/>
      <c r="K278" s="89"/>
      <c r="L278" s="89"/>
    </row>
    <row r="279" spans="1:12" ht="15.75" x14ac:dyDescent="0.5">
      <c r="A279" s="100">
        <v>272</v>
      </c>
      <c r="B279" s="101">
        <f t="shared" si="20"/>
        <v>110608.11839936752</v>
      </c>
      <c r="C279" s="102">
        <f t="shared" si="21"/>
        <v>1596.7259884300395</v>
      </c>
      <c r="D279" s="101">
        <f t="shared" si="22"/>
        <v>645.21402399631063</v>
      </c>
      <c r="E279" s="103">
        <f t="shared" si="23"/>
        <v>951.51196443372885</v>
      </c>
      <c r="F279" s="104">
        <f t="shared" si="24"/>
        <v>109656.6064349338</v>
      </c>
      <c r="G279" s="89"/>
      <c r="H279" s="89"/>
      <c r="I279" s="89"/>
      <c r="J279" s="89"/>
      <c r="K279" s="89"/>
      <c r="L279" s="89"/>
    </row>
    <row r="280" spans="1:12" ht="15.75" x14ac:dyDescent="0.5">
      <c r="A280" s="100">
        <v>273</v>
      </c>
      <c r="B280" s="101">
        <f t="shared" si="20"/>
        <v>109656.6064349338</v>
      </c>
      <c r="C280" s="102">
        <f t="shared" si="21"/>
        <v>1596.7259884300395</v>
      </c>
      <c r="D280" s="101">
        <f t="shared" si="22"/>
        <v>639.66353753711394</v>
      </c>
      <c r="E280" s="103">
        <f t="shared" si="23"/>
        <v>957.06245089292554</v>
      </c>
      <c r="F280" s="104">
        <f t="shared" si="24"/>
        <v>108699.54398404087</v>
      </c>
      <c r="G280" s="89"/>
      <c r="H280" s="89"/>
      <c r="I280" s="89"/>
      <c r="J280" s="89"/>
      <c r="K280" s="89"/>
      <c r="L280" s="89"/>
    </row>
    <row r="281" spans="1:12" ht="15.75" x14ac:dyDescent="0.5">
      <c r="A281" s="100">
        <v>274</v>
      </c>
      <c r="B281" s="101">
        <f t="shared" si="20"/>
        <v>108699.54398404087</v>
      </c>
      <c r="C281" s="102">
        <f t="shared" si="21"/>
        <v>1596.7259884300395</v>
      </c>
      <c r="D281" s="101">
        <f t="shared" si="22"/>
        <v>634.08067324023841</v>
      </c>
      <c r="E281" s="103">
        <f t="shared" si="23"/>
        <v>962.64531518980107</v>
      </c>
      <c r="F281" s="104">
        <f t="shared" si="24"/>
        <v>107736.89866885106</v>
      </c>
      <c r="G281" s="89"/>
      <c r="H281" s="89"/>
      <c r="I281" s="89"/>
      <c r="J281" s="89"/>
      <c r="K281" s="89"/>
      <c r="L281" s="89"/>
    </row>
    <row r="282" spans="1:12" ht="15.75" x14ac:dyDescent="0.5">
      <c r="A282" s="100">
        <v>275</v>
      </c>
      <c r="B282" s="101">
        <f t="shared" si="20"/>
        <v>107736.89866885106</v>
      </c>
      <c r="C282" s="102">
        <f t="shared" si="21"/>
        <v>1596.7259884300395</v>
      </c>
      <c r="D282" s="101">
        <f t="shared" si="22"/>
        <v>628.46524223496465</v>
      </c>
      <c r="E282" s="103">
        <f t="shared" si="23"/>
        <v>968.26074619507483</v>
      </c>
      <c r="F282" s="104">
        <f t="shared" si="24"/>
        <v>106768.63792265599</v>
      </c>
      <c r="G282" s="89"/>
      <c r="H282" s="89"/>
      <c r="I282" s="89"/>
      <c r="J282" s="89"/>
      <c r="K282" s="89"/>
      <c r="L282" s="89"/>
    </row>
    <row r="283" spans="1:12" ht="15.75" x14ac:dyDescent="0.5">
      <c r="A283" s="100">
        <v>276</v>
      </c>
      <c r="B283" s="101">
        <f t="shared" si="20"/>
        <v>106768.63792265599</v>
      </c>
      <c r="C283" s="102">
        <f t="shared" si="21"/>
        <v>1596.7259884300395</v>
      </c>
      <c r="D283" s="101">
        <f t="shared" si="22"/>
        <v>622.81705454882672</v>
      </c>
      <c r="E283" s="103">
        <f t="shared" si="23"/>
        <v>973.90893388121276</v>
      </c>
      <c r="F283" s="104">
        <f t="shared" si="24"/>
        <v>105794.72898877478</v>
      </c>
      <c r="G283" s="89"/>
      <c r="H283" s="89"/>
      <c r="I283" s="89"/>
      <c r="J283" s="89"/>
      <c r="K283" s="89"/>
      <c r="L283" s="89"/>
    </row>
    <row r="284" spans="1:12" ht="15.75" x14ac:dyDescent="0.5">
      <c r="A284" s="100">
        <v>277</v>
      </c>
      <c r="B284" s="101">
        <f t="shared" si="20"/>
        <v>105794.72898877478</v>
      </c>
      <c r="C284" s="102">
        <f t="shared" si="21"/>
        <v>1596.7259884300395</v>
      </c>
      <c r="D284" s="101">
        <f t="shared" si="22"/>
        <v>617.13591910118623</v>
      </c>
      <c r="E284" s="103">
        <f t="shared" si="23"/>
        <v>979.59006932885325</v>
      </c>
      <c r="F284" s="104">
        <f t="shared" si="24"/>
        <v>104815.13891944592</v>
      </c>
      <c r="G284" s="89"/>
      <c r="H284" s="89"/>
      <c r="I284" s="89"/>
      <c r="J284" s="89"/>
      <c r="K284" s="89"/>
      <c r="L284" s="89"/>
    </row>
    <row r="285" spans="1:12" ht="15.75" x14ac:dyDescent="0.5">
      <c r="A285" s="100">
        <v>278</v>
      </c>
      <c r="B285" s="101">
        <f t="shared" si="20"/>
        <v>104815.13891944592</v>
      </c>
      <c r="C285" s="102">
        <f t="shared" si="21"/>
        <v>1596.7259884300395</v>
      </c>
      <c r="D285" s="101">
        <f t="shared" si="22"/>
        <v>611.42164369676789</v>
      </c>
      <c r="E285" s="103">
        <f t="shared" si="23"/>
        <v>985.30434473327159</v>
      </c>
      <c r="F285" s="104">
        <f t="shared" si="24"/>
        <v>103829.83457471264</v>
      </c>
      <c r="G285" s="89"/>
      <c r="H285" s="89"/>
      <c r="I285" s="89"/>
      <c r="J285" s="89"/>
      <c r="K285" s="89"/>
      <c r="L285" s="89"/>
    </row>
    <row r="286" spans="1:12" ht="15.75" x14ac:dyDescent="0.5">
      <c r="A286" s="100">
        <v>279</v>
      </c>
      <c r="B286" s="101">
        <f t="shared" si="20"/>
        <v>103829.83457471264</v>
      </c>
      <c r="C286" s="102">
        <f t="shared" si="21"/>
        <v>1596.7259884300395</v>
      </c>
      <c r="D286" s="101">
        <f t="shared" si="22"/>
        <v>605.67403501915715</v>
      </c>
      <c r="E286" s="103">
        <f t="shared" si="23"/>
        <v>991.05195341088233</v>
      </c>
      <c r="F286" s="104">
        <f t="shared" si="24"/>
        <v>102838.78262130177</v>
      </c>
      <c r="G286" s="89"/>
      <c r="H286" s="89"/>
      <c r="I286" s="89"/>
      <c r="J286" s="89"/>
      <c r="K286" s="89"/>
      <c r="L286" s="89"/>
    </row>
    <row r="287" spans="1:12" ht="15.75" x14ac:dyDescent="0.5">
      <c r="A287" s="100">
        <v>280</v>
      </c>
      <c r="B287" s="101">
        <f t="shared" si="20"/>
        <v>102838.78262130177</v>
      </c>
      <c r="C287" s="102">
        <f t="shared" si="21"/>
        <v>1596.7259884300395</v>
      </c>
      <c r="D287" s="101">
        <f t="shared" si="22"/>
        <v>599.8928986242604</v>
      </c>
      <c r="E287" s="103">
        <f t="shared" si="23"/>
        <v>996.83308980577908</v>
      </c>
      <c r="F287" s="104">
        <f t="shared" si="24"/>
        <v>101841.94953149599</v>
      </c>
      <c r="G287" s="89"/>
      <c r="H287" s="89"/>
      <c r="I287" s="89"/>
      <c r="J287" s="89"/>
      <c r="K287" s="89"/>
      <c r="L287" s="89"/>
    </row>
    <row r="288" spans="1:12" ht="15.75" x14ac:dyDescent="0.5">
      <c r="A288" s="100">
        <v>281</v>
      </c>
      <c r="B288" s="101">
        <f t="shared" si="20"/>
        <v>101841.94953149599</v>
      </c>
      <c r="C288" s="102">
        <f t="shared" si="21"/>
        <v>1596.7259884300395</v>
      </c>
      <c r="D288" s="101">
        <f t="shared" si="22"/>
        <v>594.0780389337267</v>
      </c>
      <c r="E288" s="103">
        <f t="shared" si="23"/>
        <v>1002.6479494963128</v>
      </c>
      <c r="F288" s="104">
        <f t="shared" si="24"/>
        <v>100839.30158199968</v>
      </c>
      <c r="G288" s="89"/>
      <c r="H288" s="89"/>
      <c r="I288" s="89"/>
      <c r="J288" s="89"/>
      <c r="K288" s="89"/>
      <c r="L288" s="89"/>
    </row>
    <row r="289" spans="1:12" ht="15.75" x14ac:dyDescent="0.5">
      <c r="A289" s="100">
        <v>282</v>
      </c>
      <c r="B289" s="101">
        <f t="shared" si="20"/>
        <v>100839.30158199968</v>
      </c>
      <c r="C289" s="102">
        <f t="shared" si="21"/>
        <v>1596.7259884300395</v>
      </c>
      <c r="D289" s="101">
        <f t="shared" si="22"/>
        <v>588.22925922833156</v>
      </c>
      <c r="E289" s="103">
        <f t="shared" si="23"/>
        <v>1008.4967292017079</v>
      </c>
      <c r="F289" s="104">
        <f t="shared" si="24"/>
        <v>99830.80485279797</v>
      </c>
      <c r="G289" s="89"/>
      <c r="H289" s="89"/>
      <c r="I289" s="89"/>
      <c r="J289" s="89"/>
      <c r="K289" s="89"/>
      <c r="L289" s="89"/>
    </row>
    <row r="290" spans="1:12" ht="15.75" x14ac:dyDescent="0.5">
      <c r="A290" s="100">
        <v>283</v>
      </c>
      <c r="B290" s="101">
        <f t="shared" si="20"/>
        <v>99830.80485279797</v>
      </c>
      <c r="C290" s="102">
        <f t="shared" si="21"/>
        <v>1596.7259884300395</v>
      </c>
      <c r="D290" s="101">
        <f t="shared" si="22"/>
        <v>582.34636164132155</v>
      </c>
      <c r="E290" s="103">
        <f t="shared" si="23"/>
        <v>1014.3796267887179</v>
      </c>
      <c r="F290" s="104">
        <f t="shared" si="24"/>
        <v>98816.425226009247</v>
      </c>
      <c r="G290" s="89"/>
      <c r="H290" s="89"/>
      <c r="I290" s="89"/>
      <c r="J290" s="89"/>
      <c r="K290" s="89"/>
      <c r="L290" s="89"/>
    </row>
    <row r="291" spans="1:12" ht="15.75" x14ac:dyDescent="0.5">
      <c r="A291" s="100">
        <v>284</v>
      </c>
      <c r="B291" s="101">
        <f t="shared" si="20"/>
        <v>98816.425226009247</v>
      </c>
      <c r="C291" s="102">
        <f t="shared" si="21"/>
        <v>1596.7259884300395</v>
      </c>
      <c r="D291" s="101">
        <f t="shared" si="22"/>
        <v>576.42914715172071</v>
      </c>
      <c r="E291" s="103">
        <f t="shared" si="23"/>
        <v>1020.2968412783188</v>
      </c>
      <c r="F291" s="104">
        <f t="shared" si="24"/>
        <v>97796.128384730924</v>
      </c>
      <c r="G291" s="89"/>
      <c r="H291" s="89"/>
      <c r="I291" s="89"/>
      <c r="J291" s="89"/>
      <c r="K291" s="89"/>
      <c r="L291" s="89"/>
    </row>
    <row r="292" spans="1:12" ht="15.75" x14ac:dyDescent="0.5">
      <c r="A292" s="100">
        <v>285</v>
      </c>
      <c r="B292" s="101">
        <f t="shared" si="20"/>
        <v>97796.128384730924</v>
      </c>
      <c r="C292" s="102">
        <f t="shared" si="21"/>
        <v>1596.7259884300395</v>
      </c>
      <c r="D292" s="101">
        <f t="shared" si="22"/>
        <v>570.47741557759707</v>
      </c>
      <c r="E292" s="103">
        <f t="shared" si="23"/>
        <v>1026.2485728524425</v>
      </c>
      <c r="F292" s="104">
        <f t="shared" si="24"/>
        <v>96769.879811878476</v>
      </c>
      <c r="G292" s="89"/>
      <c r="H292" s="89"/>
      <c r="I292" s="89"/>
      <c r="J292" s="89"/>
      <c r="K292" s="89"/>
      <c r="L292" s="89"/>
    </row>
    <row r="293" spans="1:12" ht="15.75" x14ac:dyDescent="0.5">
      <c r="A293" s="100">
        <v>286</v>
      </c>
      <c r="B293" s="101">
        <f t="shared" si="20"/>
        <v>96769.879811878476</v>
      </c>
      <c r="C293" s="102">
        <f t="shared" si="21"/>
        <v>1596.7259884300395</v>
      </c>
      <c r="D293" s="101">
        <f t="shared" si="22"/>
        <v>564.49096556929123</v>
      </c>
      <c r="E293" s="103">
        <f t="shared" si="23"/>
        <v>1032.2350228607484</v>
      </c>
      <c r="F293" s="104">
        <f t="shared" si="24"/>
        <v>95737.644789017722</v>
      </c>
      <c r="G293" s="89"/>
      <c r="H293" s="89"/>
      <c r="I293" s="89"/>
      <c r="J293" s="89"/>
      <c r="K293" s="89"/>
      <c r="L293" s="89"/>
    </row>
    <row r="294" spans="1:12" ht="15.75" x14ac:dyDescent="0.5">
      <c r="A294" s="100">
        <v>287</v>
      </c>
      <c r="B294" s="101">
        <f t="shared" si="20"/>
        <v>95737.644789017722</v>
      </c>
      <c r="C294" s="102">
        <f t="shared" si="21"/>
        <v>1596.7259884300395</v>
      </c>
      <c r="D294" s="101">
        <f t="shared" si="22"/>
        <v>558.46959460260348</v>
      </c>
      <c r="E294" s="103">
        <f t="shared" si="23"/>
        <v>1038.2563938274361</v>
      </c>
      <c r="F294" s="104">
        <f t="shared" si="24"/>
        <v>94699.388395190283</v>
      </c>
      <c r="G294" s="89"/>
      <c r="H294" s="89"/>
      <c r="I294" s="89"/>
      <c r="J294" s="89"/>
      <c r="K294" s="89"/>
      <c r="L294" s="89"/>
    </row>
    <row r="295" spans="1:12" ht="15.75" x14ac:dyDescent="0.5">
      <c r="A295" s="100">
        <v>288</v>
      </c>
      <c r="B295" s="101">
        <f t="shared" si="20"/>
        <v>94699.388395190283</v>
      </c>
      <c r="C295" s="102">
        <f t="shared" si="21"/>
        <v>1596.7259884300395</v>
      </c>
      <c r="D295" s="101">
        <f t="shared" si="22"/>
        <v>552.41309897194344</v>
      </c>
      <c r="E295" s="103">
        <f t="shared" si="23"/>
        <v>1044.3128894580959</v>
      </c>
      <c r="F295" s="104">
        <f t="shared" si="24"/>
        <v>93655.07550573218</v>
      </c>
      <c r="G295" s="89"/>
      <c r="H295" s="89"/>
      <c r="I295" s="89"/>
      <c r="J295" s="89"/>
      <c r="K295" s="89"/>
      <c r="L295" s="89"/>
    </row>
    <row r="296" spans="1:12" ht="15.75" x14ac:dyDescent="0.5">
      <c r="A296" s="100">
        <v>289</v>
      </c>
      <c r="B296" s="101">
        <f t="shared" si="20"/>
        <v>93655.07550573218</v>
      </c>
      <c r="C296" s="102">
        <f t="shared" si="21"/>
        <v>1596.7259884300395</v>
      </c>
      <c r="D296" s="101">
        <f t="shared" si="22"/>
        <v>546.32127378343773</v>
      </c>
      <c r="E296" s="103">
        <f t="shared" si="23"/>
        <v>1050.4047146466019</v>
      </c>
      <c r="F296" s="104">
        <f t="shared" si="24"/>
        <v>92604.670791085577</v>
      </c>
      <c r="G296" s="89"/>
      <c r="H296" s="89"/>
      <c r="I296" s="89"/>
      <c r="J296" s="89"/>
      <c r="K296" s="89"/>
      <c r="L296" s="89"/>
    </row>
    <row r="297" spans="1:12" ht="15.75" x14ac:dyDescent="0.5">
      <c r="A297" s="100">
        <v>290</v>
      </c>
      <c r="B297" s="101">
        <f t="shared" si="20"/>
        <v>92604.670791085577</v>
      </c>
      <c r="C297" s="102">
        <f t="shared" si="21"/>
        <v>1596.7259884300395</v>
      </c>
      <c r="D297" s="101">
        <f t="shared" si="22"/>
        <v>540.19391294799925</v>
      </c>
      <c r="E297" s="103">
        <f t="shared" si="23"/>
        <v>1056.5320754820402</v>
      </c>
      <c r="F297" s="104">
        <f t="shared" si="24"/>
        <v>91548.138715603534</v>
      </c>
      <c r="G297" s="89"/>
      <c r="H297" s="89"/>
      <c r="I297" s="89"/>
      <c r="J297" s="89"/>
      <c r="K297" s="89"/>
      <c r="L297" s="89"/>
    </row>
    <row r="298" spans="1:12" ht="15.75" x14ac:dyDescent="0.5">
      <c r="A298" s="100">
        <v>291</v>
      </c>
      <c r="B298" s="101">
        <f t="shared" si="20"/>
        <v>91548.138715603534</v>
      </c>
      <c r="C298" s="102">
        <f t="shared" si="21"/>
        <v>1596.7259884300395</v>
      </c>
      <c r="D298" s="101">
        <f t="shared" si="22"/>
        <v>534.03080917435398</v>
      </c>
      <c r="E298" s="103">
        <f t="shared" si="23"/>
        <v>1062.6951792556856</v>
      </c>
      <c r="F298" s="104">
        <f t="shared" si="24"/>
        <v>90485.443536347855</v>
      </c>
      <c r="G298" s="89"/>
      <c r="H298" s="89"/>
      <c r="I298" s="89"/>
      <c r="J298" s="89"/>
      <c r="K298" s="89"/>
      <c r="L298" s="89"/>
    </row>
    <row r="299" spans="1:12" ht="15.75" x14ac:dyDescent="0.5">
      <c r="A299" s="100">
        <v>292</v>
      </c>
      <c r="B299" s="101">
        <f t="shared" si="20"/>
        <v>90485.443536347855</v>
      </c>
      <c r="C299" s="102">
        <f t="shared" si="21"/>
        <v>1596.7259884300395</v>
      </c>
      <c r="D299" s="101">
        <f t="shared" si="22"/>
        <v>527.83175396202921</v>
      </c>
      <c r="E299" s="103">
        <f t="shared" si="23"/>
        <v>1068.8942344680104</v>
      </c>
      <c r="F299" s="104">
        <f t="shared" si="24"/>
        <v>89416.549301879844</v>
      </c>
      <c r="G299" s="89"/>
      <c r="H299" s="89"/>
      <c r="I299" s="89"/>
      <c r="J299" s="89"/>
      <c r="K299" s="89"/>
      <c r="L299" s="89"/>
    </row>
    <row r="300" spans="1:12" ht="15.75" x14ac:dyDescent="0.5">
      <c r="A300" s="100">
        <v>293</v>
      </c>
      <c r="B300" s="101">
        <f t="shared" si="20"/>
        <v>89416.549301879844</v>
      </c>
      <c r="C300" s="102">
        <f t="shared" si="21"/>
        <v>1596.7259884300395</v>
      </c>
      <c r="D300" s="101">
        <f t="shared" si="22"/>
        <v>521.59653759429909</v>
      </c>
      <c r="E300" s="103">
        <f t="shared" si="23"/>
        <v>1075.1294508357405</v>
      </c>
      <c r="F300" s="104">
        <f t="shared" si="24"/>
        <v>88341.419851044106</v>
      </c>
      <c r="G300" s="89"/>
      <c r="H300" s="89"/>
      <c r="I300" s="89"/>
      <c r="J300" s="89"/>
      <c r="K300" s="89"/>
      <c r="L300" s="89"/>
    </row>
    <row r="301" spans="1:12" ht="15.75" x14ac:dyDescent="0.5">
      <c r="A301" s="100">
        <v>294</v>
      </c>
      <c r="B301" s="101">
        <f t="shared" si="20"/>
        <v>88341.419851044106</v>
      </c>
      <c r="C301" s="102">
        <f t="shared" si="21"/>
        <v>1596.7259884300395</v>
      </c>
      <c r="D301" s="101">
        <f t="shared" si="22"/>
        <v>515.32494913109065</v>
      </c>
      <c r="E301" s="103">
        <f t="shared" si="23"/>
        <v>1081.4010392989489</v>
      </c>
      <c r="F301" s="104">
        <f t="shared" si="24"/>
        <v>87260.018811745162</v>
      </c>
      <c r="G301" s="89"/>
      <c r="H301" s="89"/>
      <c r="I301" s="89"/>
      <c r="J301" s="89"/>
      <c r="K301" s="89"/>
      <c r="L301" s="89"/>
    </row>
    <row r="302" spans="1:12" ht="15.75" x14ac:dyDescent="0.5">
      <c r="A302" s="100">
        <v>295</v>
      </c>
      <c r="B302" s="101">
        <f t="shared" si="20"/>
        <v>87260.018811745162</v>
      </c>
      <c r="C302" s="102">
        <f t="shared" si="21"/>
        <v>1596.7259884300395</v>
      </c>
      <c r="D302" s="101">
        <f t="shared" si="22"/>
        <v>509.01677640184681</v>
      </c>
      <c r="E302" s="103">
        <f t="shared" si="23"/>
        <v>1087.7092120281927</v>
      </c>
      <c r="F302" s="104">
        <f t="shared" si="24"/>
        <v>86172.309599716973</v>
      </c>
      <c r="G302" s="89"/>
      <c r="H302" s="89"/>
      <c r="I302" s="89"/>
      <c r="J302" s="89"/>
      <c r="K302" s="89"/>
      <c r="L302" s="89"/>
    </row>
    <row r="303" spans="1:12" ht="15.75" x14ac:dyDescent="0.5">
      <c r="A303" s="100">
        <v>296</v>
      </c>
      <c r="B303" s="101">
        <f t="shared" si="20"/>
        <v>86172.309599716973</v>
      </c>
      <c r="C303" s="102">
        <f t="shared" si="21"/>
        <v>1596.7259884300395</v>
      </c>
      <c r="D303" s="101">
        <f t="shared" si="22"/>
        <v>502.67180599834904</v>
      </c>
      <c r="E303" s="103">
        <f t="shared" si="23"/>
        <v>1094.0541824316904</v>
      </c>
      <c r="F303" s="104">
        <f t="shared" si="24"/>
        <v>85078.255417285283</v>
      </c>
      <c r="G303" s="89"/>
      <c r="H303" s="89"/>
      <c r="I303" s="89"/>
      <c r="J303" s="89"/>
      <c r="K303" s="89"/>
      <c r="L303" s="89"/>
    </row>
    <row r="304" spans="1:12" ht="15.75" x14ac:dyDescent="0.5">
      <c r="A304" s="100">
        <v>297</v>
      </c>
      <c r="B304" s="101">
        <f t="shared" si="20"/>
        <v>85078.255417285283</v>
      </c>
      <c r="C304" s="102">
        <f t="shared" si="21"/>
        <v>1596.7259884300395</v>
      </c>
      <c r="D304" s="101">
        <f t="shared" si="22"/>
        <v>496.28982326749752</v>
      </c>
      <c r="E304" s="103">
        <f t="shared" si="23"/>
        <v>1100.436165162542</v>
      </c>
      <c r="F304" s="104">
        <f t="shared" si="24"/>
        <v>83977.819252122747</v>
      </c>
      <c r="G304" s="89"/>
      <c r="H304" s="89"/>
      <c r="I304" s="89"/>
      <c r="J304" s="89"/>
      <c r="K304" s="89"/>
      <c r="L304" s="89"/>
    </row>
    <row r="305" spans="1:12" ht="15.75" x14ac:dyDescent="0.5">
      <c r="A305" s="100">
        <v>298</v>
      </c>
      <c r="B305" s="101">
        <f t="shared" si="20"/>
        <v>83977.819252122747</v>
      </c>
      <c r="C305" s="102">
        <f t="shared" si="21"/>
        <v>1596.7259884300395</v>
      </c>
      <c r="D305" s="101">
        <f t="shared" si="22"/>
        <v>489.87061230404942</v>
      </c>
      <c r="E305" s="103">
        <f t="shared" si="23"/>
        <v>1106.85537612599</v>
      </c>
      <c r="F305" s="104">
        <f t="shared" si="24"/>
        <v>82870.963875996764</v>
      </c>
      <c r="G305" s="89"/>
      <c r="H305" s="89"/>
      <c r="I305" s="89"/>
      <c r="J305" s="89"/>
      <c r="K305" s="89"/>
      <c r="L305" s="89"/>
    </row>
    <row r="306" spans="1:12" ht="15.75" x14ac:dyDescent="0.5">
      <c r="A306" s="100">
        <v>299</v>
      </c>
      <c r="B306" s="101">
        <f t="shared" si="20"/>
        <v>82870.963875996764</v>
      </c>
      <c r="C306" s="102">
        <f t="shared" si="21"/>
        <v>1596.7259884300395</v>
      </c>
      <c r="D306" s="101">
        <f t="shared" si="22"/>
        <v>483.41395594331448</v>
      </c>
      <c r="E306" s="103">
        <f t="shared" si="23"/>
        <v>1113.312032486725</v>
      </c>
      <c r="F306" s="104">
        <f t="shared" si="24"/>
        <v>81757.651843510044</v>
      </c>
      <c r="G306" s="89"/>
      <c r="H306" s="89"/>
      <c r="I306" s="89"/>
      <c r="J306" s="89"/>
      <c r="K306" s="89"/>
      <c r="L306" s="89"/>
    </row>
    <row r="307" spans="1:12" ht="15.75" x14ac:dyDescent="0.5">
      <c r="A307" s="100">
        <v>300</v>
      </c>
      <c r="B307" s="101">
        <f t="shared" si="20"/>
        <v>81757.651843510044</v>
      </c>
      <c r="C307" s="102">
        <f t="shared" si="21"/>
        <v>1596.7259884300395</v>
      </c>
      <c r="D307" s="101">
        <f t="shared" si="22"/>
        <v>476.91963575380868</v>
      </c>
      <c r="E307" s="103">
        <f t="shared" si="23"/>
        <v>1119.8063526762307</v>
      </c>
      <c r="F307" s="104">
        <f t="shared" si="24"/>
        <v>80637.845490833817</v>
      </c>
      <c r="G307" s="89"/>
      <c r="H307" s="89"/>
      <c r="I307" s="89"/>
      <c r="J307" s="89"/>
      <c r="K307" s="89"/>
      <c r="L307" s="89"/>
    </row>
    <row r="308" spans="1:12" ht="15.75" x14ac:dyDescent="0.5">
      <c r="A308" s="100">
        <v>301</v>
      </c>
      <c r="B308" s="101">
        <f t="shared" si="20"/>
        <v>80637.845490833817</v>
      </c>
      <c r="C308" s="102">
        <f t="shared" si="21"/>
        <v>1596.7259884300395</v>
      </c>
      <c r="D308" s="101">
        <f t="shared" si="22"/>
        <v>470.38743202986399</v>
      </c>
      <c r="E308" s="103">
        <f t="shared" si="23"/>
        <v>1126.3385564001755</v>
      </c>
      <c r="F308" s="104">
        <f t="shared" si="24"/>
        <v>79511.506934433637</v>
      </c>
      <c r="G308" s="89"/>
      <c r="H308" s="89"/>
      <c r="I308" s="89"/>
      <c r="J308" s="89"/>
      <c r="K308" s="89"/>
      <c r="L308" s="89"/>
    </row>
    <row r="309" spans="1:12" ht="15.75" x14ac:dyDescent="0.5">
      <c r="A309" s="100">
        <v>302</v>
      </c>
      <c r="B309" s="101">
        <f t="shared" si="20"/>
        <v>79511.506934433637</v>
      </c>
      <c r="C309" s="102">
        <f t="shared" si="21"/>
        <v>1596.7259884300395</v>
      </c>
      <c r="D309" s="101">
        <f t="shared" si="22"/>
        <v>463.81712378419621</v>
      </c>
      <c r="E309" s="103">
        <f t="shared" si="23"/>
        <v>1132.9088646458433</v>
      </c>
      <c r="F309" s="104">
        <f t="shared" si="24"/>
        <v>78378.598069787797</v>
      </c>
      <c r="G309" s="89"/>
      <c r="H309" s="89"/>
      <c r="I309" s="89"/>
      <c r="J309" s="89"/>
      <c r="K309" s="89"/>
      <c r="L309" s="89"/>
    </row>
    <row r="310" spans="1:12" ht="15.75" x14ac:dyDescent="0.5">
      <c r="A310" s="100">
        <v>303</v>
      </c>
      <c r="B310" s="101">
        <f t="shared" si="20"/>
        <v>78378.598069787797</v>
      </c>
      <c r="C310" s="102">
        <f t="shared" si="21"/>
        <v>1596.7259884300395</v>
      </c>
      <c r="D310" s="101">
        <f t="shared" si="22"/>
        <v>457.20848874042889</v>
      </c>
      <c r="E310" s="103">
        <f t="shared" si="23"/>
        <v>1139.5174996896105</v>
      </c>
      <c r="F310" s="104">
        <f t="shared" si="24"/>
        <v>77239.080570098187</v>
      </c>
      <c r="G310" s="89"/>
      <c r="H310" s="89"/>
      <c r="I310" s="89"/>
      <c r="J310" s="89"/>
      <c r="K310" s="89"/>
      <c r="L310" s="89"/>
    </row>
    <row r="311" spans="1:12" ht="15.75" x14ac:dyDescent="0.5">
      <c r="A311" s="100">
        <v>304</v>
      </c>
      <c r="B311" s="101">
        <f t="shared" si="20"/>
        <v>77239.080570098187</v>
      </c>
      <c r="C311" s="102">
        <f t="shared" si="21"/>
        <v>1596.7259884300395</v>
      </c>
      <c r="D311" s="101">
        <f t="shared" si="22"/>
        <v>450.56130332557285</v>
      </c>
      <c r="E311" s="103">
        <f t="shared" si="23"/>
        <v>1146.1646851044666</v>
      </c>
      <c r="F311" s="104">
        <f t="shared" si="24"/>
        <v>76092.915884993723</v>
      </c>
      <c r="G311" s="89"/>
      <c r="H311" s="89"/>
      <c r="I311" s="89"/>
      <c r="J311" s="89"/>
      <c r="K311" s="89"/>
      <c r="L311" s="89"/>
    </row>
    <row r="312" spans="1:12" ht="15.75" x14ac:dyDescent="0.5">
      <c r="A312" s="100">
        <v>305</v>
      </c>
      <c r="B312" s="101">
        <f t="shared" si="20"/>
        <v>76092.915884993723</v>
      </c>
      <c r="C312" s="102">
        <f t="shared" si="21"/>
        <v>1596.7259884300395</v>
      </c>
      <c r="D312" s="101">
        <f t="shared" si="22"/>
        <v>443.87534266246342</v>
      </c>
      <c r="E312" s="103">
        <f t="shared" si="23"/>
        <v>1152.850645767576</v>
      </c>
      <c r="F312" s="104">
        <f t="shared" si="24"/>
        <v>74940.06523922614</v>
      </c>
      <c r="G312" s="89"/>
      <c r="H312" s="89"/>
      <c r="I312" s="89"/>
      <c r="J312" s="89"/>
      <c r="K312" s="89"/>
      <c r="L312" s="89"/>
    </row>
    <row r="313" spans="1:12" ht="15.75" x14ac:dyDescent="0.5">
      <c r="A313" s="100">
        <v>306</v>
      </c>
      <c r="B313" s="101">
        <f t="shared" si="20"/>
        <v>74940.06523922614</v>
      </c>
      <c r="C313" s="102">
        <f t="shared" si="21"/>
        <v>1596.7259884300395</v>
      </c>
      <c r="D313" s="101">
        <f t="shared" si="22"/>
        <v>437.15038056215252</v>
      </c>
      <c r="E313" s="103">
        <f t="shared" si="23"/>
        <v>1159.5756078678869</v>
      </c>
      <c r="F313" s="104">
        <f t="shared" si="24"/>
        <v>73780.489631358258</v>
      </c>
      <c r="G313" s="89"/>
      <c r="H313" s="89"/>
      <c r="I313" s="89"/>
      <c r="J313" s="89"/>
      <c r="K313" s="89"/>
      <c r="L313" s="89"/>
    </row>
    <row r="314" spans="1:12" ht="15.75" x14ac:dyDescent="0.5">
      <c r="A314" s="100">
        <v>307</v>
      </c>
      <c r="B314" s="101">
        <f t="shared" si="20"/>
        <v>73780.489631358258</v>
      </c>
      <c r="C314" s="102">
        <f t="shared" si="21"/>
        <v>1596.7259884300395</v>
      </c>
      <c r="D314" s="101">
        <f t="shared" si="22"/>
        <v>430.38618951625654</v>
      </c>
      <c r="E314" s="103">
        <f t="shared" si="23"/>
        <v>1166.3397989137829</v>
      </c>
      <c r="F314" s="104">
        <f t="shared" si="24"/>
        <v>72614.149832444469</v>
      </c>
      <c r="G314" s="89"/>
      <c r="H314" s="89"/>
      <c r="I314" s="89"/>
      <c r="J314" s="89"/>
      <c r="K314" s="89"/>
      <c r="L314" s="89"/>
    </row>
    <row r="315" spans="1:12" ht="15.75" x14ac:dyDescent="0.5">
      <c r="A315" s="100">
        <v>308</v>
      </c>
      <c r="B315" s="101">
        <f t="shared" si="20"/>
        <v>72614.149832444469</v>
      </c>
      <c r="C315" s="102">
        <f t="shared" si="21"/>
        <v>1596.7259884300395</v>
      </c>
      <c r="D315" s="101">
        <f t="shared" si="22"/>
        <v>423.58254068925947</v>
      </c>
      <c r="E315" s="103">
        <f t="shared" si="23"/>
        <v>1173.1434477407799</v>
      </c>
      <c r="F315" s="104">
        <f t="shared" si="24"/>
        <v>71441.006384703694</v>
      </c>
      <c r="G315" s="89"/>
      <c r="H315" s="89"/>
      <c r="I315" s="89"/>
      <c r="J315" s="89"/>
      <c r="K315" s="89"/>
      <c r="L315" s="89"/>
    </row>
    <row r="316" spans="1:12" ht="15.75" x14ac:dyDescent="0.5">
      <c r="A316" s="100">
        <v>309</v>
      </c>
      <c r="B316" s="101">
        <f t="shared" si="20"/>
        <v>71441.006384703694</v>
      </c>
      <c r="C316" s="102">
        <f t="shared" si="21"/>
        <v>1596.7259884300395</v>
      </c>
      <c r="D316" s="101">
        <f t="shared" si="22"/>
        <v>416.73920391077155</v>
      </c>
      <c r="E316" s="103">
        <f t="shared" si="23"/>
        <v>1179.986784519268</v>
      </c>
      <c r="F316" s="104">
        <f t="shared" si="24"/>
        <v>70261.019600184431</v>
      </c>
      <c r="G316" s="89"/>
      <c r="H316" s="89"/>
      <c r="I316" s="89"/>
      <c r="J316" s="89"/>
      <c r="K316" s="89"/>
      <c r="L316" s="89"/>
    </row>
    <row r="317" spans="1:12" ht="15.75" x14ac:dyDescent="0.5">
      <c r="A317" s="100">
        <v>310</v>
      </c>
      <c r="B317" s="101">
        <f t="shared" si="20"/>
        <v>70261.019600184431</v>
      </c>
      <c r="C317" s="102">
        <f t="shared" si="21"/>
        <v>1596.7259884300395</v>
      </c>
      <c r="D317" s="101">
        <f t="shared" si="22"/>
        <v>409.85594766774256</v>
      </c>
      <c r="E317" s="103">
        <f t="shared" si="23"/>
        <v>1186.8700407622969</v>
      </c>
      <c r="F317" s="104">
        <f t="shared" si="24"/>
        <v>69074.149559422134</v>
      </c>
      <c r="G317" s="89"/>
      <c r="H317" s="89"/>
      <c r="I317" s="89"/>
      <c r="J317" s="89"/>
      <c r="K317" s="89"/>
      <c r="L317" s="89"/>
    </row>
    <row r="318" spans="1:12" ht="15.75" x14ac:dyDescent="0.5">
      <c r="A318" s="100">
        <v>311</v>
      </c>
      <c r="B318" s="101">
        <f t="shared" si="20"/>
        <v>69074.149559422134</v>
      </c>
      <c r="C318" s="102">
        <f t="shared" si="21"/>
        <v>1596.7259884300395</v>
      </c>
      <c r="D318" s="101">
        <f t="shared" si="22"/>
        <v>402.93253909662917</v>
      </c>
      <c r="E318" s="103">
        <f t="shared" si="23"/>
        <v>1193.7934493334103</v>
      </c>
      <c r="F318" s="104">
        <f t="shared" si="24"/>
        <v>67880.356110088731</v>
      </c>
      <c r="G318" s="89"/>
      <c r="H318" s="89"/>
      <c r="I318" s="89"/>
      <c r="J318" s="89"/>
      <c r="K318" s="89"/>
      <c r="L318" s="89"/>
    </row>
    <row r="319" spans="1:12" ht="15.75" x14ac:dyDescent="0.5">
      <c r="A319" s="100">
        <v>312</v>
      </c>
      <c r="B319" s="101">
        <f t="shared" si="20"/>
        <v>67880.356110088731</v>
      </c>
      <c r="C319" s="102">
        <f t="shared" si="21"/>
        <v>1596.7259884300395</v>
      </c>
      <c r="D319" s="101">
        <f t="shared" si="22"/>
        <v>395.96874397551761</v>
      </c>
      <c r="E319" s="103">
        <f t="shared" si="23"/>
        <v>1200.7572444545219</v>
      </c>
      <c r="F319" s="104">
        <f t="shared" si="24"/>
        <v>66679.598865634209</v>
      </c>
      <c r="G319" s="89"/>
      <c r="H319" s="89"/>
      <c r="I319" s="89"/>
      <c r="J319" s="89"/>
      <c r="K319" s="89"/>
      <c r="L319" s="89"/>
    </row>
    <row r="320" spans="1:12" ht="15.75" x14ac:dyDescent="0.5">
      <c r="A320" s="100">
        <v>313</v>
      </c>
      <c r="B320" s="101">
        <f t="shared" si="20"/>
        <v>66679.598865634209</v>
      </c>
      <c r="C320" s="102">
        <f t="shared" si="21"/>
        <v>1596.7259884300395</v>
      </c>
      <c r="D320" s="101">
        <f t="shared" si="22"/>
        <v>388.96432671619959</v>
      </c>
      <c r="E320" s="103">
        <f t="shared" si="23"/>
        <v>1207.7616617138399</v>
      </c>
      <c r="F320" s="104">
        <f t="shared" si="24"/>
        <v>65471.837203920368</v>
      </c>
      <c r="G320" s="89"/>
      <c r="H320" s="89"/>
      <c r="I320" s="89"/>
      <c r="J320" s="89"/>
      <c r="K320" s="89"/>
      <c r="L320" s="89"/>
    </row>
    <row r="321" spans="1:12" ht="15.75" x14ac:dyDescent="0.5">
      <c r="A321" s="100">
        <v>314</v>
      </c>
      <c r="B321" s="101">
        <f t="shared" si="20"/>
        <v>65471.837203920368</v>
      </c>
      <c r="C321" s="102">
        <f t="shared" si="21"/>
        <v>1596.7259884300395</v>
      </c>
      <c r="D321" s="101">
        <f t="shared" si="22"/>
        <v>381.91905035620221</v>
      </c>
      <c r="E321" s="103">
        <f t="shared" si="23"/>
        <v>1214.8069380738373</v>
      </c>
      <c r="F321" s="104">
        <f t="shared" si="24"/>
        <v>64257.03026584653</v>
      </c>
      <c r="G321" s="89"/>
      <c r="H321" s="89"/>
      <c r="I321" s="89"/>
      <c r="J321" s="89"/>
      <c r="K321" s="89"/>
      <c r="L321" s="89"/>
    </row>
    <row r="322" spans="1:12" ht="15.75" x14ac:dyDescent="0.5">
      <c r="A322" s="100">
        <v>315</v>
      </c>
      <c r="B322" s="101">
        <f t="shared" si="20"/>
        <v>64257.03026584653</v>
      </c>
      <c r="C322" s="102">
        <f t="shared" si="21"/>
        <v>1596.7259884300395</v>
      </c>
      <c r="D322" s="101">
        <f t="shared" si="22"/>
        <v>374.83267655077151</v>
      </c>
      <c r="E322" s="103">
        <f t="shared" si="23"/>
        <v>1221.8933118792679</v>
      </c>
      <c r="F322" s="104">
        <f t="shared" si="24"/>
        <v>63035.13695396726</v>
      </c>
      <c r="G322" s="89"/>
      <c r="H322" s="89"/>
      <c r="I322" s="89"/>
      <c r="J322" s="89"/>
      <c r="K322" s="89"/>
      <c r="L322" s="89"/>
    </row>
    <row r="323" spans="1:12" ht="15.75" x14ac:dyDescent="0.5">
      <c r="A323" s="100">
        <v>316</v>
      </c>
      <c r="B323" s="101">
        <f t="shared" si="20"/>
        <v>63035.13695396726</v>
      </c>
      <c r="C323" s="102">
        <f t="shared" si="21"/>
        <v>1596.7259884300395</v>
      </c>
      <c r="D323" s="101">
        <f t="shared" si="22"/>
        <v>367.70496556480907</v>
      </c>
      <c r="E323" s="103">
        <f t="shared" si="23"/>
        <v>1229.0210228652304</v>
      </c>
      <c r="F323" s="104">
        <f t="shared" si="24"/>
        <v>61806.115931102031</v>
      </c>
      <c r="G323" s="89"/>
      <c r="H323" s="89"/>
      <c r="I323" s="89"/>
      <c r="J323" s="89"/>
      <c r="K323" s="89"/>
      <c r="L323" s="89"/>
    </row>
    <row r="324" spans="1:12" ht="15.75" x14ac:dyDescent="0.5">
      <c r="A324" s="100">
        <v>317</v>
      </c>
      <c r="B324" s="101">
        <f t="shared" si="20"/>
        <v>61806.115931102031</v>
      </c>
      <c r="C324" s="102">
        <f t="shared" si="21"/>
        <v>1596.7259884300395</v>
      </c>
      <c r="D324" s="101">
        <f t="shared" si="22"/>
        <v>360.53567626476189</v>
      </c>
      <c r="E324" s="103">
        <f t="shared" si="23"/>
        <v>1236.1903121652776</v>
      </c>
      <c r="F324" s="104">
        <f t="shared" si="24"/>
        <v>60569.925618936752</v>
      </c>
      <c r="G324" s="89"/>
      <c r="H324" s="89"/>
      <c r="I324" s="89"/>
      <c r="J324" s="89"/>
      <c r="K324" s="89"/>
      <c r="L324" s="89"/>
    </row>
    <row r="325" spans="1:12" ht="15.75" x14ac:dyDescent="0.5">
      <c r="A325" s="100">
        <v>318</v>
      </c>
      <c r="B325" s="101">
        <f t="shared" si="20"/>
        <v>60569.925618936752</v>
      </c>
      <c r="C325" s="102">
        <f t="shared" si="21"/>
        <v>1596.7259884300395</v>
      </c>
      <c r="D325" s="101">
        <f t="shared" si="22"/>
        <v>353.32456611046445</v>
      </c>
      <c r="E325" s="103">
        <f t="shared" si="23"/>
        <v>1243.401422319575</v>
      </c>
      <c r="F325" s="104">
        <f t="shared" si="24"/>
        <v>59326.524196617174</v>
      </c>
      <c r="G325" s="89"/>
      <c r="H325" s="89"/>
      <c r="I325" s="89"/>
      <c r="J325" s="89"/>
      <c r="K325" s="89"/>
      <c r="L325" s="89"/>
    </row>
    <row r="326" spans="1:12" ht="15.75" x14ac:dyDescent="0.5">
      <c r="A326" s="100">
        <v>319</v>
      </c>
      <c r="B326" s="101">
        <f t="shared" si="20"/>
        <v>59326.524196617174</v>
      </c>
      <c r="C326" s="102">
        <f t="shared" si="21"/>
        <v>1596.7259884300395</v>
      </c>
      <c r="D326" s="101">
        <f t="shared" si="22"/>
        <v>346.07139114693354</v>
      </c>
      <c r="E326" s="103">
        <f t="shared" si="23"/>
        <v>1250.6545972831059</v>
      </c>
      <c r="F326" s="104">
        <f t="shared" si="24"/>
        <v>58075.869599334066</v>
      </c>
      <c r="G326" s="89"/>
      <c r="H326" s="89"/>
      <c r="I326" s="89"/>
      <c r="J326" s="89"/>
      <c r="K326" s="89"/>
      <c r="L326" s="89"/>
    </row>
    <row r="327" spans="1:12" ht="15.75" x14ac:dyDescent="0.5">
      <c r="A327" s="100">
        <v>320</v>
      </c>
      <c r="B327" s="101">
        <f t="shared" si="20"/>
        <v>58075.869599334066</v>
      </c>
      <c r="C327" s="102">
        <f t="shared" si="21"/>
        <v>1596.7259884300395</v>
      </c>
      <c r="D327" s="101">
        <f t="shared" si="22"/>
        <v>338.77590599611545</v>
      </c>
      <c r="E327" s="103">
        <f t="shared" si="23"/>
        <v>1257.9500824339241</v>
      </c>
      <c r="F327" s="104">
        <f t="shared" si="24"/>
        <v>56817.91951690014</v>
      </c>
      <c r="G327" s="89"/>
      <c r="H327" s="89"/>
      <c r="I327" s="89"/>
      <c r="J327" s="89"/>
      <c r="K327" s="89"/>
      <c r="L327" s="89"/>
    </row>
    <row r="328" spans="1:12" ht="15.75" x14ac:dyDescent="0.5">
      <c r="A328" s="100">
        <v>321</v>
      </c>
      <c r="B328" s="101">
        <f t="shared" si="20"/>
        <v>56817.91951690014</v>
      </c>
      <c r="C328" s="102">
        <f t="shared" si="21"/>
        <v>1596.7259884300395</v>
      </c>
      <c r="D328" s="101">
        <f t="shared" si="22"/>
        <v>331.43786384858419</v>
      </c>
      <c r="E328" s="103">
        <f t="shared" si="23"/>
        <v>1265.2881245814553</v>
      </c>
      <c r="F328" s="104">
        <f t="shared" si="24"/>
        <v>55552.631392318683</v>
      </c>
      <c r="G328" s="89"/>
      <c r="H328" s="89"/>
      <c r="I328" s="89"/>
      <c r="J328" s="89"/>
      <c r="K328" s="89"/>
      <c r="L328" s="89"/>
    </row>
    <row r="329" spans="1:12" ht="15.75" x14ac:dyDescent="0.5">
      <c r="A329" s="100">
        <v>322</v>
      </c>
      <c r="B329" s="101">
        <f t="shared" si="20"/>
        <v>55552.631392318683</v>
      </c>
      <c r="C329" s="102">
        <f t="shared" si="21"/>
        <v>1596.7259884300395</v>
      </c>
      <c r="D329" s="101">
        <f t="shared" si="22"/>
        <v>324.05701645519235</v>
      </c>
      <c r="E329" s="103">
        <f t="shared" si="23"/>
        <v>1272.6689719748472</v>
      </c>
      <c r="F329" s="104">
        <f t="shared" si="24"/>
        <v>54279.962420343836</v>
      </c>
      <c r="G329" s="89"/>
      <c r="H329" s="89"/>
      <c r="I329" s="89"/>
      <c r="J329" s="89"/>
      <c r="K329" s="89"/>
      <c r="L329" s="89"/>
    </row>
    <row r="330" spans="1:12" ht="15.75" x14ac:dyDescent="0.5">
      <c r="A330" s="100">
        <v>323</v>
      </c>
      <c r="B330" s="101">
        <f t="shared" ref="B330:B367" si="25">F329</f>
        <v>54279.962420343836</v>
      </c>
      <c r="C330" s="102">
        <f t="shared" ref="C330:C367" si="26">$B$5</f>
        <v>1596.7259884300395</v>
      </c>
      <c r="D330" s="101">
        <f t="shared" ref="D330:D367" si="27">B330*$B$2/12</f>
        <v>316.63311411867238</v>
      </c>
      <c r="E330" s="103">
        <f t="shared" ref="E330:E367" si="28">C330-D330</f>
        <v>1280.092874311367</v>
      </c>
      <c r="F330" s="104">
        <f t="shared" ref="F330:F367" si="29">B330-E330</f>
        <v>52999.869546032467</v>
      </c>
      <c r="G330" s="89"/>
      <c r="H330" s="89"/>
      <c r="I330" s="89"/>
      <c r="J330" s="89"/>
      <c r="K330" s="89"/>
      <c r="L330" s="89"/>
    </row>
    <row r="331" spans="1:12" ht="15.75" x14ac:dyDescent="0.5">
      <c r="A331" s="100">
        <v>324</v>
      </c>
      <c r="B331" s="101">
        <f t="shared" si="25"/>
        <v>52999.869546032467</v>
      </c>
      <c r="C331" s="102">
        <f t="shared" si="26"/>
        <v>1596.7259884300395</v>
      </c>
      <c r="D331" s="101">
        <f t="shared" si="27"/>
        <v>309.16590568518944</v>
      </c>
      <c r="E331" s="103">
        <f t="shared" si="28"/>
        <v>1287.56008274485</v>
      </c>
      <c r="F331" s="104">
        <f t="shared" si="29"/>
        <v>51712.309463287616</v>
      </c>
      <c r="G331" s="89"/>
      <c r="H331" s="89"/>
      <c r="I331" s="89"/>
      <c r="J331" s="89"/>
      <c r="K331" s="89"/>
      <c r="L331" s="89"/>
    </row>
    <row r="332" spans="1:12" ht="15.75" x14ac:dyDescent="0.5">
      <c r="A332" s="100">
        <v>325</v>
      </c>
      <c r="B332" s="101">
        <f t="shared" si="25"/>
        <v>51712.309463287616</v>
      </c>
      <c r="C332" s="102">
        <f t="shared" si="26"/>
        <v>1596.7259884300395</v>
      </c>
      <c r="D332" s="101">
        <f t="shared" si="27"/>
        <v>301.65513853584446</v>
      </c>
      <c r="E332" s="103">
        <f t="shared" si="28"/>
        <v>1295.0708498941949</v>
      </c>
      <c r="F332" s="104">
        <f t="shared" si="29"/>
        <v>50417.23861339342</v>
      </c>
      <c r="G332" s="89"/>
      <c r="H332" s="89"/>
      <c r="I332" s="89"/>
      <c r="J332" s="89"/>
      <c r="K332" s="89"/>
      <c r="L332" s="89"/>
    </row>
    <row r="333" spans="1:12" ht="15.75" x14ac:dyDescent="0.5">
      <c r="A333" s="100">
        <v>326</v>
      </c>
      <c r="B333" s="101">
        <f t="shared" si="25"/>
        <v>50417.23861339342</v>
      </c>
      <c r="C333" s="102">
        <f t="shared" si="26"/>
        <v>1596.7259884300395</v>
      </c>
      <c r="D333" s="101">
        <f t="shared" si="27"/>
        <v>294.1005585781283</v>
      </c>
      <c r="E333" s="103">
        <f t="shared" si="28"/>
        <v>1302.6254298519111</v>
      </c>
      <c r="F333" s="104">
        <f t="shared" si="29"/>
        <v>49114.613183541507</v>
      </c>
      <c r="G333" s="89"/>
      <c r="H333" s="89"/>
      <c r="I333" s="89"/>
      <c r="J333" s="89"/>
      <c r="K333" s="89"/>
      <c r="L333" s="89"/>
    </row>
    <row r="334" spans="1:12" ht="15.75" x14ac:dyDescent="0.5">
      <c r="A334" s="100">
        <v>327</v>
      </c>
      <c r="B334" s="101">
        <f t="shared" si="25"/>
        <v>49114.613183541507</v>
      </c>
      <c r="C334" s="102">
        <f t="shared" si="26"/>
        <v>1596.7259884300395</v>
      </c>
      <c r="D334" s="101">
        <f t="shared" si="27"/>
        <v>286.50191023732549</v>
      </c>
      <c r="E334" s="103">
        <f t="shared" si="28"/>
        <v>1310.2240781927139</v>
      </c>
      <c r="F334" s="104">
        <f t="shared" si="29"/>
        <v>47804.38910534879</v>
      </c>
      <c r="G334" s="89"/>
      <c r="H334" s="89"/>
      <c r="I334" s="89"/>
      <c r="J334" s="89"/>
      <c r="K334" s="89"/>
      <c r="L334" s="89"/>
    </row>
    <row r="335" spans="1:12" ht="15.75" x14ac:dyDescent="0.5">
      <c r="A335" s="100">
        <v>328</v>
      </c>
      <c r="B335" s="101">
        <f t="shared" si="25"/>
        <v>47804.38910534879</v>
      </c>
      <c r="C335" s="102">
        <f t="shared" si="26"/>
        <v>1596.7259884300395</v>
      </c>
      <c r="D335" s="101">
        <f t="shared" si="27"/>
        <v>278.85893644786796</v>
      </c>
      <c r="E335" s="103">
        <f t="shared" si="28"/>
        <v>1317.8670519821715</v>
      </c>
      <c r="F335" s="104">
        <f t="shared" si="29"/>
        <v>46486.522053366622</v>
      </c>
      <c r="G335" s="89"/>
      <c r="H335" s="89"/>
      <c r="I335" s="89"/>
      <c r="J335" s="89"/>
      <c r="K335" s="89"/>
      <c r="L335" s="89"/>
    </row>
    <row r="336" spans="1:12" ht="15.75" x14ac:dyDescent="0.5">
      <c r="A336" s="100">
        <v>329</v>
      </c>
      <c r="B336" s="101">
        <f t="shared" si="25"/>
        <v>46486.522053366622</v>
      </c>
      <c r="C336" s="102">
        <f t="shared" si="26"/>
        <v>1596.7259884300395</v>
      </c>
      <c r="D336" s="101">
        <f t="shared" si="27"/>
        <v>271.17137864463865</v>
      </c>
      <c r="E336" s="103">
        <f t="shared" si="28"/>
        <v>1325.5546097854008</v>
      </c>
      <c r="F336" s="104">
        <f t="shared" si="29"/>
        <v>45160.967443581219</v>
      </c>
      <c r="G336" s="89"/>
      <c r="H336" s="89"/>
      <c r="I336" s="89"/>
      <c r="J336" s="89"/>
      <c r="K336" s="89"/>
      <c r="L336" s="89"/>
    </row>
    <row r="337" spans="1:12" ht="15.75" x14ac:dyDescent="0.5">
      <c r="A337" s="100">
        <v>330</v>
      </c>
      <c r="B337" s="101">
        <f t="shared" si="25"/>
        <v>45160.967443581219</v>
      </c>
      <c r="C337" s="102">
        <f t="shared" si="26"/>
        <v>1596.7259884300395</v>
      </c>
      <c r="D337" s="101">
        <f t="shared" si="27"/>
        <v>263.4389767542238</v>
      </c>
      <c r="E337" s="103">
        <f t="shared" si="28"/>
        <v>1333.2870116758156</v>
      </c>
      <c r="F337" s="104">
        <f t="shared" si="29"/>
        <v>43827.680431905406</v>
      </c>
      <c r="G337" s="89"/>
      <c r="H337" s="89"/>
      <c r="I337" s="89"/>
      <c r="J337" s="89"/>
      <c r="K337" s="89"/>
      <c r="L337" s="89"/>
    </row>
    <row r="338" spans="1:12" ht="15.75" x14ac:dyDescent="0.5">
      <c r="A338" s="100">
        <v>331</v>
      </c>
      <c r="B338" s="101">
        <f t="shared" si="25"/>
        <v>43827.680431905406</v>
      </c>
      <c r="C338" s="102">
        <f t="shared" si="26"/>
        <v>1596.7259884300395</v>
      </c>
      <c r="D338" s="101">
        <f t="shared" si="27"/>
        <v>255.66146918611489</v>
      </c>
      <c r="E338" s="103">
        <f t="shared" si="28"/>
        <v>1341.0645192439247</v>
      </c>
      <c r="F338" s="104">
        <f t="shared" si="29"/>
        <v>42486.61591266148</v>
      </c>
      <c r="G338" s="89"/>
      <c r="H338" s="89"/>
      <c r="I338" s="89"/>
      <c r="J338" s="89"/>
      <c r="K338" s="89"/>
      <c r="L338" s="89"/>
    </row>
    <row r="339" spans="1:12" ht="15.75" x14ac:dyDescent="0.5">
      <c r="A339" s="100">
        <v>332</v>
      </c>
      <c r="B339" s="101">
        <f t="shared" si="25"/>
        <v>42486.61591266148</v>
      </c>
      <c r="C339" s="102">
        <f t="shared" si="26"/>
        <v>1596.7259884300395</v>
      </c>
      <c r="D339" s="101">
        <f t="shared" si="27"/>
        <v>247.83859282385868</v>
      </c>
      <c r="E339" s="103">
        <f t="shared" si="28"/>
        <v>1348.8873956061807</v>
      </c>
      <c r="F339" s="104">
        <f t="shared" si="29"/>
        <v>41137.7285170553</v>
      </c>
      <c r="G339" s="89"/>
      <c r="H339" s="89"/>
      <c r="I339" s="89"/>
      <c r="J339" s="89"/>
      <c r="K339" s="89"/>
      <c r="L339" s="89"/>
    </row>
    <row r="340" spans="1:12" ht="15.75" x14ac:dyDescent="0.5">
      <c r="A340" s="100">
        <v>333</v>
      </c>
      <c r="B340" s="101">
        <f t="shared" si="25"/>
        <v>41137.7285170553</v>
      </c>
      <c r="C340" s="102">
        <f t="shared" si="26"/>
        <v>1596.7259884300395</v>
      </c>
      <c r="D340" s="101">
        <f t="shared" si="27"/>
        <v>239.97008301615594</v>
      </c>
      <c r="E340" s="103">
        <f t="shared" si="28"/>
        <v>1356.7559054138835</v>
      </c>
      <c r="F340" s="104">
        <f t="shared" si="29"/>
        <v>39780.972611641417</v>
      </c>
      <c r="G340" s="89"/>
      <c r="H340" s="89"/>
      <c r="I340" s="89"/>
      <c r="J340" s="89"/>
      <c r="K340" s="89"/>
      <c r="L340" s="89"/>
    </row>
    <row r="341" spans="1:12" ht="15.75" x14ac:dyDescent="0.5">
      <c r="A341" s="100">
        <v>334</v>
      </c>
      <c r="B341" s="101">
        <f t="shared" si="25"/>
        <v>39780.972611641417</v>
      </c>
      <c r="C341" s="102">
        <f t="shared" si="26"/>
        <v>1596.7259884300395</v>
      </c>
      <c r="D341" s="101">
        <f t="shared" si="27"/>
        <v>232.05567356790831</v>
      </c>
      <c r="E341" s="103">
        <f t="shared" si="28"/>
        <v>1364.6703148621311</v>
      </c>
      <c r="F341" s="104">
        <f t="shared" si="29"/>
        <v>38416.302296779286</v>
      </c>
      <c r="G341" s="89"/>
      <c r="H341" s="89"/>
      <c r="I341" s="89"/>
      <c r="J341" s="89"/>
      <c r="K341" s="89"/>
      <c r="L341" s="89"/>
    </row>
    <row r="342" spans="1:12" ht="15.75" x14ac:dyDescent="0.5">
      <c r="A342" s="100">
        <v>335</v>
      </c>
      <c r="B342" s="101">
        <f t="shared" si="25"/>
        <v>38416.302296779286</v>
      </c>
      <c r="C342" s="102">
        <f t="shared" si="26"/>
        <v>1596.7259884300395</v>
      </c>
      <c r="D342" s="101">
        <f t="shared" si="27"/>
        <v>224.09509673121252</v>
      </c>
      <c r="E342" s="103">
        <f t="shared" si="28"/>
        <v>1372.6308916988269</v>
      </c>
      <c r="F342" s="104">
        <f t="shared" si="29"/>
        <v>37043.671405080458</v>
      </c>
      <c r="G342" s="89"/>
      <c r="H342" s="89"/>
      <c r="I342" s="89"/>
      <c r="J342" s="89"/>
      <c r="K342" s="89"/>
      <c r="L342" s="89"/>
    </row>
    <row r="343" spans="1:12" ht="15.75" x14ac:dyDescent="0.5">
      <c r="A343" s="100">
        <v>336</v>
      </c>
      <c r="B343" s="101">
        <f t="shared" si="25"/>
        <v>37043.671405080458</v>
      </c>
      <c r="C343" s="102">
        <f t="shared" si="26"/>
        <v>1596.7259884300395</v>
      </c>
      <c r="D343" s="101">
        <f t="shared" si="27"/>
        <v>216.0880831963027</v>
      </c>
      <c r="E343" s="103">
        <f t="shared" si="28"/>
        <v>1380.6379052337368</v>
      </c>
      <c r="F343" s="104">
        <f t="shared" si="29"/>
        <v>35663.033499846722</v>
      </c>
      <c r="G343" s="89"/>
      <c r="H343" s="89"/>
      <c r="I343" s="89"/>
      <c r="J343" s="89"/>
      <c r="K343" s="89"/>
      <c r="L343" s="89"/>
    </row>
    <row r="344" spans="1:12" ht="15.75" x14ac:dyDescent="0.5">
      <c r="A344" s="100">
        <v>337</v>
      </c>
      <c r="B344" s="101">
        <f t="shared" si="25"/>
        <v>35663.033499846722</v>
      </c>
      <c r="C344" s="102">
        <f t="shared" si="26"/>
        <v>1596.7259884300395</v>
      </c>
      <c r="D344" s="101">
        <f t="shared" si="27"/>
        <v>208.03436208243923</v>
      </c>
      <c r="E344" s="103">
        <f t="shared" si="28"/>
        <v>1388.6916263476003</v>
      </c>
      <c r="F344" s="104">
        <f t="shared" si="29"/>
        <v>34274.341873499121</v>
      </c>
      <c r="G344" s="89"/>
      <c r="H344" s="89"/>
      <c r="I344" s="89"/>
      <c r="J344" s="89"/>
      <c r="K344" s="89"/>
      <c r="L344" s="89"/>
    </row>
    <row r="345" spans="1:12" ht="15.75" x14ac:dyDescent="0.5">
      <c r="A345" s="100">
        <v>338</v>
      </c>
      <c r="B345" s="101">
        <f t="shared" si="25"/>
        <v>34274.341873499121</v>
      </c>
      <c r="C345" s="102">
        <f t="shared" si="26"/>
        <v>1596.7259884300395</v>
      </c>
      <c r="D345" s="101">
        <f t="shared" si="27"/>
        <v>199.9336609287449</v>
      </c>
      <c r="E345" s="103">
        <f t="shared" si="28"/>
        <v>1396.7923275012945</v>
      </c>
      <c r="F345" s="104">
        <f t="shared" si="29"/>
        <v>32877.549545997826</v>
      </c>
      <c r="G345" s="89"/>
      <c r="H345" s="89"/>
      <c r="I345" s="89"/>
      <c r="J345" s="89"/>
      <c r="K345" s="89"/>
      <c r="L345" s="89"/>
    </row>
    <row r="346" spans="1:12" ht="15.75" x14ac:dyDescent="0.5">
      <c r="A346" s="100">
        <v>339</v>
      </c>
      <c r="B346" s="101">
        <f t="shared" si="25"/>
        <v>32877.549545997826</v>
      </c>
      <c r="C346" s="102">
        <f t="shared" si="26"/>
        <v>1596.7259884300395</v>
      </c>
      <c r="D346" s="101">
        <f t="shared" si="27"/>
        <v>191.78570568498733</v>
      </c>
      <c r="E346" s="103">
        <f t="shared" si="28"/>
        <v>1404.9402827450522</v>
      </c>
      <c r="F346" s="104">
        <f t="shared" si="29"/>
        <v>31472.609263252773</v>
      </c>
      <c r="G346" s="89"/>
      <c r="H346" s="89"/>
      <c r="I346" s="89"/>
      <c r="J346" s="89"/>
      <c r="K346" s="89"/>
      <c r="L346" s="89"/>
    </row>
    <row r="347" spans="1:12" ht="15.75" x14ac:dyDescent="0.5">
      <c r="A347" s="100">
        <v>340</v>
      </c>
      <c r="B347" s="101">
        <f t="shared" si="25"/>
        <v>31472.609263252773</v>
      </c>
      <c r="C347" s="102">
        <f t="shared" si="26"/>
        <v>1596.7259884300395</v>
      </c>
      <c r="D347" s="101">
        <f t="shared" si="27"/>
        <v>183.59022070230787</v>
      </c>
      <c r="E347" s="103">
        <f t="shared" si="28"/>
        <v>1413.1357677277315</v>
      </c>
      <c r="F347" s="104">
        <f t="shared" si="29"/>
        <v>30059.473495525042</v>
      </c>
      <c r="G347" s="89"/>
      <c r="H347" s="89"/>
      <c r="I347" s="89"/>
      <c r="J347" s="89"/>
      <c r="K347" s="89"/>
      <c r="L347" s="89"/>
    </row>
    <row r="348" spans="1:12" ht="15.75" x14ac:dyDescent="0.5">
      <c r="A348" s="100">
        <v>341</v>
      </c>
      <c r="B348" s="101">
        <f t="shared" si="25"/>
        <v>30059.473495525042</v>
      </c>
      <c r="C348" s="102">
        <f t="shared" si="26"/>
        <v>1596.7259884300395</v>
      </c>
      <c r="D348" s="101">
        <f t="shared" si="27"/>
        <v>175.3469287238961</v>
      </c>
      <c r="E348" s="103">
        <f t="shared" si="28"/>
        <v>1421.3790597061434</v>
      </c>
      <c r="F348" s="104">
        <f t="shared" si="29"/>
        <v>28638.094435818901</v>
      </c>
      <c r="G348" s="89"/>
      <c r="H348" s="89"/>
      <c r="I348" s="89"/>
      <c r="J348" s="89"/>
      <c r="K348" s="89"/>
      <c r="L348" s="89"/>
    </row>
    <row r="349" spans="1:12" ht="15.75" x14ac:dyDescent="0.5">
      <c r="A349" s="100">
        <v>342</v>
      </c>
      <c r="B349" s="101">
        <f t="shared" si="25"/>
        <v>28638.094435818901</v>
      </c>
      <c r="C349" s="102">
        <f t="shared" si="26"/>
        <v>1596.7259884300395</v>
      </c>
      <c r="D349" s="101">
        <f t="shared" si="27"/>
        <v>167.05555087561027</v>
      </c>
      <c r="E349" s="103">
        <f t="shared" si="28"/>
        <v>1429.6704375544291</v>
      </c>
      <c r="F349" s="104">
        <f t="shared" si="29"/>
        <v>27208.423998264472</v>
      </c>
      <c r="G349" s="89"/>
      <c r="H349" s="89"/>
      <c r="I349" s="89"/>
      <c r="J349" s="89"/>
      <c r="K349" s="89"/>
      <c r="L349" s="89"/>
    </row>
    <row r="350" spans="1:12" ht="15.75" x14ac:dyDescent="0.5">
      <c r="A350" s="100">
        <v>343</v>
      </c>
      <c r="B350" s="101">
        <f t="shared" si="25"/>
        <v>27208.423998264472</v>
      </c>
      <c r="C350" s="102">
        <f t="shared" si="26"/>
        <v>1596.7259884300395</v>
      </c>
      <c r="D350" s="101">
        <f t="shared" si="27"/>
        <v>158.71580665654275</v>
      </c>
      <c r="E350" s="103">
        <f t="shared" si="28"/>
        <v>1438.0101817734967</v>
      </c>
      <c r="F350" s="104">
        <f t="shared" si="29"/>
        <v>25770.413816490975</v>
      </c>
      <c r="G350" s="89"/>
      <c r="H350" s="89"/>
      <c r="I350" s="89"/>
      <c r="J350" s="89"/>
      <c r="K350" s="89"/>
      <c r="L350" s="89"/>
    </row>
    <row r="351" spans="1:12" ht="15.75" x14ac:dyDescent="0.5">
      <c r="A351" s="100">
        <v>344</v>
      </c>
      <c r="B351" s="101">
        <f t="shared" si="25"/>
        <v>25770.413816490975</v>
      </c>
      <c r="C351" s="102">
        <f t="shared" si="26"/>
        <v>1596.7259884300395</v>
      </c>
      <c r="D351" s="101">
        <f t="shared" si="27"/>
        <v>150.32741392953071</v>
      </c>
      <c r="E351" s="103">
        <f t="shared" si="28"/>
        <v>1446.3985745005089</v>
      </c>
      <c r="F351" s="104">
        <f t="shared" si="29"/>
        <v>24324.015241990466</v>
      </c>
      <c r="G351" s="89"/>
      <c r="H351" s="89"/>
      <c r="I351" s="89"/>
      <c r="J351" s="89"/>
      <c r="K351" s="89"/>
      <c r="L351" s="89"/>
    </row>
    <row r="352" spans="1:12" ht="15.75" x14ac:dyDescent="0.5">
      <c r="A352" s="100">
        <v>345</v>
      </c>
      <c r="B352" s="101">
        <f t="shared" si="25"/>
        <v>24324.015241990466</v>
      </c>
      <c r="C352" s="102">
        <f t="shared" si="26"/>
        <v>1596.7259884300395</v>
      </c>
      <c r="D352" s="101">
        <f t="shared" si="27"/>
        <v>141.89008891161106</v>
      </c>
      <c r="E352" s="103">
        <f t="shared" si="28"/>
        <v>1454.8358995184285</v>
      </c>
      <c r="F352" s="104">
        <f t="shared" si="29"/>
        <v>22869.179342472038</v>
      </c>
      <c r="G352" s="89"/>
      <c r="H352" s="89"/>
      <c r="I352" s="89"/>
      <c r="J352" s="89"/>
      <c r="K352" s="89"/>
      <c r="L352" s="89"/>
    </row>
    <row r="353" spans="1:12" ht="15.75" x14ac:dyDescent="0.5">
      <c r="A353" s="100">
        <v>346</v>
      </c>
      <c r="B353" s="101">
        <f t="shared" si="25"/>
        <v>22869.179342472038</v>
      </c>
      <c r="C353" s="102">
        <f t="shared" si="26"/>
        <v>1596.7259884300395</v>
      </c>
      <c r="D353" s="101">
        <f t="shared" si="27"/>
        <v>133.40354616442025</v>
      </c>
      <c r="E353" s="103">
        <f t="shared" si="28"/>
        <v>1463.3224422656192</v>
      </c>
      <c r="F353" s="104">
        <f t="shared" si="29"/>
        <v>21405.856900206418</v>
      </c>
      <c r="G353" s="89"/>
      <c r="H353" s="89"/>
      <c r="I353" s="89"/>
      <c r="J353" s="89"/>
      <c r="K353" s="89"/>
      <c r="L353" s="89"/>
    </row>
    <row r="354" spans="1:12" ht="15.75" x14ac:dyDescent="0.5">
      <c r="A354" s="100">
        <v>347</v>
      </c>
      <c r="B354" s="101">
        <f t="shared" si="25"/>
        <v>21405.856900206418</v>
      </c>
      <c r="C354" s="102">
        <f t="shared" si="26"/>
        <v>1596.7259884300395</v>
      </c>
      <c r="D354" s="101">
        <f t="shared" si="27"/>
        <v>124.86749858453744</v>
      </c>
      <c r="E354" s="103">
        <f t="shared" si="28"/>
        <v>1471.8584898455019</v>
      </c>
      <c r="F354" s="104">
        <f t="shared" si="29"/>
        <v>19933.998410360917</v>
      </c>
      <c r="G354" s="89"/>
      <c r="H354" s="89"/>
      <c r="I354" s="89"/>
      <c r="J354" s="89"/>
      <c r="K354" s="89"/>
      <c r="L354" s="89"/>
    </row>
    <row r="355" spans="1:12" ht="15.75" x14ac:dyDescent="0.5">
      <c r="A355" s="100">
        <v>348</v>
      </c>
      <c r="B355" s="101">
        <f t="shared" si="25"/>
        <v>19933.998410360917</v>
      </c>
      <c r="C355" s="102">
        <f t="shared" si="26"/>
        <v>1596.7259884300395</v>
      </c>
      <c r="D355" s="101">
        <f t="shared" si="27"/>
        <v>116.28165739377202</v>
      </c>
      <c r="E355" s="103">
        <f t="shared" si="28"/>
        <v>1480.4443310362674</v>
      </c>
      <c r="F355" s="104">
        <f t="shared" si="29"/>
        <v>18453.554079324651</v>
      </c>
      <c r="G355" s="89"/>
      <c r="H355" s="89"/>
      <c r="I355" s="89"/>
      <c r="J355" s="89"/>
      <c r="K355" s="89"/>
      <c r="L355" s="89"/>
    </row>
    <row r="356" spans="1:12" ht="15.75" x14ac:dyDescent="0.5">
      <c r="A356" s="100">
        <v>349</v>
      </c>
      <c r="B356" s="101">
        <f t="shared" si="25"/>
        <v>18453.554079324651</v>
      </c>
      <c r="C356" s="102">
        <f t="shared" si="26"/>
        <v>1596.7259884300395</v>
      </c>
      <c r="D356" s="101">
        <f t="shared" si="27"/>
        <v>107.64573212939381</v>
      </c>
      <c r="E356" s="103">
        <f t="shared" si="28"/>
        <v>1489.0802563006457</v>
      </c>
      <c r="F356" s="104">
        <f t="shared" si="29"/>
        <v>16964.473823024004</v>
      </c>
      <c r="G356" s="89"/>
      <c r="H356" s="89"/>
      <c r="I356" s="89"/>
      <c r="J356" s="89"/>
      <c r="K356" s="89"/>
      <c r="L356" s="89"/>
    </row>
    <row r="357" spans="1:12" ht="15.75" x14ac:dyDescent="0.5">
      <c r="A357" s="100">
        <v>350</v>
      </c>
      <c r="B357" s="101">
        <f t="shared" si="25"/>
        <v>16964.473823024004</v>
      </c>
      <c r="C357" s="102">
        <f t="shared" si="26"/>
        <v>1596.7259884300395</v>
      </c>
      <c r="D357" s="101">
        <f t="shared" si="27"/>
        <v>98.959430634306685</v>
      </c>
      <c r="E357" s="103">
        <f t="shared" si="28"/>
        <v>1497.7665577957328</v>
      </c>
      <c r="F357" s="104">
        <f t="shared" si="29"/>
        <v>15466.707265228271</v>
      </c>
      <c r="G357" s="89"/>
      <c r="H357" s="89"/>
      <c r="I357" s="89"/>
      <c r="J357" s="89"/>
      <c r="K357" s="89"/>
      <c r="L357" s="89"/>
    </row>
    <row r="358" spans="1:12" ht="15.75" x14ac:dyDescent="0.5">
      <c r="A358" s="100">
        <v>351</v>
      </c>
      <c r="B358" s="101">
        <f t="shared" si="25"/>
        <v>15466.707265228271</v>
      </c>
      <c r="C358" s="102">
        <f t="shared" si="26"/>
        <v>1596.7259884300395</v>
      </c>
      <c r="D358" s="101">
        <f t="shared" si="27"/>
        <v>90.222459047164932</v>
      </c>
      <c r="E358" s="103">
        <f t="shared" si="28"/>
        <v>1506.5035293828746</v>
      </c>
      <c r="F358" s="104">
        <f t="shared" si="29"/>
        <v>13960.203735845396</v>
      </c>
      <c r="G358" s="89"/>
      <c r="H358" s="89"/>
      <c r="I358" s="89"/>
      <c r="J358" s="89"/>
      <c r="K358" s="89"/>
      <c r="L358" s="89"/>
    </row>
    <row r="359" spans="1:12" ht="15.75" x14ac:dyDescent="0.5">
      <c r="A359" s="100">
        <v>352</v>
      </c>
      <c r="B359" s="101">
        <f t="shared" si="25"/>
        <v>13960.203735845396</v>
      </c>
      <c r="C359" s="102">
        <f t="shared" si="26"/>
        <v>1596.7259884300395</v>
      </c>
      <c r="D359" s="101">
        <f t="shared" si="27"/>
        <v>81.434521792431482</v>
      </c>
      <c r="E359" s="103">
        <f t="shared" si="28"/>
        <v>1515.291466637608</v>
      </c>
      <c r="F359" s="104">
        <f t="shared" si="29"/>
        <v>12444.912269207789</v>
      </c>
      <c r="G359" s="89"/>
      <c r="H359" s="89"/>
      <c r="I359" s="89"/>
      <c r="J359" s="89"/>
      <c r="K359" s="89"/>
      <c r="L359" s="89"/>
    </row>
    <row r="360" spans="1:12" ht="15.75" x14ac:dyDescent="0.5">
      <c r="A360" s="100">
        <v>353</v>
      </c>
      <c r="B360" s="101">
        <f t="shared" si="25"/>
        <v>12444.912269207789</v>
      </c>
      <c r="C360" s="102">
        <f t="shared" si="26"/>
        <v>1596.7259884300395</v>
      </c>
      <c r="D360" s="101">
        <f t="shared" si="27"/>
        <v>72.595321570378772</v>
      </c>
      <c r="E360" s="103">
        <f t="shared" si="28"/>
        <v>1524.1306668596608</v>
      </c>
      <c r="F360" s="104">
        <f t="shared" si="29"/>
        <v>10920.781602348128</v>
      </c>
      <c r="G360" s="89"/>
      <c r="H360" s="89"/>
      <c r="I360" s="89"/>
      <c r="J360" s="89"/>
      <c r="K360" s="89"/>
      <c r="L360" s="89"/>
    </row>
    <row r="361" spans="1:12" ht="15.75" x14ac:dyDescent="0.5">
      <c r="A361" s="100">
        <v>354</v>
      </c>
      <c r="B361" s="101">
        <f t="shared" si="25"/>
        <v>10920.781602348128</v>
      </c>
      <c r="C361" s="102">
        <f t="shared" si="26"/>
        <v>1596.7259884300395</v>
      </c>
      <c r="D361" s="101">
        <f t="shared" si="27"/>
        <v>63.704559347030759</v>
      </c>
      <c r="E361" s="103">
        <f t="shared" si="28"/>
        <v>1533.0214290830088</v>
      </c>
      <c r="F361" s="104">
        <f t="shared" si="29"/>
        <v>9387.7601732651201</v>
      </c>
      <c r="G361" s="89"/>
      <c r="H361" s="89"/>
      <c r="I361" s="89"/>
      <c r="J361" s="89"/>
      <c r="K361" s="89"/>
      <c r="L361" s="89"/>
    </row>
    <row r="362" spans="1:12" ht="15.75" x14ac:dyDescent="0.5">
      <c r="A362" s="100">
        <v>355</v>
      </c>
      <c r="B362" s="101">
        <f t="shared" si="25"/>
        <v>9387.7601732651201</v>
      </c>
      <c r="C362" s="102">
        <f t="shared" si="26"/>
        <v>1596.7259884300395</v>
      </c>
      <c r="D362" s="101">
        <f t="shared" si="27"/>
        <v>54.761934344046544</v>
      </c>
      <c r="E362" s="103">
        <f t="shared" si="28"/>
        <v>1541.964054085993</v>
      </c>
      <c r="F362" s="104">
        <f t="shared" si="29"/>
        <v>7845.7961191791273</v>
      </c>
      <c r="G362" s="89"/>
      <c r="H362" s="89"/>
      <c r="I362" s="89"/>
      <c r="J362" s="89"/>
      <c r="K362" s="89"/>
      <c r="L362" s="89"/>
    </row>
    <row r="363" spans="1:12" ht="15.75" x14ac:dyDescent="0.5">
      <c r="A363" s="100">
        <v>356</v>
      </c>
      <c r="B363" s="101">
        <f t="shared" si="25"/>
        <v>7845.7961191791273</v>
      </c>
      <c r="C363" s="102">
        <f t="shared" si="26"/>
        <v>1596.7259884300395</v>
      </c>
      <c r="D363" s="101">
        <f t="shared" si="27"/>
        <v>45.767144028544912</v>
      </c>
      <c r="E363" s="103">
        <f t="shared" si="28"/>
        <v>1550.9588444014946</v>
      </c>
      <c r="F363" s="104">
        <f t="shared" si="29"/>
        <v>6294.837274777633</v>
      </c>
      <c r="G363" s="89"/>
      <c r="H363" s="89"/>
      <c r="I363" s="89"/>
      <c r="J363" s="89"/>
      <c r="K363" s="89"/>
      <c r="L363" s="89"/>
    </row>
    <row r="364" spans="1:12" ht="15.75" x14ac:dyDescent="0.5">
      <c r="A364" s="100">
        <v>357</v>
      </c>
      <c r="B364" s="101">
        <f t="shared" si="25"/>
        <v>6294.837274777633</v>
      </c>
      <c r="C364" s="102">
        <f t="shared" si="26"/>
        <v>1596.7259884300395</v>
      </c>
      <c r="D364" s="101">
        <f t="shared" si="27"/>
        <v>36.719884102869528</v>
      </c>
      <c r="E364" s="103">
        <f t="shared" si="28"/>
        <v>1560.0061043271699</v>
      </c>
      <c r="F364" s="104">
        <f t="shared" si="29"/>
        <v>4734.8311704504631</v>
      </c>
      <c r="G364" s="89"/>
      <c r="H364" s="89"/>
      <c r="I364" s="89"/>
      <c r="J364" s="89"/>
      <c r="K364" s="89"/>
      <c r="L364" s="89"/>
    </row>
    <row r="365" spans="1:12" ht="15.75" x14ac:dyDescent="0.5">
      <c r="A365" s="100">
        <v>358</v>
      </c>
      <c r="B365" s="101">
        <f t="shared" si="25"/>
        <v>4734.8311704504631</v>
      </c>
      <c r="C365" s="102">
        <f t="shared" si="26"/>
        <v>1596.7259884300395</v>
      </c>
      <c r="D365" s="101">
        <f t="shared" si="27"/>
        <v>27.61984849429437</v>
      </c>
      <c r="E365" s="103">
        <f t="shared" si="28"/>
        <v>1569.1061399357452</v>
      </c>
      <c r="F365" s="104">
        <f t="shared" si="29"/>
        <v>3165.7250305147181</v>
      </c>
      <c r="G365" s="89"/>
      <c r="H365" s="89"/>
      <c r="I365" s="89"/>
      <c r="J365" s="89"/>
      <c r="K365" s="89"/>
      <c r="L365" s="89"/>
    </row>
    <row r="366" spans="1:12" ht="15.75" x14ac:dyDescent="0.5">
      <c r="A366" s="100">
        <v>359</v>
      </c>
      <c r="B366" s="101">
        <f t="shared" si="25"/>
        <v>3165.7250305147181</v>
      </c>
      <c r="C366" s="102">
        <f t="shared" si="26"/>
        <v>1596.7259884300395</v>
      </c>
      <c r="D366" s="101">
        <f t="shared" si="27"/>
        <v>18.46672934466919</v>
      </c>
      <c r="E366" s="103">
        <f t="shared" si="28"/>
        <v>1578.2592590853703</v>
      </c>
      <c r="F366" s="104">
        <f t="shared" si="29"/>
        <v>1587.4657714293478</v>
      </c>
      <c r="G366" s="89"/>
      <c r="H366" s="89"/>
      <c r="I366" s="89"/>
      <c r="J366" s="89"/>
      <c r="K366" s="89"/>
      <c r="L366" s="89"/>
    </row>
    <row r="367" spans="1:12" ht="16.149999999999999" thickBot="1" x14ac:dyDescent="0.55000000000000004">
      <c r="A367" s="111">
        <v>360</v>
      </c>
      <c r="B367" s="101">
        <f t="shared" si="25"/>
        <v>1587.4657714293478</v>
      </c>
      <c r="C367" s="102">
        <f t="shared" si="26"/>
        <v>1596.7259884300395</v>
      </c>
      <c r="D367" s="101">
        <f t="shared" si="27"/>
        <v>9.2602170000045287</v>
      </c>
      <c r="E367" s="103">
        <f t="shared" si="28"/>
        <v>1587.4657714300349</v>
      </c>
      <c r="F367" s="104">
        <f t="shared" si="29"/>
        <v>-6.8712324718944728E-10</v>
      </c>
      <c r="G367" s="89"/>
      <c r="H367" s="89"/>
      <c r="I367" s="89"/>
      <c r="J367" s="89"/>
      <c r="K367" s="89"/>
      <c r="L367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Mortgage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Chavez</dc:creator>
  <cp:lastModifiedBy>Suraj Udasi</cp:lastModifiedBy>
  <dcterms:created xsi:type="dcterms:W3CDTF">2023-01-14T00:23:40Z</dcterms:created>
  <dcterms:modified xsi:type="dcterms:W3CDTF">2024-03-17T04:43:31Z</dcterms:modified>
</cp:coreProperties>
</file>