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day/Downloads/"/>
    </mc:Choice>
  </mc:AlternateContent>
  <xr:revisionPtr revIDLastSave="0" documentId="13_ncr:1_{CAA3099F-6247-3D42-BB61-28254A51DB51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Sheet4" sheetId="9" r:id="rId1"/>
    <sheet name="Sheet1" sheetId="6" r:id="rId2"/>
    <sheet name="Sheet3" sheetId="8" r:id="rId3"/>
    <sheet name="Sheet2" sheetId="7" r:id="rId4"/>
    <sheet name="Results" sheetId="1" r:id="rId5"/>
    <sheet name="Sheet5" sheetId="2" r:id="rId6"/>
    <sheet name="LTA" sheetId="3" r:id="rId7"/>
    <sheet name="Bid Distribution" sheetId="4" r:id="rId8"/>
    <sheet name="Bid Distribution 2" sheetId="5" r:id="rId9"/>
  </sheets>
  <definedNames>
    <definedName name="_xlnm._FilterDatabase" localSheetId="4" hidden="1">Results!$D$1:$D$2256</definedName>
  </definedNames>
  <calcPr calcId="191029" iterate="1" calcOnSave="0"/>
  <pivotCaches>
    <pivotCache cacheId="15" r:id="rId10"/>
    <pivotCache cacheId="1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4" i="7" l="1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15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2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15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377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39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03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265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191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53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15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77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3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2" i="7"/>
  <c r="F6" i="1"/>
  <c r="L271" i="5"/>
  <c r="L270" i="5"/>
  <c r="J270" i="5"/>
  <c r="L269" i="5"/>
  <c r="J269" i="5"/>
  <c r="L268" i="5"/>
  <c r="J268" i="5"/>
  <c r="L267" i="5"/>
  <c r="J267" i="5"/>
  <c r="L266" i="5"/>
  <c r="J266" i="5"/>
  <c r="L265" i="5"/>
  <c r="J265" i="5"/>
  <c r="L264" i="5"/>
  <c r="J264" i="5"/>
  <c r="L263" i="5"/>
  <c r="J263" i="5"/>
  <c r="L262" i="5"/>
  <c r="L261" i="5"/>
  <c r="J261" i="5"/>
  <c r="L260" i="5"/>
  <c r="J260" i="5"/>
  <c r="L259" i="5"/>
  <c r="J259" i="5"/>
  <c r="L258" i="5"/>
  <c r="J258" i="5"/>
  <c r="L257" i="5"/>
  <c r="J257" i="5"/>
  <c r="L256" i="5"/>
  <c r="J256" i="5"/>
  <c r="L255" i="5"/>
  <c r="J255" i="5"/>
  <c r="L254" i="5"/>
  <c r="J254" i="5"/>
  <c r="L253" i="5"/>
  <c r="L252" i="5"/>
  <c r="J252" i="5"/>
  <c r="L251" i="5"/>
  <c r="J251" i="5"/>
  <c r="L250" i="5"/>
  <c r="J250" i="5"/>
  <c r="L249" i="5"/>
  <c r="J249" i="5"/>
  <c r="L248" i="5"/>
  <c r="J248" i="5"/>
  <c r="L247" i="5"/>
  <c r="J247" i="5"/>
  <c r="L246" i="5"/>
  <c r="J246" i="5"/>
  <c r="L245" i="5"/>
  <c r="J245" i="5"/>
  <c r="L244" i="5"/>
  <c r="L243" i="5"/>
  <c r="J243" i="5"/>
  <c r="L242" i="5"/>
  <c r="J242" i="5"/>
  <c r="L241" i="5"/>
  <c r="J241" i="5"/>
  <c r="L240" i="5"/>
  <c r="J240" i="5"/>
  <c r="L239" i="5"/>
  <c r="J239" i="5"/>
  <c r="L238" i="5"/>
  <c r="J238" i="5"/>
  <c r="L237" i="5"/>
  <c r="J237" i="5"/>
  <c r="L236" i="5"/>
  <c r="J236" i="5"/>
  <c r="L235" i="5"/>
  <c r="L234" i="5"/>
  <c r="J234" i="5"/>
  <c r="L233" i="5"/>
  <c r="J233" i="5"/>
  <c r="L232" i="5"/>
  <c r="J232" i="5"/>
  <c r="L231" i="5"/>
  <c r="J231" i="5"/>
  <c r="L230" i="5"/>
  <c r="J230" i="5"/>
  <c r="L229" i="5"/>
  <c r="J229" i="5"/>
  <c r="L228" i="5"/>
  <c r="J228" i="5"/>
  <c r="L227" i="5"/>
  <c r="J227" i="5"/>
  <c r="L226" i="5"/>
  <c r="L225" i="5"/>
  <c r="J225" i="5"/>
  <c r="L224" i="5"/>
  <c r="J224" i="5"/>
  <c r="L223" i="5"/>
  <c r="J223" i="5"/>
  <c r="L222" i="5"/>
  <c r="J222" i="5"/>
  <c r="L221" i="5"/>
  <c r="J221" i="5"/>
  <c r="L220" i="5"/>
  <c r="J220" i="5"/>
  <c r="L219" i="5"/>
  <c r="J219" i="5"/>
  <c r="L218" i="5"/>
  <c r="J218" i="5"/>
  <c r="L217" i="5"/>
  <c r="L216" i="5"/>
  <c r="J216" i="5"/>
  <c r="L215" i="5"/>
  <c r="J215" i="5"/>
  <c r="L214" i="5"/>
  <c r="J214" i="5"/>
  <c r="L213" i="5"/>
  <c r="J213" i="5"/>
  <c r="L212" i="5"/>
  <c r="J212" i="5"/>
  <c r="L211" i="5"/>
  <c r="J211" i="5"/>
  <c r="L210" i="5"/>
  <c r="J210" i="5"/>
  <c r="L209" i="5"/>
  <c r="J209" i="5"/>
  <c r="L208" i="5"/>
  <c r="L207" i="5"/>
  <c r="J207" i="5"/>
  <c r="L206" i="5"/>
  <c r="J206" i="5"/>
  <c r="L205" i="5"/>
  <c r="J205" i="5"/>
  <c r="L204" i="5"/>
  <c r="J204" i="5"/>
  <c r="L203" i="5"/>
  <c r="J203" i="5"/>
  <c r="L202" i="5"/>
  <c r="J202" i="5"/>
  <c r="L201" i="5"/>
  <c r="J201" i="5"/>
  <c r="L200" i="5"/>
  <c r="J200" i="5"/>
  <c r="L199" i="5"/>
  <c r="L198" i="5"/>
  <c r="J198" i="5"/>
  <c r="L197" i="5"/>
  <c r="J197" i="5"/>
  <c r="L196" i="5"/>
  <c r="J196" i="5"/>
  <c r="L195" i="5"/>
  <c r="J195" i="5"/>
  <c r="L194" i="5"/>
  <c r="J194" i="5"/>
  <c r="L193" i="5"/>
  <c r="J193" i="5"/>
  <c r="L192" i="5"/>
  <c r="J192" i="5"/>
  <c r="L191" i="5"/>
  <c r="J191" i="5"/>
  <c r="L190" i="5"/>
  <c r="L189" i="5"/>
  <c r="J189" i="5"/>
  <c r="L188" i="5"/>
  <c r="J188" i="5"/>
  <c r="L187" i="5"/>
  <c r="J187" i="5"/>
  <c r="L186" i="5"/>
  <c r="J186" i="5"/>
  <c r="L185" i="5"/>
  <c r="J185" i="5"/>
  <c r="L184" i="5"/>
  <c r="J184" i="5"/>
  <c r="L183" i="5"/>
  <c r="J183" i="5"/>
  <c r="L182" i="5"/>
  <c r="J182" i="5"/>
  <c r="L181" i="5"/>
  <c r="L180" i="5"/>
  <c r="J180" i="5"/>
  <c r="L179" i="5"/>
  <c r="J179" i="5"/>
  <c r="L178" i="5"/>
  <c r="J178" i="5"/>
  <c r="L177" i="5"/>
  <c r="J177" i="5"/>
  <c r="L176" i="5"/>
  <c r="J176" i="5"/>
  <c r="L175" i="5"/>
  <c r="J175" i="5"/>
  <c r="L174" i="5"/>
  <c r="J174" i="5"/>
  <c r="L173" i="5"/>
  <c r="J173" i="5"/>
  <c r="L172" i="5"/>
  <c r="L171" i="5"/>
  <c r="J171" i="5"/>
  <c r="L170" i="5"/>
  <c r="J170" i="5"/>
  <c r="L169" i="5"/>
  <c r="J169" i="5"/>
  <c r="L168" i="5"/>
  <c r="J168" i="5"/>
  <c r="L167" i="5"/>
  <c r="J167" i="5"/>
  <c r="L166" i="5"/>
  <c r="J166" i="5"/>
  <c r="L165" i="5"/>
  <c r="J165" i="5"/>
  <c r="L164" i="5"/>
  <c r="J164" i="5"/>
  <c r="L163" i="5"/>
  <c r="L162" i="5"/>
  <c r="J162" i="5"/>
  <c r="L161" i="5"/>
  <c r="J161" i="5"/>
  <c r="L160" i="5"/>
  <c r="J160" i="5"/>
  <c r="L159" i="5"/>
  <c r="J159" i="5"/>
  <c r="L158" i="5"/>
  <c r="J158" i="5"/>
  <c r="L157" i="5"/>
  <c r="J157" i="5"/>
  <c r="L156" i="5"/>
  <c r="J156" i="5"/>
  <c r="L155" i="5"/>
  <c r="J155" i="5"/>
  <c r="L154" i="5"/>
  <c r="L153" i="5"/>
  <c r="J153" i="5"/>
  <c r="L152" i="5"/>
  <c r="J152" i="5"/>
  <c r="L151" i="5"/>
  <c r="J151" i="5"/>
  <c r="L150" i="5"/>
  <c r="J150" i="5"/>
  <c r="L149" i="5"/>
  <c r="J149" i="5"/>
  <c r="L148" i="5"/>
  <c r="J148" i="5"/>
  <c r="L147" i="5"/>
  <c r="J147" i="5"/>
  <c r="L146" i="5"/>
  <c r="J146" i="5"/>
  <c r="L145" i="5"/>
  <c r="L144" i="5"/>
  <c r="J144" i="5"/>
  <c r="L143" i="5"/>
  <c r="J143" i="5"/>
  <c r="L142" i="5"/>
  <c r="J142" i="5"/>
  <c r="L141" i="5"/>
  <c r="J141" i="5"/>
  <c r="L140" i="5"/>
  <c r="J140" i="5"/>
  <c r="L139" i="5"/>
  <c r="J139" i="5"/>
  <c r="L138" i="5"/>
  <c r="J138" i="5"/>
  <c r="L137" i="5"/>
  <c r="J137" i="5"/>
  <c r="L136" i="5"/>
  <c r="L135" i="5"/>
  <c r="J135" i="5"/>
  <c r="L134" i="5"/>
  <c r="J134" i="5"/>
  <c r="L133" i="5"/>
  <c r="J133" i="5"/>
  <c r="L132" i="5"/>
  <c r="J132" i="5"/>
  <c r="L131" i="5"/>
  <c r="J131" i="5"/>
  <c r="L130" i="5"/>
  <c r="J130" i="5"/>
  <c r="L129" i="5"/>
  <c r="J129" i="5"/>
  <c r="L128" i="5"/>
  <c r="J128" i="5"/>
  <c r="L127" i="5"/>
  <c r="L126" i="5"/>
  <c r="J126" i="5"/>
  <c r="L125" i="5"/>
  <c r="J125" i="5"/>
  <c r="L124" i="5"/>
  <c r="J124" i="5"/>
  <c r="L123" i="5"/>
  <c r="J123" i="5"/>
  <c r="L122" i="5"/>
  <c r="J122" i="5"/>
  <c r="L121" i="5"/>
  <c r="J121" i="5"/>
  <c r="L120" i="5"/>
  <c r="J120" i="5"/>
  <c r="L119" i="5"/>
  <c r="J119" i="5"/>
  <c r="L118" i="5"/>
  <c r="L117" i="5"/>
  <c r="J117" i="5"/>
  <c r="L116" i="5"/>
  <c r="J116" i="5"/>
  <c r="L115" i="5"/>
  <c r="J115" i="5"/>
  <c r="L114" i="5"/>
  <c r="J114" i="5"/>
  <c r="L113" i="5"/>
  <c r="J113" i="5"/>
  <c r="L112" i="5"/>
  <c r="J112" i="5"/>
  <c r="L111" i="5"/>
  <c r="J111" i="5"/>
  <c r="L110" i="5"/>
  <c r="J110" i="5"/>
  <c r="L109" i="5"/>
  <c r="L108" i="5"/>
  <c r="J108" i="5"/>
  <c r="L107" i="5"/>
  <c r="J107" i="5"/>
  <c r="L106" i="5"/>
  <c r="J106" i="5"/>
  <c r="L105" i="5"/>
  <c r="J105" i="5"/>
  <c r="L104" i="5"/>
  <c r="J104" i="5"/>
  <c r="L103" i="5"/>
  <c r="J103" i="5"/>
  <c r="L102" i="5"/>
  <c r="J102" i="5"/>
  <c r="L101" i="5"/>
  <c r="J101" i="5"/>
  <c r="L100" i="5"/>
  <c r="L99" i="5"/>
  <c r="J99" i="5"/>
  <c r="L98" i="5"/>
  <c r="J98" i="5"/>
  <c r="L97" i="5"/>
  <c r="J97" i="5"/>
  <c r="L96" i="5"/>
  <c r="J96" i="5"/>
  <c r="L95" i="5"/>
  <c r="J95" i="5"/>
  <c r="L94" i="5"/>
  <c r="J94" i="5"/>
  <c r="L93" i="5"/>
  <c r="J93" i="5"/>
  <c r="L92" i="5"/>
  <c r="J92" i="5"/>
  <c r="L91" i="5"/>
  <c r="L90" i="5"/>
  <c r="J90" i="5"/>
  <c r="L89" i="5"/>
  <c r="J89" i="5"/>
  <c r="L88" i="5"/>
  <c r="J88" i="5"/>
  <c r="L87" i="5"/>
  <c r="J87" i="5"/>
  <c r="L86" i="5"/>
  <c r="J86" i="5"/>
  <c r="L85" i="5"/>
  <c r="J85" i="5"/>
  <c r="L84" i="5"/>
  <c r="J84" i="5"/>
  <c r="L83" i="5"/>
  <c r="J83" i="5"/>
  <c r="L82" i="5"/>
  <c r="L81" i="5"/>
  <c r="J81" i="5"/>
  <c r="L80" i="5"/>
  <c r="J80" i="5"/>
  <c r="L79" i="5"/>
  <c r="J79" i="5"/>
  <c r="L78" i="5"/>
  <c r="J78" i="5"/>
  <c r="L77" i="5"/>
  <c r="J77" i="5"/>
  <c r="L76" i="5"/>
  <c r="J76" i="5"/>
  <c r="L75" i="5"/>
  <c r="J75" i="5"/>
  <c r="L74" i="5"/>
  <c r="J74" i="5"/>
  <c r="L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L63" i="5"/>
  <c r="J63" i="5"/>
  <c r="L62" i="5"/>
  <c r="J62" i="5"/>
  <c r="L61" i="5"/>
  <c r="J61" i="5"/>
  <c r="L60" i="5"/>
  <c r="J60" i="5"/>
  <c r="L59" i="5"/>
  <c r="J59" i="5"/>
  <c r="L58" i="5"/>
  <c r="J58" i="5"/>
  <c r="L57" i="5"/>
  <c r="J57" i="5"/>
  <c r="L56" i="5"/>
  <c r="J56" i="5"/>
  <c r="L55" i="5"/>
  <c r="L54" i="5"/>
  <c r="J54" i="5"/>
  <c r="L53" i="5"/>
  <c r="J53" i="5"/>
  <c r="L52" i="5"/>
  <c r="J52" i="5"/>
  <c r="L51" i="5"/>
  <c r="J51" i="5"/>
  <c r="L50" i="5"/>
  <c r="J50" i="5"/>
  <c r="L49" i="5"/>
  <c r="J49" i="5"/>
  <c r="L48" i="5"/>
  <c r="J48" i="5"/>
  <c r="L47" i="5"/>
  <c r="J47" i="5"/>
  <c r="L46" i="5"/>
  <c r="L45" i="5"/>
  <c r="J45" i="5"/>
  <c r="L44" i="5"/>
  <c r="J44" i="5"/>
  <c r="L43" i="5"/>
  <c r="J43" i="5"/>
  <c r="L42" i="5"/>
  <c r="J42" i="5"/>
  <c r="L41" i="5"/>
  <c r="J41" i="5"/>
  <c r="L40" i="5"/>
  <c r="J40" i="5"/>
  <c r="L39" i="5"/>
  <c r="J39" i="5"/>
  <c r="L38" i="5"/>
  <c r="J38" i="5"/>
  <c r="L37" i="5"/>
  <c r="L36" i="5"/>
  <c r="J36" i="5"/>
  <c r="L35" i="5"/>
  <c r="J35" i="5"/>
  <c r="L34" i="5"/>
  <c r="J34" i="5"/>
  <c r="L33" i="5"/>
  <c r="J33" i="5"/>
  <c r="L32" i="5"/>
  <c r="J32" i="5"/>
  <c r="L31" i="5"/>
  <c r="J31" i="5"/>
  <c r="L30" i="5"/>
  <c r="J30" i="5"/>
  <c r="L29" i="5"/>
  <c r="J29" i="5"/>
  <c r="L28" i="5"/>
  <c r="L27" i="5"/>
  <c r="J27" i="5"/>
  <c r="L26" i="5"/>
  <c r="J26" i="5"/>
  <c r="L25" i="5"/>
  <c r="J25" i="5"/>
  <c r="L24" i="5"/>
  <c r="J24" i="5"/>
  <c r="L23" i="5"/>
  <c r="J23" i="5"/>
  <c r="L22" i="5"/>
  <c r="J22" i="5"/>
  <c r="L21" i="5"/>
  <c r="J21" i="5"/>
  <c r="L20" i="5"/>
  <c r="J20" i="5"/>
  <c r="L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L9" i="5"/>
  <c r="J9" i="5"/>
  <c r="L8" i="5"/>
  <c r="J8" i="5"/>
  <c r="L7" i="5"/>
  <c r="J7" i="5"/>
  <c r="L6" i="5"/>
  <c r="J6" i="5"/>
  <c r="L5" i="5"/>
  <c r="J5" i="5"/>
  <c r="L4" i="5"/>
  <c r="J4" i="5"/>
  <c r="L3" i="5"/>
  <c r="J3" i="5"/>
  <c r="L2" i="5"/>
  <c r="J2" i="5"/>
  <c r="A2" i="3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A11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A2" i="2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<sst xmlns="http://schemas.openxmlformats.org/spreadsheetml/2006/main" count="7346" uniqueCount="740">
  <si>
    <t>Bidding Exercise</t>
  </si>
  <si>
    <t>Announcement Date</t>
  </si>
  <si>
    <t>Year</t>
  </si>
  <si>
    <t>Category</t>
  </si>
  <si>
    <t>Quota</t>
  </si>
  <si>
    <t>Quota Premium</t>
  </si>
  <si>
    <t>Total Bids Received</t>
  </si>
  <si>
    <t>Number of Successful Bids</t>
  </si>
  <si>
    <t>April 2021 First Open Bidding Exercise</t>
  </si>
  <si>
    <t>Cat A (Cars up to 1600cc and 97kW)</t>
  </si>
  <si>
    <t>Cat B (Cars above 1600cc or 97kW)</t>
  </si>
  <si>
    <t>Cat C (Goods vehicles and buses)</t>
  </si>
  <si>
    <t>Cat D (Motorcycles)</t>
  </si>
  <si>
    <t>Cat E (Open)</t>
  </si>
  <si>
    <t>March 2021 Second Open Bidding Exercise</t>
  </si>
  <si>
    <t>March 2021 First Open Bidding Exercise</t>
  </si>
  <si>
    <t>February 2021 Second Open Bidding Exercise</t>
  </si>
  <si>
    <t>February 2021 First Open Bidding Exercise</t>
  </si>
  <si>
    <t>January 2021 Second Open Bidding Exercise</t>
  </si>
  <si>
    <t>January 2021 First Open Bidding Exercise</t>
  </si>
  <si>
    <t>December 2020 Second Open Bidding Exercise</t>
  </si>
  <si>
    <t>December 2020 First Open Bidding Exercise</t>
  </si>
  <si>
    <t>November 2020 Second Open Bidding Exercise</t>
  </si>
  <si>
    <t>November 2020 First Open Bidding Exercise</t>
  </si>
  <si>
    <t>October 2020 Second Open Bidding Exercise</t>
  </si>
  <si>
    <t>October 2020 First Open Bidding Exercise</t>
  </si>
  <si>
    <t>September 2020 Second Open Bidding Exercise</t>
  </si>
  <si>
    <t>September 2020 First Open Bidding Exercise</t>
  </si>
  <si>
    <t>August 2020 Second Open Bidding Exercise</t>
  </si>
  <si>
    <t>August 2020 First Open Bidding Exercise</t>
  </si>
  <si>
    <t>July 2020 Second Open Bidding Exercise</t>
  </si>
  <si>
    <t>July 2020 First Open Bidding Exercise</t>
  </si>
  <si>
    <t>March 2020 Second Open Bidding Exercise</t>
  </si>
  <si>
    <t>March 2020 First Open Bidding Exercise</t>
  </si>
  <si>
    <t>February 2020 Second Open Bidding Exercise</t>
  </si>
  <si>
    <t>February 2020 First Open Bidding Exercise</t>
  </si>
  <si>
    <t>January 2020 Second Open Bidding Exercise</t>
  </si>
  <si>
    <t>January 2020 First Open Bidding Exercise</t>
  </si>
  <si>
    <t>December 2019 Second Open Bidding Exercise</t>
  </si>
  <si>
    <t>December 2019 First Open Bidding Exercise</t>
  </si>
  <si>
    <t>November 2019 Second Open Bidding Exercise</t>
  </si>
  <si>
    <t>November 2019 First Open Bidding Exercise</t>
  </si>
  <si>
    <t>October 2019 Second Open Bidding Exercise</t>
  </si>
  <si>
    <t>October 2019 First Open Bidding Exercise</t>
  </si>
  <si>
    <t>September 2019 Second Open Bidding Exercise</t>
  </si>
  <si>
    <t>September 2019 First Open Bidding Exercise</t>
  </si>
  <si>
    <t>August 2019 Second Open Bidding Exercise</t>
  </si>
  <si>
    <t>August 2019 First Open Bidding Exercise</t>
  </si>
  <si>
    <t>July 2019 Second Open Bidding Exercise</t>
  </si>
  <si>
    <t>July 2019 First Open Bidding Exercise</t>
  </si>
  <si>
    <t>June 2019 Second Open Bidding Exercise</t>
  </si>
  <si>
    <t>June 2019 First Open Bidding Exercise</t>
  </si>
  <si>
    <t>May 2019 Second Open Bidding Exercise</t>
  </si>
  <si>
    <t>May 2019 First Open Bidding Exercise</t>
  </si>
  <si>
    <t>April 2019 Second Open Bidding Exercise</t>
  </si>
  <si>
    <t>April 2019 First Open Bidding Exercise</t>
  </si>
  <si>
    <t>March 2019 Second Open Bidding Exercise</t>
  </si>
  <si>
    <t>March 2019 First Open Bidding Exercise</t>
  </si>
  <si>
    <t>February 2019 Second Open Bidding Exercise</t>
  </si>
  <si>
    <t>February 2019 First Open Bidding Exercise</t>
  </si>
  <si>
    <t>January 2019 Second Open Bidding Exercise</t>
  </si>
  <si>
    <t>January 2019 First Open Bidding Exercise</t>
  </si>
  <si>
    <t>December 2018 Second Open Bidding Exercise</t>
  </si>
  <si>
    <t>December 2018 First Open Bidding Exercise</t>
  </si>
  <si>
    <t>November 2018 Second Open Bidding Exercise</t>
  </si>
  <si>
    <t>November 2018 First Open Bidding Exercise</t>
  </si>
  <si>
    <t>October 2018 Second Open Bidding Exercise</t>
  </si>
  <si>
    <t>October 2018 First Open Bidding Exercise</t>
  </si>
  <si>
    <t>September 2018 Second Open Bidding Exercise</t>
  </si>
  <si>
    <t>September 2018 First Open Bidding Exercise</t>
  </si>
  <si>
    <t>August 2018 Second Open Bidding Exercise</t>
  </si>
  <si>
    <t>August 2018 First Open Bidding Exercise</t>
  </si>
  <si>
    <t>July 2018 Second Open Bidding Exercise</t>
  </si>
  <si>
    <t>July 2018 First Open Bidding Exercise</t>
  </si>
  <si>
    <t>June 2018 Second Open Bidding Exercise</t>
  </si>
  <si>
    <t>June 2018 First Open Bidding Exercise</t>
  </si>
  <si>
    <t>May 2018 Second Open Bidding Exercise</t>
  </si>
  <si>
    <t>May 2018 First Open Bidding Exercise</t>
  </si>
  <si>
    <t>April 2018 Second Open Bidding Exercise</t>
  </si>
  <si>
    <t>April 2018 First Open Bidding Exercise</t>
  </si>
  <si>
    <t>March 2018 Second Open Bidding Exercise</t>
  </si>
  <si>
    <t>March 2018 First Open Bidding Exercise</t>
  </si>
  <si>
    <t>February 2018 Second Open Bidding Exercise</t>
  </si>
  <si>
    <t>February 2018 First Open Bidding Exercise</t>
  </si>
  <si>
    <t>January 2018 Second Open Bidding Exercise</t>
  </si>
  <si>
    <t>January 2018 First Open Bidding Exercise</t>
  </si>
  <si>
    <t>December 2017 Second Open Bidding Exercise</t>
  </si>
  <si>
    <t>December 2017 First Open Bidding Exercise</t>
  </si>
  <si>
    <t>November 2017 Second Open Bidding Exercise</t>
  </si>
  <si>
    <t>November 2017 First Open Bidding Exercise</t>
  </si>
  <si>
    <t>October 2017 Second Open Bidding Exercise</t>
  </si>
  <si>
    <t>October 2017 First Open Bidding Exercise</t>
  </si>
  <si>
    <t>September 2017 Second Open Bidding Exercise</t>
  </si>
  <si>
    <t>September 2017 First Open Bidding Exercise</t>
  </si>
  <si>
    <t>August 2017 Second Open Bidding Exercise</t>
  </si>
  <si>
    <t>August 2017 First Open Bidding Exercise</t>
  </si>
  <si>
    <t>July 2017 Second Open Bidding Exercise</t>
  </si>
  <si>
    <t>July 2017 First Open Bidding Exercise</t>
  </si>
  <si>
    <t>June 2017 Second Open Bidding Exercise</t>
  </si>
  <si>
    <t>June 2017 First Open Bidding Exercise</t>
  </si>
  <si>
    <t>May 2017 Second Open Bidding Exercise</t>
  </si>
  <si>
    <t>May 2017 First Open Bidding Exercise</t>
  </si>
  <si>
    <t>April 2017 Second Open Bidding Exercise</t>
  </si>
  <si>
    <t>April 2017 First Open Bidding Exercise</t>
  </si>
  <si>
    <t>March 2017 Second Open Bidding Exercise</t>
  </si>
  <si>
    <t>March 2017 First Open Bidding Exercise</t>
  </si>
  <si>
    <t>February 2017 Second Open Bidding Exercise</t>
  </si>
  <si>
    <t>February 2017 First Open Bidding Exercise</t>
  </si>
  <si>
    <t>January 2017 Second Open Bidding Exercise</t>
  </si>
  <si>
    <t>January 2017 First Open Bidding Exercise</t>
  </si>
  <si>
    <t>December 2016 Second Open Bidding Exercise</t>
  </si>
  <si>
    <t>December 2016 First Open Bidding Exercise</t>
  </si>
  <si>
    <t>November 2016 Second Open Bidding Exercise</t>
  </si>
  <si>
    <t>November 2016 First Open Bidding Exercise</t>
  </si>
  <si>
    <t>October 2016 Second Open Bidding Exercise</t>
  </si>
  <si>
    <t>October 2016 First Open Bidding Exercise</t>
  </si>
  <si>
    <t>September 2016 Second Open Bidding Exercise</t>
  </si>
  <si>
    <t>September 2016 First Open Bidding Exercise</t>
  </si>
  <si>
    <t>August 2016 Second Open Bidding Exercise</t>
  </si>
  <si>
    <t>August 2016 First Open Bidding Exercise</t>
  </si>
  <si>
    <t>July 2016 Second Open Bidding Exercise</t>
  </si>
  <si>
    <t>July 2016 First Open Bidding Exercise</t>
  </si>
  <si>
    <t>June 2016 Second Open Bidding Exercise</t>
  </si>
  <si>
    <t>June 2016 First Open Bidding Exercise</t>
  </si>
  <si>
    <t>May 2016 Second Open Bidding Exercise</t>
  </si>
  <si>
    <t>May 2016 First Open Bidding Exercise</t>
  </si>
  <si>
    <t>April 2016 Second Open Bidding Exercise</t>
  </si>
  <si>
    <t>April 2016 First Open Bidding Exercise</t>
  </si>
  <si>
    <t>March 2016 Second Open Bidding Exercise</t>
  </si>
  <si>
    <t>March 2016 First Open Bidding Exercise</t>
  </si>
  <si>
    <t>February 2016 Second Open Bidding Exercise</t>
  </si>
  <si>
    <t>February 2016 First Open Bidding Exercise</t>
  </si>
  <si>
    <t>January 2016 Second Open Bidding Exercise</t>
  </si>
  <si>
    <t>January 2016 First Open Bidding Exercise</t>
  </si>
  <si>
    <t>December 2015 Second Open Bidding Exercise</t>
  </si>
  <si>
    <t>December 2015 First Open Bidding Exercise</t>
  </si>
  <si>
    <t>November 2015 Second Open Bidding Exercise</t>
  </si>
  <si>
    <t>November 2015 First Open Bidding Exercise</t>
  </si>
  <si>
    <t>October 2015 Second Open Bidding Exercise</t>
  </si>
  <si>
    <t>October 2015 First Open Bidding Exercise</t>
  </si>
  <si>
    <t>September 2015 Second Open Bidding Exercise</t>
  </si>
  <si>
    <t>September 2015 First Open Bidding Exercise</t>
  </si>
  <si>
    <t>August 2015 Second Open Bidding Exercise</t>
  </si>
  <si>
    <t>August 2015 First Open Bidding Exercise</t>
  </si>
  <si>
    <t>July 2015 Second Open Bidding Exercise</t>
  </si>
  <si>
    <t>July 2015 First Open Bidding Exercise</t>
  </si>
  <si>
    <t>June 2015 Second Open Bidding Exercise</t>
  </si>
  <si>
    <t>June 2015 First Open Bidding Exercise</t>
  </si>
  <si>
    <t>May 2015 Second Open Bidding Exercise</t>
  </si>
  <si>
    <t>May 2015 First Open Bidding Exercise</t>
  </si>
  <si>
    <t>April 2015 Second Open Bidding Exercise</t>
  </si>
  <si>
    <t>April 2015 First Open Bidding Exercise</t>
  </si>
  <si>
    <t>March 2015 Second Open Bidding Exercise</t>
  </si>
  <si>
    <t>March 2015 First Open Bidding Exercise</t>
  </si>
  <si>
    <t>February 2015 Second Open Bidding Exercise</t>
  </si>
  <si>
    <t>February 2015 First Open Bidding Exercise</t>
  </si>
  <si>
    <t>January 2015 Second Open Bidding Exercise</t>
  </si>
  <si>
    <t>January 2015 First Open Bidding Exercise</t>
  </si>
  <si>
    <t>December 2014 Second Open Bidding Exercise</t>
  </si>
  <si>
    <t>December 2014 First Open Bidding Exercise</t>
  </si>
  <si>
    <t>November 2014 Second Open Bidding Exercise</t>
  </si>
  <si>
    <t>November 2014 First Open Bidding Exercise</t>
  </si>
  <si>
    <t>October 2014 Second Open Bidding Exercise</t>
  </si>
  <si>
    <t>October 2014 First Open Bidding Exercise</t>
  </si>
  <si>
    <t>September 2014 Second Open Bidding Exercise</t>
  </si>
  <si>
    <t>September 2014 First Open Bidding Exercise</t>
  </si>
  <si>
    <t>August 2014 Second Open Bidding Exercise</t>
  </si>
  <si>
    <t>August 2014 First Open Bidding Exercise</t>
  </si>
  <si>
    <t>July 2014 Second Open Bidding Exercise</t>
  </si>
  <si>
    <t>July 2014 First Open Bidding Exercise</t>
  </si>
  <si>
    <t>June 2014 Second Open Bidding Exercise</t>
  </si>
  <si>
    <t>June 2014 First Open Bidding Exercise</t>
  </si>
  <si>
    <t>May 2014 Second Open Bidding Exercise</t>
  </si>
  <si>
    <t>May 2014 First Open Bidding Exercise</t>
  </si>
  <si>
    <t>April 2014 Second Open Bidding Exercise</t>
  </si>
  <si>
    <t>April 2014 First Open Bidding Exercise</t>
  </si>
  <si>
    <t>March 2014 Second Open Bidding Exercise</t>
  </si>
  <si>
    <t>March 2014 First Open Bidding Exercise</t>
  </si>
  <si>
    <t>February 2014 Second Open Bidding Exercise</t>
  </si>
  <si>
    <t>February 2014 First Open Bidding Exercise</t>
  </si>
  <si>
    <t>January 2014 Second Open Bidding Exercise</t>
  </si>
  <si>
    <t>January 2014 First Open Bidding Exercise</t>
  </si>
  <si>
    <t>December 2013 Second Open Bidding Exercise</t>
  </si>
  <si>
    <t>December 2013 First Open Bidding Exercise</t>
  </si>
  <si>
    <t>November 2013 Second Open Bidding Exercise</t>
  </si>
  <si>
    <t>November 2013 First Open Bidding Exercise</t>
  </si>
  <si>
    <t>October 2013 Second Open Bidding Exercise</t>
  </si>
  <si>
    <t>October 2013 First Open Bidding Exercise</t>
  </si>
  <si>
    <t>September 2013 Second Open Bidding Exercise</t>
  </si>
  <si>
    <t>September 2013 First Open Bidding Exercise</t>
  </si>
  <si>
    <t>August 2013 Second Open Bidding Exercise</t>
  </si>
  <si>
    <t>August 2013 First Open Bidding Exercise</t>
  </si>
  <si>
    <t>July 2013 Second Open Bidding Exercise</t>
  </si>
  <si>
    <t>July 2013 First Open Bidding Exercise</t>
  </si>
  <si>
    <t>June 2013 Second Open Bidding Exercise</t>
  </si>
  <si>
    <t>June 2013 First Open Bidding Exercise</t>
  </si>
  <si>
    <t>May 2013 Second Open Bidding Exercise</t>
  </si>
  <si>
    <t>May 2013 First Open Bidding Exercise</t>
  </si>
  <si>
    <t>April 2013 Second Open Bidding Exercise</t>
  </si>
  <si>
    <t>April 2013 First Open Bidding Exercise</t>
  </si>
  <si>
    <t>March 2013 Second Open Bidding Exercise</t>
  </si>
  <si>
    <t>March 2013 First Open Bidding Exercise</t>
  </si>
  <si>
    <t>February 2013 Second Open Bidding Exercise</t>
  </si>
  <si>
    <t>February 2013 First Open Bidding Exercise</t>
  </si>
  <si>
    <t>January 2013 Second Open Bidding Exercise</t>
  </si>
  <si>
    <t>January 2013 First Open Bidding Exercise</t>
  </si>
  <si>
    <t>December 2012 Second Open Bidding Exercise</t>
  </si>
  <si>
    <t>December 2012 First Open Bidding Exercise</t>
  </si>
  <si>
    <t>November 2012 Second Open Bidding Exercise</t>
  </si>
  <si>
    <t>November 2012 First Open Bidding Exercise</t>
  </si>
  <si>
    <t>October 2012 Second Open Bidding Exercise</t>
  </si>
  <si>
    <t>October 2012 First Open Bidding Exercise</t>
  </si>
  <si>
    <t>September 2012 Second Open Bidding Exercise</t>
  </si>
  <si>
    <t>September 2012 First Open Bidding Exercise</t>
  </si>
  <si>
    <t>August 2012 Second Open Bidding Exercise</t>
  </si>
  <si>
    <t>August 2012 First Open Bidding Exercise</t>
  </si>
  <si>
    <t>July 2012 Second Open Bidding Exercise</t>
  </si>
  <si>
    <t>July 2012 First Open Bidding Exercise</t>
  </si>
  <si>
    <t>June 2012 Second Open Bidding Exercise</t>
  </si>
  <si>
    <t>June 2012 First Open Bidding Exercise</t>
  </si>
  <si>
    <t>May 2012 Second Open Bidding Exercise</t>
  </si>
  <si>
    <t>May 2012 First Open Bidding Exercise</t>
  </si>
  <si>
    <t>April 2012 Second Open Bidding Exercise</t>
  </si>
  <si>
    <t>April 2012 First Open Bidding Exercise</t>
  </si>
  <si>
    <t>March 2012 Second Open Bidding Exercise</t>
  </si>
  <si>
    <t>March 2012 First Open Bidding Exercise</t>
  </si>
  <si>
    <t>February 2012 Second Open Bidding Exercise</t>
  </si>
  <si>
    <t>February 2012 First Open Bidding Exercise</t>
  </si>
  <si>
    <t>January 2012 Second Open Bidding Exercise</t>
  </si>
  <si>
    <t>January 2012 First Open Bidding Exercise</t>
  </si>
  <si>
    <t>December 2011 Second Open Bidding Exercise</t>
  </si>
  <si>
    <t>December 2011 First Open Bidding Exercise</t>
  </si>
  <si>
    <t>November 2011 Second Open Bidding Exercise</t>
  </si>
  <si>
    <t>November 2011 First Open Bidding Exercise</t>
  </si>
  <si>
    <t>October 2011 Second Open Bidding Exercise</t>
  </si>
  <si>
    <t>October 2011 First Open Bidding Exercise</t>
  </si>
  <si>
    <t>September 2011 Second Open Bidding Exercise</t>
  </si>
  <si>
    <t>September 2011 First Open Bidding Exercise</t>
  </si>
  <si>
    <t>August 2011 Second Open Bidding Exercise</t>
  </si>
  <si>
    <t>August 2011 First Open Bidding Exercise</t>
  </si>
  <si>
    <t>July 2011 Second Open Bidding Exercise</t>
  </si>
  <si>
    <t>July 2011 First Open Bidding Exercise</t>
  </si>
  <si>
    <t>June 2011 Second Open Bidding Exercise</t>
  </si>
  <si>
    <t>June 2011 First Open Bidding Exercise</t>
  </si>
  <si>
    <t>May 2011 Second Open Bidding Exercise</t>
  </si>
  <si>
    <t>May 2011 First Open Bidding Exercise</t>
  </si>
  <si>
    <t>April 2011 Second Open Bidding Exercise</t>
  </si>
  <si>
    <t>April 2011 First Open Bidding Exercise</t>
  </si>
  <si>
    <t>March 2011 Second Open Bidding Exercise</t>
  </si>
  <si>
    <t>March 2011 First Open Bidding Exercise</t>
  </si>
  <si>
    <t>February 2011 Second Open Bidding Exercise</t>
  </si>
  <si>
    <t>February 2011 First Open Bidding Exercise</t>
  </si>
  <si>
    <t>January 2011 Second Open Bidding Exercise</t>
  </si>
  <si>
    <t>January 2011 First Open Bidding Exercise</t>
  </si>
  <si>
    <t>December 2010 Second Open Bidding Exercise</t>
  </si>
  <si>
    <t>December 2010 First Open Bidding Exercise</t>
  </si>
  <si>
    <t>November 2010 Second Open Bidding Exercise</t>
  </si>
  <si>
    <t>November 2010 First Open Bidding Exercise</t>
  </si>
  <si>
    <t>October 2010 Second Open Bidding Exercise</t>
  </si>
  <si>
    <t>October 2010 First Open Bidding Exercise</t>
  </si>
  <si>
    <t>September 2010 Second Open Bidding Exercise</t>
  </si>
  <si>
    <t>September 2010 First Open Bidding Exercise</t>
  </si>
  <si>
    <t>August 2010 Second Open Bidding Exercise</t>
  </si>
  <si>
    <t>August 2010 First Open Bidding Exercise</t>
  </si>
  <si>
    <t>July 2010 Second Open Bidding Exercise</t>
  </si>
  <si>
    <t>July 2010 First Open Bidding Exercise</t>
  </si>
  <si>
    <t>June 2010 Second Open Bidding Exercise</t>
  </si>
  <si>
    <t>June 2010 First Open Bidding Exercise</t>
  </si>
  <si>
    <t>May 2010 Second Open Bidding Exercise</t>
  </si>
  <si>
    <t>May 2010 First Open Bidding Exercise</t>
  </si>
  <si>
    <t>April 2010 Second Open Bidding Exercise</t>
  </si>
  <si>
    <t>April 2010 First Open Bidding Exercise</t>
  </si>
  <si>
    <t>March 2010 Second Open Bidding Exercise</t>
  </si>
  <si>
    <t>March 2010 First Open Bidding Exercise</t>
  </si>
  <si>
    <t>February 2010 Second Open Bidding Exercise</t>
  </si>
  <si>
    <t>February 2010 First Open Bidding Exercise</t>
  </si>
  <si>
    <t>January 2010 Second Open Bidding Exercise</t>
  </si>
  <si>
    <t>January 2010 First Open Bidding Exercise</t>
  </si>
  <si>
    <t>December 2009 Second Open Bidding Exercise</t>
  </si>
  <si>
    <t>December 2009 First Open Bidding Exercise</t>
  </si>
  <si>
    <t>November 2009 Second Open Bidding Exercise</t>
  </si>
  <si>
    <t>November 2009 First Open Bidding Exercise</t>
  </si>
  <si>
    <t>October 2009 Second Open Bidding Exercise</t>
  </si>
  <si>
    <t>October 2009 First Open Bidding Exercise</t>
  </si>
  <si>
    <t>September 2009 Second Open Bidding Exercise</t>
  </si>
  <si>
    <t>September 2009 First Open Bidding Exercise</t>
  </si>
  <si>
    <t>August 2009 Second Open Bidding Exercise</t>
  </si>
  <si>
    <t>August 2009 First Open Bidding Exercise</t>
  </si>
  <si>
    <t>July 2009 Second Open Bidding Exercise</t>
  </si>
  <si>
    <t>July 2009 First Open Bidding Exercise</t>
  </si>
  <si>
    <t>June 2009 Second Open Bidding Exercise</t>
  </si>
  <si>
    <t>June 2009 First Open Bidding Exercise</t>
  </si>
  <si>
    <t>May 2009 Second Open Bidding Exercise</t>
  </si>
  <si>
    <t>May 2009 First Open Bidding Exercise</t>
  </si>
  <si>
    <t>April 2009 Second Open Bidding Exercise</t>
  </si>
  <si>
    <t>April 2009 First Open Bidding Exercise</t>
  </si>
  <si>
    <t>March 2009 Second Open Bidding Exercise</t>
  </si>
  <si>
    <t>March 2009 First Open Bidding Exercise</t>
  </si>
  <si>
    <t>February 2009 Second Open Bidding Exercise</t>
  </si>
  <si>
    <t>February 2009 First Open Bidding Exercise</t>
  </si>
  <si>
    <t>January 2009 Second Open Bidding Exercise</t>
  </si>
  <si>
    <t>January 2009 First Open Bidding Exercise</t>
  </si>
  <si>
    <t>December 2008 Second Open Bidding Exercise</t>
  </si>
  <si>
    <t>December 2008 First Open Bidding Exercise</t>
  </si>
  <si>
    <t>November 2008 Second Open Bidding Exercise</t>
  </si>
  <si>
    <t>November 2008 First Open Bidding Exercise</t>
  </si>
  <si>
    <t>October 2008 Second Open Bidding Exercise</t>
  </si>
  <si>
    <t>October 2008 First Open Bidding Exercise</t>
  </si>
  <si>
    <t>September 2008 Second Open Bidding Exercise</t>
  </si>
  <si>
    <t>September 2008 First Open Bidding Exercise</t>
  </si>
  <si>
    <t>August 2008 Second Open Bidding Exercise</t>
  </si>
  <si>
    <t>August 2008 First Open Bidding Exercise</t>
  </si>
  <si>
    <t>July 2008 Second Open Bidding Exercise</t>
  </si>
  <si>
    <t>July 2008 First Open Bidding Exercise</t>
  </si>
  <si>
    <t>June 2008 Second Open Bidding Exercise</t>
  </si>
  <si>
    <t>June 2008 First Open Bidding Exercise</t>
  </si>
  <si>
    <t>May 2008 Second Open Bidding Exercise</t>
  </si>
  <si>
    <t>May 2008 First Open Bidding Exercise</t>
  </si>
  <si>
    <t>April 2008 Second Open Bidding Exercise</t>
  </si>
  <si>
    <t>April 2008 First Open Bidding Exercise</t>
  </si>
  <si>
    <t>March 2008 Second Open Bidding Exercise</t>
  </si>
  <si>
    <t>March 2008 First Open Bidding Exercise</t>
  </si>
  <si>
    <t>February 2008 Second Open Bidding Exercise</t>
  </si>
  <si>
    <t>February 2008 First Open Bidding Exercise</t>
  </si>
  <si>
    <t>January 2008 Second Open Bidding Exercise</t>
  </si>
  <si>
    <t>January 2008 First Open Bidding Exercise</t>
  </si>
  <si>
    <t>January 2007 First Open Bidding Exercise</t>
  </si>
  <si>
    <t>January 2007 Second Open Bidding Exercise</t>
  </si>
  <si>
    <t>February 2007 First Open Bidding Exercise</t>
  </si>
  <si>
    <t>February 2007 Second Open Bidding Exercise</t>
  </si>
  <si>
    <t>March 2007 First Open Bidding Exercise</t>
  </si>
  <si>
    <t>March 2007 Second Open Bidding Exercise</t>
  </si>
  <si>
    <t>April 2007 First Open Bidding Exercise</t>
  </si>
  <si>
    <t>April 2007 Second Open Bidding Exercise</t>
  </si>
  <si>
    <t>May 2007 First Open Bidding Exercise</t>
  </si>
  <si>
    <t>May 2007 Second Open Bidding Exercise</t>
  </si>
  <si>
    <t>June 2007 First Open Bidding Exercise</t>
  </si>
  <si>
    <t>June 2007 Second Open Bidding Exercise</t>
  </si>
  <si>
    <t>July 2007 First Open Bidding Exercise</t>
  </si>
  <si>
    <t>July 2007 Second Open Bidding Exercise</t>
  </si>
  <si>
    <t>August 2007 First Open Bidding Exercise</t>
  </si>
  <si>
    <t>August 2007 Second Open Bidding Exercise</t>
  </si>
  <si>
    <t>September 2007 First Open Bidding Exercise</t>
  </si>
  <si>
    <t>September 2007 Second Open Bidding Exercise</t>
  </si>
  <si>
    <t>October 2007 First Open Bidding Exercise</t>
  </si>
  <si>
    <t>October 2007 Second Open Bidding Exercise</t>
  </si>
  <si>
    <t>November 2007 First Open Bidding Exercise</t>
  </si>
  <si>
    <t>November 2007 Second Open Bidding Exercise</t>
  </si>
  <si>
    <t>December 2007 First Open Bidding Exercise</t>
  </si>
  <si>
    <t>December 2007 Second Open Bidding Exercise</t>
  </si>
  <si>
    <t>January 2006 First Open Bidding Exercise</t>
  </si>
  <si>
    <t>January 2006 Second Open Bidding Exercise</t>
  </si>
  <si>
    <t>February 2006 First Open Bidding Exercise</t>
  </si>
  <si>
    <t>February 2006 Second Open Bidding Exercise</t>
  </si>
  <si>
    <t>March 2006 First Open Bidding Exercise</t>
  </si>
  <si>
    <t>March 2006 Second Open Bidding Exercise</t>
  </si>
  <si>
    <t>April 2006 First Open Bidding Exercise</t>
  </si>
  <si>
    <t>April 2006 Second Open Bidding Exercise</t>
  </si>
  <si>
    <t>May 2006 First Open Bidding Exercise</t>
  </si>
  <si>
    <t>May 2006 Second Open Bidding Exercise</t>
  </si>
  <si>
    <t>June 2006 First Open Bidding Exercise</t>
  </si>
  <si>
    <t>June 2006 Second Open Bidding Exercise</t>
  </si>
  <si>
    <t>July 2006 First Open Bidding Exercise</t>
  </si>
  <si>
    <t>July 2006 Second Open Bidding Exercise</t>
  </si>
  <si>
    <t>August 2006 First Open Bidding Exercise</t>
  </si>
  <si>
    <t>August 2006 Second Open Bidding Exercise</t>
  </si>
  <si>
    <t>September 2006 First Open Bidding Exercise</t>
  </si>
  <si>
    <t>September 2006 Second Open Bidding Exercise</t>
  </si>
  <si>
    <t>October 2006 First Open Bidding Exercise</t>
  </si>
  <si>
    <t>October 2006 Second Open Bidding Exercise</t>
  </si>
  <si>
    <t>November 2006 First Open Bidding Exercise</t>
  </si>
  <si>
    <t>November 2006 Second Open Bidding Exercise</t>
  </si>
  <si>
    <t>December 2006 First Open Bidding Exercise</t>
  </si>
  <si>
    <t>December 2006 Second Open Bidding Exercise</t>
  </si>
  <si>
    <t>January 2005 First Open Bidding Exercise</t>
  </si>
  <si>
    <t>January 2005 Second Open Bidding Exercise</t>
  </si>
  <si>
    <t>February 2005 First Open Bidding Exercise</t>
  </si>
  <si>
    <t>February 2005 Second Open Bidding Exercise</t>
  </si>
  <si>
    <t>March 2005 First Open Bidding Exercise</t>
  </si>
  <si>
    <t>March 2005 Second Open Bidding Exercise</t>
  </si>
  <si>
    <t>April 2005 First Open Bidding Exercise</t>
  </si>
  <si>
    <t>April 2005 Second Open Bidding Exercise</t>
  </si>
  <si>
    <t>May 2005 First Open Bidding Exercise</t>
  </si>
  <si>
    <t>May 2005 Second Open Bidding Exercise</t>
  </si>
  <si>
    <t>June 2005 First Open Bidding Exercise</t>
  </si>
  <si>
    <t>June 2005 Second Open Bidding Exercise</t>
  </si>
  <si>
    <t>July 2005 First Open Bidding Exercise</t>
  </si>
  <si>
    <t>July 2005 Second Open Bidding Exercise</t>
  </si>
  <si>
    <t>August 2005 First Open Bidding Exercise</t>
  </si>
  <si>
    <t>August 2005 Second Open Bidding Exercise</t>
  </si>
  <si>
    <t>September 2005 First Open Bidding Exercise</t>
  </si>
  <si>
    <t>September 2005 Second Open Bidding Exercise</t>
  </si>
  <si>
    <t>October 2005 First Open Bidding Exercise</t>
  </si>
  <si>
    <t>October 2005 Second Open Bidding Exercise</t>
  </si>
  <si>
    <t>November 2005 First Open Bidding Exercise</t>
  </si>
  <si>
    <t>November 2005 Second Open Bidding Exercise</t>
  </si>
  <si>
    <t>December 2005 First Open Bidding Exercise</t>
  </si>
  <si>
    <t>December 2005 Second Open Bidding Exercise</t>
  </si>
  <si>
    <t>January 2004 First Open Bidding Exercise</t>
  </si>
  <si>
    <t>January 2004 Second Open Bidding Exercise</t>
  </si>
  <si>
    <t>February 2004 First Open Bidding Exercise</t>
  </si>
  <si>
    <t>February 2004 Second Open Bidding Exercise</t>
  </si>
  <si>
    <t>March 2004 First Open Bidding Exercise</t>
  </si>
  <si>
    <t>March 2004 Second Open Bidding Exercise</t>
  </si>
  <si>
    <t>April 2004 First Open Bidding Exercise</t>
  </si>
  <si>
    <t>April 2004 Second Open Bidding Exercise</t>
  </si>
  <si>
    <t>May 2004 First Open Bidding Exercise</t>
  </si>
  <si>
    <t>May 2004 Second Open Bidding Exercise</t>
  </si>
  <si>
    <t>June 2004 First Open Bidding Exercise</t>
  </si>
  <si>
    <t>June 2004 Second Open Bidding Exercise</t>
  </si>
  <si>
    <t>July 2004 First Open Bidding Exercise</t>
  </si>
  <si>
    <t>July 2004 Second Open Bidding Exercise</t>
  </si>
  <si>
    <t>August 2004 First Open Bidding Exercise</t>
  </si>
  <si>
    <t>August 2004 Second Open Bidding Exercise</t>
  </si>
  <si>
    <t>September 2004 First Open Bidding Exercise</t>
  </si>
  <si>
    <t>September 2004 Second Open Bidding Exercise</t>
  </si>
  <si>
    <t>October 2004 First Open Bidding Exercise</t>
  </si>
  <si>
    <t>October 2004 Second Open Bidding Exercise</t>
  </si>
  <si>
    <t>November 2004 First Open Bidding Exercise</t>
  </si>
  <si>
    <t>November 2004 Second Open Bidding Exercise</t>
  </si>
  <si>
    <t>December 2004 First Open Bidding Exercise</t>
  </si>
  <si>
    <t>December 2004 Second Open Bidding Exercise</t>
  </si>
  <si>
    <t>January 2003 First Open Bidding Exercise</t>
  </si>
  <si>
    <t>January 2003 Second Open Bidding Exercise</t>
  </si>
  <si>
    <t>February 2003 First Open Bidding Exercise</t>
  </si>
  <si>
    <t>February 2003 Second Open Bidding Exercise</t>
  </si>
  <si>
    <t>March 2003 First Open Bidding Exercise</t>
  </si>
  <si>
    <t>March 2003 Second Open Bidding Exercise</t>
  </si>
  <si>
    <t>April 2003 First Open Bidding Exercise</t>
  </si>
  <si>
    <t>April 2003 Second Open Bidding Exercise</t>
  </si>
  <si>
    <t>May 2003 First Open Bidding Exercise</t>
  </si>
  <si>
    <t>May 2003 Second Open Bidding Exercise</t>
  </si>
  <si>
    <t>June 2003 First Open Bidding Exercise</t>
  </si>
  <si>
    <t>June 2003 Second Open Bidding Exercise</t>
  </si>
  <si>
    <t>July 2003 First Open Bidding Exercise</t>
  </si>
  <si>
    <t>July 2003 Second Open Bidding Exercise</t>
  </si>
  <si>
    <t>August 2003 First Open Bidding Exercise</t>
  </si>
  <si>
    <t>August 2003 Second Open Bidding Exercise</t>
  </si>
  <si>
    <t>September 2003 First Open Bidding Exercise</t>
  </si>
  <si>
    <t>September 2003 Second Open Bidding Exercise</t>
  </si>
  <si>
    <t>October 2003 First Open Bidding Exercise</t>
  </si>
  <si>
    <t>October 2003 Second Open Bidding Exercise</t>
  </si>
  <si>
    <t>November 2003 First Open Bidding Exercise</t>
  </si>
  <si>
    <t>November 2003 Second Open Bidding Exercise</t>
  </si>
  <si>
    <t>December 2003 First Open Bidding Exercise</t>
  </si>
  <si>
    <t>December 2003 Second Open Bidding Exercise</t>
  </si>
  <si>
    <t>April 2002 First Open Bidding Exercise</t>
  </si>
  <si>
    <t>April 2002 Second Open Bidding Exercise</t>
  </si>
  <si>
    <t>May 2002 First Open Bidding Exercise</t>
  </si>
  <si>
    <t>May 2002 Second Open Bidding Exercise</t>
  </si>
  <si>
    <t>June 2002 First Open Bidding Exercise</t>
  </si>
  <si>
    <t>June 2002 Second Open Bidding Exercise</t>
  </si>
  <si>
    <t>July 2002 First Open Bidding Exercise</t>
  </si>
  <si>
    <t>July 2002 Second Open Bidding Exercise</t>
  </si>
  <si>
    <t>August 2002 First Open Bidding Exercise</t>
  </si>
  <si>
    <t>August 2002 Second Open Bidding Exercise</t>
  </si>
  <si>
    <t>September 2002 First Open Bidding Exercise</t>
  </si>
  <si>
    <t>September 2002 Second Open Bidding Exercise</t>
  </si>
  <si>
    <t>October 2002 First Open Bidding Exercise</t>
  </si>
  <si>
    <t>October 2002 Second Open Bidding Exercise</t>
  </si>
  <si>
    <t>November 2002 First Open Bidding Exercise</t>
  </si>
  <si>
    <t>November 2002 Second Open Bidding Exercise</t>
  </si>
  <si>
    <t>December 2002 First Open Bidding Exercise</t>
  </si>
  <si>
    <t>December 2002 Second Open Bidding Exercise</t>
  </si>
  <si>
    <t>https://www.mytransport.sg/oneMotoring/coeDetails.html</t>
  </si>
  <si>
    <t>A</t>
  </si>
  <si>
    <t>CAR UP TO 1600CC &amp; 97KW</t>
  </si>
  <si>
    <t>B</t>
  </si>
  <si>
    <t>CAR ABOVE 1600CC OR 97KW</t>
  </si>
  <si>
    <t>C</t>
  </si>
  <si>
    <t>GOODS VEHICLE &amp; BUS</t>
  </si>
  <si>
    <t>D</t>
  </si>
  <si>
    <t>MOTORCYCLE</t>
  </si>
  <si>
    <t>E</t>
  </si>
  <si>
    <t>OPEN-ALL EXCEPT MOTORCYCLE</t>
  </si>
  <si>
    <t>https://www.lta.gov.sg/apps/news/page.aspx?c=2&amp;id=08da539a-572a-4955-ae7a-d73e5d67b67c</t>
  </si>
  <si>
    <t>Percentage of Successful Bids at &lt;5% Above QP</t>
  </si>
  <si>
    <t>Percentage of Successful Bids at 5-10% Above QP</t>
  </si>
  <si>
    <t>Percentage of Successful Bids at 10-15% Above QP</t>
  </si>
  <si>
    <t>Percentage of Successful Bids at 15-20% Above QP</t>
  </si>
  <si>
    <t>Percentage of Successful Bids at 20-25% Above QP</t>
  </si>
  <si>
    <t>Percentage of Successful Bids at 25-30% Above QP</t>
  </si>
  <si>
    <t>Percentage of Successful Bids at 30-40% Above QP</t>
  </si>
  <si>
    <t>Percentage of Successful Bids at &gt;40% Above QP</t>
  </si>
  <si>
    <t>Category A (Cars 1600cc and below)</t>
  </si>
  <si>
    <t>Category B (Cars 1601cc and above)</t>
  </si>
  <si>
    <t>Category D (Motorcycles)</t>
  </si>
  <si>
    <t>Category C (Goods vehicles and buses)</t>
  </si>
  <si>
    <t>Category E (Open)</t>
  </si>
  <si>
    <t>Bid Range</t>
  </si>
  <si>
    <t>Factor</t>
  </si>
  <si>
    <t>Upper Limit of Bid Range</t>
  </si>
  <si>
    <t>Percentage Of Bids Within Each Range</t>
  </si>
  <si>
    <t>Estimated Number Of Bids Within Each Range</t>
  </si>
  <si>
    <t>Overbid Bucket</t>
  </si>
  <si>
    <t>Quota Premium (QP) / Total Number Of Successful Bids</t>
  </si>
  <si>
    <t>Total number of successful bids</t>
  </si>
  <si>
    <t>&lt;5% Above QP</t>
  </si>
  <si>
    <t>Bids exceeding QP by less than 10%</t>
  </si>
  <si>
    <t>5-10% Above QP</t>
  </si>
  <si>
    <t>10-15% Above QP</t>
  </si>
  <si>
    <t>Bids exceeding QP by 10% or more</t>
  </si>
  <si>
    <t>15-20% Above QP</t>
  </si>
  <si>
    <t>20-25% Above QP</t>
  </si>
  <si>
    <t>25-30% Above QP</t>
  </si>
  <si>
    <t>30-40% Above QP</t>
  </si>
  <si>
    <t>&gt;40% Above QP</t>
  </si>
  <si>
    <t>-</t>
  </si>
  <si>
    <t>Sum of Quota</t>
  </si>
  <si>
    <t>Row Labels</t>
  </si>
  <si>
    <t>Grand Total</t>
  </si>
  <si>
    <t>year</t>
  </si>
  <si>
    <t>quota</t>
  </si>
  <si>
    <t>April 2002</t>
  </si>
  <si>
    <t>April 2003</t>
  </si>
  <si>
    <t>April 2004</t>
  </si>
  <si>
    <t>April 2005</t>
  </si>
  <si>
    <t>April 2006</t>
  </si>
  <si>
    <t>April 2007</t>
  </si>
  <si>
    <t>April 2008</t>
  </si>
  <si>
    <t>April 2009</t>
  </si>
  <si>
    <t>April 2010</t>
  </si>
  <si>
    <t>April 2011</t>
  </si>
  <si>
    <t>April 2012</t>
  </si>
  <si>
    <t>April 2013</t>
  </si>
  <si>
    <t>April 2014</t>
  </si>
  <si>
    <t>April 2015</t>
  </si>
  <si>
    <t>April 2016</t>
  </si>
  <si>
    <t>April 2017</t>
  </si>
  <si>
    <t>April 2018</t>
  </si>
  <si>
    <t>April 2019</t>
  </si>
  <si>
    <t>April 2021</t>
  </si>
  <si>
    <t>August 2002</t>
  </si>
  <si>
    <t>August 2003</t>
  </si>
  <si>
    <t>August 2004</t>
  </si>
  <si>
    <t>August 2005</t>
  </si>
  <si>
    <t>August 2006</t>
  </si>
  <si>
    <t>August 2007</t>
  </si>
  <si>
    <t>August 2008</t>
  </si>
  <si>
    <t>August 2009</t>
  </si>
  <si>
    <t>August 2010</t>
  </si>
  <si>
    <t>August 2011</t>
  </si>
  <si>
    <t>August 2012</t>
  </si>
  <si>
    <t>August 2013</t>
  </si>
  <si>
    <t>August 2014</t>
  </si>
  <si>
    <t>August 2015</t>
  </si>
  <si>
    <t>August 2016</t>
  </si>
  <si>
    <t>August 2017</t>
  </si>
  <si>
    <t>August 2018</t>
  </si>
  <si>
    <t>August 2019</t>
  </si>
  <si>
    <t>August 2020</t>
  </si>
  <si>
    <t>December 2002</t>
  </si>
  <si>
    <t>December 2003</t>
  </si>
  <si>
    <t>December 2004</t>
  </si>
  <si>
    <t>December 2005</t>
  </si>
  <si>
    <t>December 2006</t>
  </si>
  <si>
    <t>December 2007</t>
  </si>
  <si>
    <t>December 2008</t>
  </si>
  <si>
    <t>December 2009</t>
  </si>
  <si>
    <t>December 2010</t>
  </si>
  <si>
    <t>December 2011</t>
  </si>
  <si>
    <t>December 2012</t>
  </si>
  <si>
    <t>December 2013</t>
  </si>
  <si>
    <t>December 2014</t>
  </si>
  <si>
    <t>December 2015</t>
  </si>
  <si>
    <t>December 2016</t>
  </si>
  <si>
    <t>December 2017</t>
  </si>
  <si>
    <t>December 2018</t>
  </si>
  <si>
    <t>December 2019</t>
  </si>
  <si>
    <t>December 2020</t>
  </si>
  <si>
    <t>February 2003</t>
  </si>
  <si>
    <t>February 2004</t>
  </si>
  <si>
    <t>February 2005</t>
  </si>
  <si>
    <t>February 2006</t>
  </si>
  <si>
    <t>February 2007</t>
  </si>
  <si>
    <t>February 2008</t>
  </si>
  <si>
    <t>February 2009</t>
  </si>
  <si>
    <t>February 2010</t>
  </si>
  <si>
    <t>February 2011</t>
  </si>
  <si>
    <t>February 2012</t>
  </si>
  <si>
    <t>February 2013</t>
  </si>
  <si>
    <t>February 2014</t>
  </si>
  <si>
    <t>February 2015</t>
  </si>
  <si>
    <t>February 2016</t>
  </si>
  <si>
    <t>February 2017</t>
  </si>
  <si>
    <t>February 2018</t>
  </si>
  <si>
    <t>February 2019</t>
  </si>
  <si>
    <t>February 2020</t>
  </si>
  <si>
    <t>February 2021</t>
  </si>
  <si>
    <t>January 2003</t>
  </si>
  <si>
    <t>January 2004</t>
  </si>
  <si>
    <t>January 2005</t>
  </si>
  <si>
    <t>January 2006</t>
  </si>
  <si>
    <t>January 2007</t>
  </si>
  <si>
    <t>January 2008</t>
  </si>
  <si>
    <t>January 2009</t>
  </si>
  <si>
    <t>January 2010</t>
  </si>
  <si>
    <t>January 2011</t>
  </si>
  <si>
    <t>January 2012</t>
  </si>
  <si>
    <t>January 2013</t>
  </si>
  <si>
    <t>January 2014</t>
  </si>
  <si>
    <t>January 2015</t>
  </si>
  <si>
    <t>January 2016</t>
  </si>
  <si>
    <t>January 2017</t>
  </si>
  <si>
    <t>January 2018</t>
  </si>
  <si>
    <t>January 2019</t>
  </si>
  <si>
    <t>January 2020</t>
  </si>
  <si>
    <t>January 2021</t>
  </si>
  <si>
    <t>July 2002</t>
  </si>
  <si>
    <t>July 2003</t>
  </si>
  <si>
    <t>July 2004</t>
  </si>
  <si>
    <t>July 2005</t>
  </si>
  <si>
    <t>July 2006</t>
  </si>
  <si>
    <t>July 2007</t>
  </si>
  <si>
    <t>July 2008</t>
  </si>
  <si>
    <t>July 2009</t>
  </si>
  <si>
    <t>July 2010</t>
  </si>
  <si>
    <t>July 2011</t>
  </si>
  <si>
    <t>July 2012</t>
  </si>
  <si>
    <t>July 2013</t>
  </si>
  <si>
    <t>July 2014</t>
  </si>
  <si>
    <t>July 2015</t>
  </si>
  <si>
    <t>July 2016</t>
  </si>
  <si>
    <t>July 2017</t>
  </si>
  <si>
    <t>July 2018</t>
  </si>
  <si>
    <t>July 2019</t>
  </si>
  <si>
    <t>July 2020</t>
  </si>
  <si>
    <t>June 2002</t>
  </si>
  <si>
    <t>June 2003</t>
  </si>
  <si>
    <t>June 2004</t>
  </si>
  <si>
    <t>June 2005</t>
  </si>
  <si>
    <t>June 2006</t>
  </si>
  <si>
    <t>June 2007</t>
  </si>
  <si>
    <t>June 2008</t>
  </si>
  <si>
    <t>June 2009</t>
  </si>
  <si>
    <t>June 2010</t>
  </si>
  <si>
    <t>June 2011</t>
  </si>
  <si>
    <t>June 2012</t>
  </si>
  <si>
    <t>June 2013</t>
  </si>
  <si>
    <t>June 2014</t>
  </si>
  <si>
    <t>June 2015</t>
  </si>
  <si>
    <t>June 2016</t>
  </si>
  <si>
    <t>June 2017</t>
  </si>
  <si>
    <t>June 2018</t>
  </si>
  <si>
    <t>June 2019</t>
  </si>
  <si>
    <t>March 2003</t>
  </si>
  <si>
    <t>March 2004</t>
  </si>
  <si>
    <t>March 2005</t>
  </si>
  <si>
    <t>March 2006</t>
  </si>
  <si>
    <t>March 2007</t>
  </si>
  <si>
    <t>March 2008</t>
  </si>
  <si>
    <t>March 2009</t>
  </si>
  <si>
    <t>March 2010</t>
  </si>
  <si>
    <t>March 2011</t>
  </si>
  <si>
    <t>March 2012</t>
  </si>
  <si>
    <t>March 2013</t>
  </si>
  <si>
    <t>March 2014</t>
  </si>
  <si>
    <t>March 2015</t>
  </si>
  <si>
    <t>March 2016</t>
  </si>
  <si>
    <t>March 2017</t>
  </si>
  <si>
    <t>March 2018</t>
  </si>
  <si>
    <t>March 2019</t>
  </si>
  <si>
    <t>March 2020</t>
  </si>
  <si>
    <t>March 2021</t>
  </si>
  <si>
    <t>May 2002</t>
  </si>
  <si>
    <t>May 2003</t>
  </si>
  <si>
    <t>May 2004</t>
  </si>
  <si>
    <t>May 2005</t>
  </si>
  <si>
    <t>May 2006</t>
  </si>
  <si>
    <t>May 2007</t>
  </si>
  <si>
    <t>May 2008</t>
  </si>
  <si>
    <t>May 2009</t>
  </si>
  <si>
    <t>May 2010</t>
  </si>
  <si>
    <t>May 2011</t>
  </si>
  <si>
    <t>May 2012</t>
  </si>
  <si>
    <t>May 2013</t>
  </si>
  <si>
    <t>May 2014</t>
  </si>
  <si>
    <t>May 2015</t>
  </si>
  <si>
    <t>May 2016</t>
  </si>
  <si>
    <t>May 2017</t>
  </si>
  <si>
    <t>May 2018</t>
  </si>
  <si>
    <t>May 2019</t>
  </si>
  <si>
    <t>November 2002</t>
  </si>
  <si>
    <t>November 2003</t>
  </si>
  <si>
    <t>November 2004</t>
  </si>
  <si>
    <t>November 2005</t>
  </si>
  <si>
    <t>November 2006</t>
  </si>
  <si>
    <t>November 2007</t>
  </si>
  <si>
    <t>November 2008</t>
  </si>
  <si>
    <t>November 2009</t>
  </si>
  <si>
    <t>November 2010</t>
  </si>
  <si>
    <t>November 2011</t>
  </si>
  <si>
    <t>November 2012</t>
  </si>
  <si>
    <t>November 2013</t>
  </si>
  <si>
    <t>November 2014</t>
  </si>
  <si>
    <t>November 2015</t>
  </si>
  <si>
    <t>November 2016</t>
  </si>
  <si>
    <t>November 2017</t>
  </si>
  <si>
    <t>November 2018</t>
  </si>
  <si>
    <t>November 2019</t>
  </si>
  <si>
    <t>November 2020</t>
  </si>
  <si>
    <t>October 2002</t>
  </si>
  <si>
    <t>October 2003</t>
  </si>
  <si>
    <t>October 2004</t>
  </si>
  <si>
    <t>October 2005</t>
  </si>
  <si>
    <t>October 2006</t>
  </si>
  <si>
    <t>October 2007</t>
  </si>
  <si>
    <t>October 2008</t>
  </si>
  <si>
    <t>October 2009</t>
  </si>
  <si>
    <t>October 2010</t>
  </si>
  <si>
    <t>October 2011</t>
  </si>
  <si>
    <t>October 2012</t>
  </si>
  <si>
    <t>October 2013</t>
  </si>
  <si>
    <t>October 2014</t>
  </si>
  <si>
    <t>October 2015</t>
  </si>
  <si>
    <t>October 2016</t>
  </si>
  <si>
    <t>October 2017</t>
  </si>
  <si>
    <t>October 2018</t>
  </si>
  <si>
    <t>October 2019</t>
  </si>
  <si>
    <t>October 2020</t>
  </si>
  <si>
    <t>September 2002</t>
  </si>
  <si>
    <t>September 2003</t>
  </si>
  <si>
    <t>September 2004</t>
  </si>
  <si>
    <t>September 2005</t>
  </si>
  <si>
    <t>September 2006</t>
  </si>
  <si>
    <t>September 2007</t>
  </si>
  <si>
    <t>September 2008</t>
  </si>
  <si>
    <t>September 2009</t>
  </si>
  <si>
    <t>September 2010</t>
  </si>
  <si>
    <t>September 2011</t>
  </si>
  <si>
    <t>September 2012</t>
  </si>
  <si>
    <t>September 2013</t>
  </si>
  <si>
    <t>September 2014</t>
  </si>
  <si>
    <t>September 2015</t>
  </si>
  <si>
    <t>September 2016</t>
  </si>
  <si>
    <t>September 2017</t>
  </si>
  <si>
    <t>September 2018</t>
  </si>
  <si>
    <t>September 2019</t>
  </si>
  <si>
    <t>September 2020</t>
  </si>
  <si>
    <t>Sum of 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</si>
</sst>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h:mm:ss"/>
    <numFmt numFmtId="165" formatCode="\$#,##0"/>
    <numFmt numFmtId="166" formatCode="dd/mm/yyyy"/>
    <numFmt numFmtId="167" formatCode="#,##0.0000"/>
    <numFmt numFmtId="168" formatCode="mmmm\ yyyy"/>
    <numFmt numFmtId="171" formatCode="yyyy\ mmmm"/>
  </numFmts>
  <fonts count="6">
    <font>
      <sz val="10"/>
      <color rgb="FF000000"/>
      <name val="Arial"/>
    </font>
    <font>
      <sz val="10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Inconsolata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166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5" fontId="3" fillId="2" borderId="0" xfId="0" applyNumberFormat="1" applyFont="1" applyFill="1" applyAlignment="1">
      <alignment wrapText="1"/>
    </xf>
    <xf numFmtId="165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0" xfId="0" pivotButton="1" applyFont="1" applyAlignment="1">
      <alignment wrapText="1"/>
    </xf>
    <xf numFmtId="0" fontId="0" fillId="0" borderId="0" xfId="0" applyFont="1" applyAlignment="1">
      <alignment horizontal="left" wrapText="1"/>
    </xf>
    <xf numFmtId="3" fontId="0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68" fontId="0" fillId="0" borderId="0" xfId="0" applyNumberFormat="1" applyFont="1" applyAlignment="1">
      <alignment horizontal="left" wrapText="1"/>
    </xf>
    <xf numFmtId="168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>
      <alignment wrapText="1"/>
    </xf>
    <xf numFmtId="168" fontId="0" fillId="0" borderId="0" xfId="0" applyNumberFormat="1" applyFont="1" applyBorder="1" applyAlignment="1">
      <alignment horizontal="left" wrapText="1"/>
    </xf>
    <xf numFmtId="0" fontId="0" fillId="0" borderId="0" xfId="0" applyNumberFormat="1" applyFont="1" applyBorder="1" applyAlignment="1">
      <alignment wrapText="1"/>
    </xf>
    <xf numFmtId="171" fontId="0" fillId="0" borderId="0" xfId="0" applyNumberFormat="1" applyFont="1" applyAlignment="1">
      <alignment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1" formatCode="yyyy\ mmmm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mmmm\ yyyy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6.899785879628" createdVersion="6" refreshedVersion="6" minRefreshableVersion="3" recordCount="2255" xr:uid="{523D993C-8C63-D246-B2B7-5D9154711576}">
  <cacheSource type="worksheet">
    <worksheetSource ref="A1:E2256" sheet="Results"/>
  </cacheSource>
  <cacheFields count="5">
    <cacheField name="Bidding Exercise" numFmtId="0">
      <sharedItems count="451">
        <s v="April 2021 First Open Bidding Exercise"/>
        <s v="March 2021 Second Open Bidding Exercise"/>
        <s v="March 2021 First Open Bidding Exercise"/>
        <s v="February 2021 Second Open Bidding Exercise"/>
        <s v="February 2021 First Open Bidding Exercise"/>
        <s v="January 2021 Second Open Bidding Exercise"/>
        <s v="January 2021 First Open Bidding Exercise"/>
        <s v="December 2020 Second Open Bidding Exercise"/>
        <s v="December 2020 First Open Bidding Exercise"/>
        <s v="November 2020 Second Open Bidding Exercise"/>
        <s v="November 2020 First Open Bidding Exercise"/>
        <s v="October 2020 Second Open Bidding Exercise"/>
        <s v="October 2020 First Open Bidding Exercise"/>
        <s v="September 2020 Second Open Bidding Exercise"/>
        <s v="September 2020 First Open Bidding Exercise"/>
        <s v="August 2020 Second Open Bidding Exercise"/>
        <s v="August 2020 First Open Bidding Exercise"/>
        <s v="July 2020 Second Open Bidding Exercise"/>
        <s v="July 2020 First Open Bidding Exercise"/>
        <s v="March 2020 Second Open Bidding Exercise"/>
        <s v="March 2020 First Open Bidding Exercise"/>
        <s v="February 2020 Second Open Bidding Exercise"/>
        <s v="February 2020 First Open Bidding Exercise"/>
        <s v="January 2020 Second Open Bidding Exercise"/>
        <s v="January 2020 First Open Bidding Exercise"/>
        <s v="December 2019 Second Open Bidding Exercise"/>
        <s v="December 2019 First Open Bidding Exercise"/>
        <s v="November 2019 Second Open Bidding Exercise"/>
        <s v="November 2019 First Open Bidding Exercise"/>
        <s v="October 2019 Second Open Bidding Exercise"/>
        <s v="October 2019 First Open Bidding Exercise"/>
        <s v="September 2019 Second Open Bidding Exercise"/>
        <s v="September 2019 First Open Bidding Exercise"/>
        <s v="August 2019 Second Open Bidding Exercise"/>
        <s v="August 2019 First Open Bidding Exercise"/>
        <s v="July 2019 Second Open Bidding Exercise"/>
        <s v="July 2019 First Open Bidding Exercise"/>
        <s v="June 2019 Second Open Bidding Exercise"/>
        <s v="June 2019 First Open Bidding Exercise"/>
        <s v="May 2019 Second Open Bidding Exercise"/>
        <s v="May 2019 First Open Bidding Exercise"/>
        <s v="April 2019 Second Open Bidding Exercise"/>
        <s v="April 2019 First Open Bidding Exercise"/>
        <s v="March 2019 Second Open Bidding Exercise"/>
        <s v="March 2019 First Open Bidding Exercise"/>
        <s v="February 2019 Second Open Bidding Exercise"/>
        <s v="February 2019 First Open Bidding Exercise"/>
        <s v="January 2019 Second Open Bidding Exercise"/>
        <s v="January 2019 First Open Bidding Exercise"/>
        <s v="December 2018 Second Open Bidding Exercise"/>
        <s v="December 2018 First Open Bidding Exercise"/>
        <s v="November 2018 Second Open Bidding Exercise"/>
        <s v="November 2018 First Open Bidding Exercise"/>
        <s v="October 2018 Second Open Bidding Exercise"/>
        <s v="October 2018 First Open Bidding Exercise"/>
        <s v="September 2018 Second Open Bidding Exercise"/>
        <s v="September 2018 First Open Bidding Exercise"/>
        <s v="August 2018 Second Open Bidding Exercise"/>
        <s v="August 2018 First Open Bidding Exercise"/>
        <s v="July 2018 Second Open Bidding Exercise"/>
        <s v="July 2018 First Open Bidding Exercise"/>
        <s v="June 2018 Second Open Bidding Exercise"/>
        <s v="June 2018 First Open Bidding Exercise"/>
        <s v="May 2018 Second Open Bidding Exercise"/>
        <s v="May 2018 First Open Bidding Exercise"/>
        <s v="April 2018 Second Open Bidding Exercise"/>
        <s v="April 2018 First Open Bidding Exercise"/>
        <s v="March 2018 Second Open Bidding Exercise"/>
        <s v="March 2018 First Open Bidding Exercise"/>
        <s v="February 2018 Second Open Bidding Exercise"/>
        <s v="February 2018 First Open Bidding Exercise"/>
        <s v="January 2018 Second Open Bidding Exercise"/>
        <s v="January 2018 First Open Bidding Exercise"/>
        <s v="December 2017 Second Open Bidding Exercise"/>
        <s v="December 2017 First Open Bidding Exercise"/>
        <s v="November 2017 Second Open Bidding Exercise"/>
        <s v="November 2017 First Open Bidding Exercise"/>
        <s v="October 2017 Second Open Bidding Exercise"/>
        <s v="October 2017 First Open Bidding Exercise"/>
        <s v="September 2017 Second Open Bidding Exercise"/>
        <s v="September 2017 First Open Bidding Exercise"/>
        <s v="August 2017 Second Open Bidding Exercise"/>
        <s v="August 2017 First Open Bidding Exercise"/>
        <s v="July 2017 Second Open Bidding Exercise"/>
        <s v="July 2017 First Open Bidding Exercise"/>
        <s v="June 2017 Second Open Bidding Exercise"/>
        <s v="June 2017 First Open Bidding Exercise"/>
        <s v="May 2017 Second Open Bidding Exercise"/>
        <s v="May 2017 First Open Bidding Exercise"/>
        <s v="April 2017 Second Open Bidding Exercise"/>
        <s v="April 2017 First Open Bidding Exercise"/>
        <s v="March 2017 Second Open Bidding Exercise"/>
        <s v="March 2017 First Open Bidding Exercise"/>
        <s v="February 2017 Second Open Bidding Exercise"/>
        <s v="February 2017 First Open Bidding Exercise"/>
        <s v="January 2017 Second Open Bidding Exercise"/>
        <s v="January 2017 First Open Bidding Exercise"/>
        <s v="December 2016 Second Open Bidding Exercise"/>
        <s v="December 2016 First Open Bidding Exercise"/>
        <s v="November 2016 Second Open Bidding Exercise"/>
        <s v="November 2016 First Open Bidding Exercise"/>
        <s v="October 2016 Second Open Bidding Exercise"/>
        <s v="October 2016 First Open Bidding Exercise"/>
        <s v="September 2016 Second Open Bidding Exercise"/>
        <s v="September 2016 First Open Bidding Exercise"/>
        <s v="August 2016 Second Open Bidding Exercise"/>
        <s v="August 2016 First Open Bidding Exercise"/>
        <s v="July 2016 Second Open Bidding Exercise"/>
        <s v="July 2016 First Open Bidding Exercise"/>
        <s v="June 2016 Second Open Bidding Exercise"/>
        <s v="June 2016 First Open Bidding Exercise"/>
        <s v="May 2016 Second Open Bidding Exercise"/>
        <s v="May 2016 First Open Bidding Exercise"/>
        <s v="April 2016 Second Open Bidding Exercise"/>
        <s v="April 2016 First Open Bidding Exercise"/>
        <s v="March 2016 Second Open Bidding Exercise"/>
        <s v="March 2016 First Open Bidding Exercise"/>
        <s v="February 2016 Second Open Bidding Exercise"/>
        <s v="February 2016 First Open Bidding Exercise"/>
        <s v="January 2016 Second Open Bidding Exercise"/>
        <s v="January 2016 First Open Bidding Exercise"/>
        <s v="December 2015 Second Open Bidding Exercise"/>
        <s v="December 2015 First Open Bidding Exercise"/>
        <s v="November 2015 Second Open Bidding Exercise"/>
        <s v="November 2015 First Open Bidding Exercise"/>
        <s v="October 2015 Second Open Bidding Exercise"/>
        <s v="October 2015 First Open Bidding Exercise"/>
        <s v="September 2015 Second Open Bidding Exercise"/>
        <s v="September 2015 First Open Bidding Exercise"/>
        <s v="August 2015 Second Open Bidding Exercise"/>
        <s v="August 2015 First Open Bidding Exercise"/>
        <s v="July 2015 Second Open Bidding Exercise"/>
        <s v="July 2015 First Open Bidding Exercise"/>
        <s v="June 2015 Second Open Bidding Exercise"/>
        <s v="June 2015 First Open Bidding Exercise"/>
        <s v="May 2015 Second Open Bidding Exercise"/>
        <s v="May 2015 First Open Bidding Exercise"/>
        <s v="April 2015 Second Open Bidding Exercise"/>
        <s v="April 2015 First Open Bidding Exercise"/>
        <s v="March 2015 Second Open Bidding Exercise"/>
        <s v="March 2015 First Open Bidding Exercise"/>
        <s v="February 2015 Second Open Bidding Exercise"/>
        <s v="February 2015 First Open Bidding Exercise"/>
        <s v="January 2015 Second Open Bidding Exercise"/>
        <s v="January 2015 First Open Bidding Exercise"/>
        <s v="December 2014 Second Open Bidding Exercise"/>
        <s v="December 2014 First Open Bidding Exercise"/>
        <s v="November 2014 Second Open Bidding Exercise"/>
        <s v="November 2014 First Open Bidding Exercise"/>
        <s v="October 2014 Second Open Bidding Exercise"/>
        <s v="October 2014 First Open Bidding Exercise"/>
        <s v="September 2014 Second Open Bidding Exercise"/>
        <s v="September 2014 First Open Bidding Exercise"/>
        <s v="August 2014 Second Open Bidding Exercise"/>
        <s v="August 2014 First Open Bidding Exercise"/>
        <s v="July 2014 Second Open Bidding Exercise"/>
        <s v="July 2014 First Open Bidding Exercise"/>
        <s v="June 2014 Second Open Bidding Exercise"/>
        <s v="June 2014 First Open Bidding Exercise"/>
        <s v="May 2014 Second Open Bidding Exercise"/>
        <s v="May 2014 First Open Bidding Exercise"/>
        <s v="April 2014 Second Open Bidding Exercise"/>
        <s v="April 2014 First Open Bidding Exercise"/>
        <s v="March 2014 Second Open Bidding Exercise"/>
        <s v="March 2014 First Open Bidding Exercise"/>
        <s v="February 2014 Second Open Bidding Exercise"/>
        <s v="February 2014 First Open Bidding Exercise"/>
        <s v="January 2014 Second Open Bidding Exercise"/>
        <s v="January 2014 First Open Bidding Exercise"/>
        <s v="December 2013 Second Open Bidding Exercise"/>
        <s v="December 2013 First Open Bidding Exercise"/>
        <s v="November 2013 Second Open Bidding Exercise"/>
        <s v="November 2013 First Open Bidding Exercise"/>
        <s v="October 2013 Second Open Bidding Exercise"/>
        <s v="October 2013 First Open Bidding Exercise"/>
        <s v="September 2013 Second Open Bidding Exercise"/>
        <s v="September 2013 First Open Bidding Exercise"/>
        <s v="August 2013 Second Open Bidding Exercise"/>
        <s v="August 2013 First Open Bidding Exercise"/>
        <s v="July 2013 Second Open Bidding Exercise"/>
        <s v="July 2013 First Open Bidding Exercise"/>
        <s v="June 2013 Second Open Bidding Exercise"/>
        <s v="June 2013 First Open Bidding Exercise"/>
        <s v="May 2013 Second Open Bidding Exercise"/>
        <s v="May 2013 First Open Bidding Exercise"/>
        <s v="April 2013 Second Open Bidding Exercise"/>
        <s v="April 2013 First Open Bidding Exercise"/>
        <s v="March 2013 Second Open Bidding Exercise"/>
        <s v="March 2013 First Open Bidding Exercise"/>
        <s v="February 2013 Second Open Bidding Exercise"/>
        <s v="February 2013 First Open Bidding Exercise"/>
        <s v="January 2013 Second Open Bidding Exercise"/>
        <s v="January 2013 First Open Bidding Exercise"/>
        <s v="December 2012 Second Open Bidding Exercise"/>
        <s v="December 2012 First Open Bidding Exercise"/>
        <s v="November 2012 Second Open Bidding Exercise"/>
        <s v="November 2012 First Open Bidding Exercise"/>
        <s v="October 2012 Second Open Bidding Exercise"/>
        <s v="October 2012 First Open Bidding Exercise"/>
        <s v="September 2012 Second Open Bidding Exercise"/>
        <s v="September 2012 First Open Bidding Exercise"/>
        <s v="August 2012 Second Open Bidding Exercise"/>
        <s v="August 2012 First Open Bidding Exercise"/>
        <s v="July 2012 Second Open Bidding Exercise"/>
        <s v="July 2012 First Open Bidding Exercise"/>
        <s v="June 2012 Second Open Bidding Exercise"/>
        <s v="June 2012 First Open Bidding Exercise"/>
        <s v="May 2012 Second Open Bidding Exercise"/>
        <s v="May 2012 First Open Bidding Exercise"/>
        <s v="April 2012 Second Open Bidding Exercise"/>
        <s v="April 2012 First Open Bidding Exercise"/>
        <s v="March 2012 Second Open Bidding Exercise"/>
        <s v="March 2012 First Open Bidding Exercise"/>
        <s v="February 2012 Second Open Bidding Exercise"/>
        <s v="February 2012 First Open Bidding Exercise"/>
        <s v="January 2012 Second Open Bidding Exercise"/>
        <s v="January 2012 First Open Bidding Exercise"/>
        <s v="December 2011 Second Open Bidding Exercise"/>
        <s v="December 2011 First Open Bidding Exercise"/>
        <s v="November 2011 Second Open Bidding Exercise"/>
        <s v="November 2011 First Open Bidding Exercise"/>
        <s v="October 2011 Second Open Bidding Exercise"/>
        <s v="October 2011 First Open Bidding Exercise"/>
        <s v="September 2011 Second Open Bidding Exercise"/>
        <s v="September 2011 First Open Bidding Exercise"/>
        <s v="August 2011 Second Open Bidding Exercise"/>
        <s v="August 2011 First Open Bidding Exercise"/>
        <s v="July 2011 Second Open Bidding Exercise"/>
        <s v="July 2011 First Open Bidding Exercise"/>
        <s v="June 2011 Second Open Bidding Exercise"/>
        <s v="June 2011 First Open Bidding Exercise"/>
        <s v="May 2011 Second Open Bidding Exercise"/>
        <s v="May 2011 First Open Bidding Exercise"/>
        <s v="April 2011 Second Open Bidding Exercise"/>
        <s v="April 2011 First Open Bidding Exercise"/>
        <s v="March 2011 Second Open Bidding Exercise"/>
        <s v="March 2011 First Open Bidding Exercise"/>
        <s v="February 2011 Second Open Bidding Exercise"/>
        <s v="February 2011 First Open Bidding Exercise"/>
        <s v="January 2011 Second Open Bidding Exercise"/>
        <s v="January 2011 First Open Bidding Exercise"/>
        <s v="December 2010 Second Open Bidding Exercise"/>
        <s v="December 2010 First Open Bidding Exercise"/>
        <s v="November 2010 Second Open Bidding Exercise"/>
        <s v="November 2010 First Open Bidding Exercise"/>
        <s v="October 2010 Second Open Bidding Exercise"/>
        <s v="October 2010 First Open Bidding Exercise"/>
        <s v="September 2010 Second Open Bidding Exercise"/>
        <s v="September 2010 First Open Bidding Exercise"/>
        <s v="August 2010 Second Open Bidding Exercise"/>
        <s v="August 2010 First Open Bidding Exercise"/>
        <s v="July 2010 Second Open Bidding Exercise"/>
        <s v="July 2010 First Open Bidding Exercise"/>
        <s v="June 2010 Second Open Bidding Exercise"/>
        <s v="June 2010 First Open Bidding Exercise"/>
        <s v="May 2010 Second Open Bidding Exercise"/>
        <s v="May 2010 First Open Bidding Exercise"/>
        <s v="April 2010 Second Open Bidding Exercise"/>
        <s v="April 2010 First Open Bidding Exercise"/>
        <s v="March 2010 Second Open Bidding Exercise"/>
        <s v="March 2010 First Open Bidding Exercise"/>
        <s v="February 2010 Second Open Bidding Exercise"/>
        <s v="February 2010 First Open Bidding Exercise"/>
        <s v="January 2010 Second Open Bidding Exercise"/>
        <s v="January 2010 First Open Bidding Exercise"/>
        <s v="December 2009 Second Open Bidding Exercise"/>
        <s v="December 2009 First Open Bidding Exercise"/>
        <s v="November 2009 Second Open Bidding Exercise"/>
        <s v="November 2009 First Open Bidding Exercise"/>
        <s v="October 2009 Second Open Bidding Exercise"/>
        <s v="October 2009 First Open Bidding Exercise"/>
        <s v="September 2009 Second Open Bidding Exercise"/>
        <s v="September 2009 First Open Bidding Exercise"/>
        <s v="August 2009 Second Open Bidding Exercise"/>
        <s v="August 2009 First Open Bidding Exercise"/>
        <s v="July 2009 Second Open Bidding Exercise"/>
        <s v="July 2009 First Open Bidding Exercise"/>
        <s v="June 2009 Second Open Bidding Exercise"/>
        <s v="June 2009 First Open Bidding Exercise"/>
        <s v="May 2009 Second Open Bidding Exercise"/>
        <s v="May 2009 First Open Bidding Exercise"/>
        <s v="April 2009 Second Open Bidding Exercise"/>
        <s v="April 2009 First Open Bidding Exercise"/>
        <s v="March 2009 Second Open Bidding Exercise"/>
        <s v="March 2009 First Open Bidding Exercise"/>
        <s v="February 2009 Second Open Bidding Exercise"/>
        <s v="February 2009 First Open Bidding Exercise"/>
        <s v="January 2009 Second Open Bidding Exercise"/>
        <s v="January 2009 First Open Bidding Exercise"/>
        <s v="December 2008 Second Open Bidding Exercise"/>
        <s v="December 2008 First Open Bidding Exercise"/>
        <s v="November 2008 Second Open Bidding Exercise"/>
        <s v="November 2008 First Open Bidding Exercise"/>
        <s v="October 2008 Second Open Bidding Exercise"/>
        <s v="October 2008 First Open Bidding Exercise"/>
        <s v="September 2008 Second Open Bidding Exercise"/>
        <s v="September 2008 First Open Bidding Exercise"/>
        <s v="August 2008 Second Open Bidding Exercise"/>
        <s v="August 2008 First Open Bidding Exercise"/>
        <s v="July 2008 Second Open Bidding Exercise"/>
        <s v="July 2008 First Open Bidding Exercise"/>
        <s v="June 2008 Second Open Bidding Exercise"/>
        <s v="June 2008 First Open Bidding Exercise"/>
        <s v="May 2008 Second Open Bidding Exercise"/>
        <s v="May 2008 First Open Bidding Exercise"/>
        <s v="April 2008 Second Open Bidding Exercise"/>
        <s v="April 2008 First Open Bidding Exercise"/>
        <s v="March 2008 Second Open Bidding Exercise"/>
        <s v="March 2008 First Open Bidding Exercise"/>
        <s v="February 2008 Second Open Bidding Exercise"/>
        <s v="February 2008 First Open Bidding Exercise"/>
        <s v="January 2008 Second Open Bidding Exercise"/>
        <s v="January 2008 First Open Bidding Exercise"/>
        <s v="January 2007 First Open Bidding Exercise"/>
        <s v="January 2007 Second Open Bidding Exercise"/>
        <s v="February 2007 First Open Bidding Exercise"/>
        <s v="February 2007 Second Open Bidding Exercise"/>
        <s v="March 2007 First Open Bidding Exercise"/>
        <s v="March 2007 Second Open Bidding Exercise"/>
        <s v="April 2007 First Open Bidding Exercise"/>
        <s v="April 2007 Second Open Bidding Exercise"/>
        <s v="May 2007 First Open Bidding Exercise"/>
        <s v="May 2007 Second Open Bidding Exercise"/>
        <s v="June 2007 First Open Bidding Exercise"/>
        <s v="June 2007 Second Open Bidding Exercise"/>
        <s v="July 2007 First Open Bidding Exercise"/>
        <s v="July 2007 Second Open Bidding Exercise"/>
        <s v="August 2007 First Open Bidding Exercise"/>
        <s v="August 2007 Second Open Bidding Exercise"/>
        <s v="September 2007 First Open Bidding Exercise"/>
        <s v="September 2007 Second Open Bidding Exercise"/>
        <s v="October 2007 First Open Bidding Exercise"/>
        <s v="October 2007 Second Open Bidding Exercise"/>
        <s v="November 2007 First Open Bidding Exercise"/>
        <s v="November 2007 Second Open Bidding Exercise"/>
        <s v="December 2007 First Open Bidding Exercise"/>
        <s v="December 2007 Second Open Bidding Exercise"/>
        <s v="January 2006 First Open Bidding Exercise"/>
        <s v="January 2006 Second Open Bidding Exercise"/>
        <s v="February 2006 First Open Bidding Exercise"/>
        <s v="February 2006 Second Open Bidding Exercise"/>
        <s v="March 2006 First Open Bidding Exercise"/>
        <s v="March 2006 Second Open Bidding Exercise"/>
        <s v="April 2006 First Open Bidding Exercise"/>
        <s v="April 2006 Second Open Bidding Exercise"/>
        <s v="May 2006 First Open Bidding Exercise"/>
        <s v="May 2006 Second Open Bidding Exercise"/>
        <s v="June 2006 First Open Bidding Exercise"/>
        <s v="June 2006 Second Open Bidding Exercise"/>
        <s v="July 2006 First Open Bidding Exercise"/>
        <s v="July 2006 Second Open Bidding Exercise"/>
        <s v="August 2006 First Open Bidding Exercise"/>
        <s v="August 2006 Second Open Bidding Exercise"/>
        <s v="September 2006 First Open Bidding Exercise"/>
        <s v="September 2006 Second Open Bidding Exercise"/>
        <s v="October 2006 First Open Bidding Exercise"/>
        <s v="October 2006 Second Open Bidding Exercise"/>
        <s v="November 2006 First Open Bidding Exercise"/>
        <s v="November 2006 Second Open Bidding Exercise"/>
        <s v="December 2006 First Open Bidding Exercise"/>
        <s v="December 2006 Second Open Bidding Exercise"/>
        <s v="January 2005 First Open Bidding Exercise"/>
        <s v="January 2005 Second Open Bidding Exercise"/>
        <s v="February 2005 First Open Bidding Exercise"/>
        <s v="February 2005 Second Open Bidding Exercise"/>
        <s v="March 2005 First Open Bidding Exercise"/>
        <s v="March 2005 Second Open Bidding Exercise"/>
        <s v="April 2005 First Open Bidding Exercise"/>
        <s v="April 2005 Second Open Bidding Exercise"/>
        <s v="May 2005 First Open Bidding Exercise"/>
        <s v="May 2005 Second Open Bidding Exercise"/>
        <s v="June 2005 First Open Bidding Exercise"/>
        <s v="June 2005 Second Open Bidding Exercise"/>
        <s v="July 2005 First Open Bidding Exercise"/>
        <s v="July 2005 Second Open Bidding Exercise"/>
        <s v="August 2005 First Open Bidding Exercise"/>
        <s v="August 2005 Second Open Bidding Exercise"/>
        <s v="September 2005 First Open Bidding Exercise"/>
        <s v="September 2005 Second Open Bidding Exercise"/>
        <s v="October 2005 First Open Bidding Exercise"/>
        <s v="October 2005 Second Open Bidding Exercise"/>
        <s v="November 2005 First Open Bidding Exercise"/>
        <s v="November 2005 Second Open Bidding Exercise"/>
        <s v="December 2005 First Open Bidding Exercise"/>
        <s v="December 2005 Second Open Bidding Exercise"/>
        <s v="January 2004 First Open Bidding Exercise"/>
        <s v="January 2004 Second Open Bidding Exercise"/>
        <s v="February 2004 First Open Bidding Exercise"/>
        <s v="February 2004 Second Open Bidding Exercise"/>
        <s v="March 2004 First Open Bidding Exercise"/>
        <s v="March 2004 Second Open Bidding Exercise"/>
        <s v="April 2004 First Open Bidding Exercise"/>
        <s v="April 2004 Second Open Bidding Exercise"/>
        <s v="May 2004 First Open Bidding Exercise"/>
        <s v="May 2004 Second Open Bidding Exercise"/>
        <s v="June 2004 First Open Bidding Exercise"/>
        <s v="June 2004 Second Open Bidding Exercise"/>
        <s v="July 2004 First Open Bidding Exercise"/>
        <s v="July 2004 Second Open Bidding Exercise"/>
        <s v="August 2004 First Open Bidding Exercise"/>
        <s v="August 2004 Second Open Bidding Exercise"/>
        <s v="September 2004 First Open Bidding Exercise"/>
        <s v="September 2004 Second Open Bidding Exercise"/>
        <s v="October 2004 First Open Bidding Exercise"/>
        <s v="October 2004 Second Open Bidding Exercise"/>
        <s v="November 2004 First Open Bidding Exercise"/>
        <s v="November 2004 Second Open Bidding Exercise"/>
        <s v="December 2004 First Open Bidding Exercise"/>
        <s v="December 2004 Second Open Bidding Exercise"/>
        <s v="January 2003 First Open Bidding Exercise"/>
        <s v="January 2003 Second Open Bidding Exercise"/>
        <s v="February 2003 First Open Bidding Exercise"/>
        <s v="February 2003 Second Open Bidding Exercise"/>
        <s v="March 2003 First Open Bidding Exercise"/>
        <s v="March 2003 Second Open Bidding Exercise"/>
        <s v="April 2003 First Open Bidding Exercise"/>
        <s v="April 2003 Second Open Bidding Exercise"/>
        <s v="May 2003 First Open Bidding Exercise"/>
        <s v="May 2003 Second Open Bidding Exercise"/>
        <s v="June 2003 First Open Bidding Exercise"/>
        <s v="June 2003 Second Open Bidding Exercise"/>
        <s v="July 2003 First Open Bidding Exercise"/>
        <s v="July 2003 Second Open Bidding Exercise"/>
        <s v="August 2003 First Open Bidding Exercise"/>
        <s v="August 2003 Second Open Bidding Exercise"/>
        <s v="September 2003 First Open Bidding Exercise"/>
        <s v="September 2003 Second Open Bidding Exercise"/>
        <s v="October 2003 First Open Bidding Exercise"/>
        <s v="October 2003 Second Open Bidding Exercise"/>
        <s v="November 2003 First Open Bidding Exercise"/>
        <s v="November 2003 Second Open Bidding Exercise"/>
        <s v="December 2003 First Open Bidding Exercise"/>
        <s v="December 2003 Second Open Bidding Exercise"/>
        <s v="April 2002 First Open Bidding Exercise"/>
        <s v="April 2002 Second Open Bidding Exercise"/>
        <s v="May 2002 First Open Bidding Exercise"/>
        <s v="May 2002 Second Open Bidding Exercise"/>
        <s v="June 2002 First Open Bidding Exercise"/>
        <s v="June 2002 Second Open Bidding Exercise"/>
        <s v="July 2002 First Open Bidding Exercise"/>
        <s v="July 2002 Second Open Bidding Exercise"/>
        <s v="August 2002 First Open Bidding Exercise"/>
        <s v="August 2002 Second Open Bidding Exercise"/>
        <s v="September 2002 First Open Bidding Exercise"/>
        <s v="September 2002 Second Open Bidding Exercise"/>
        <s v="October 2002 First Open Bidding Exercise"/>
        <s v="October 2002 Second Open Bidding Exercise"/>
        <s v="November 2002 First Open Bidding Exercise"/>
        <s v="November 2002 Second Open Bidding Exercise"/>
        <s v="December 2002 First Open Bidding Exercise"/>
        <s v="December 2002 Second Open Bidding Exercise"/>
      </sharedItems>
    </cacheField>
    <cacheField name="Announcement Date" numFmtId="166">
      <sharedItems containsSemiMixedTypes="0" containsNonDate="0" containsDate="1" containsString="0" minDate="2002-04-01T00:00:00" maxDate="2021-04-08T00:00:00"/>
    </cacheField>
    <cacheField name="Year" numFmtId="0">
      <sharedItems containsSemiMixedTypes="0" containsString="0" containsNumber="1" containsInteger="1" minValue="2002" maxValue="2021" count="20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</sharedItems>
    </cacheField>
    <cacheField name="Category" numFmtId="0">
      <sharedItems/>
    </cacheField>
    <cacheField name="Quota" numFmtId="0">
      <sharedItems containsSemiMixedTypes="0" containsString="0" containsNumber="1" containsInteger="1" minValue="140" maxValue="2858" count="961">
        <n v="883"/>
        <n v="958"/>
        <n v="263"/>
        <n v="560"/>
        <n v="296"/>
        <n v="886"/>
        <n v="946"/>
        <n v="292"/>
        <n v="542"/>
        <n v="298"/>
        <n v="887"/>
        <n v="942"/>
        <n v="255"/>
        <n v="903"/>
        <n v="259"/>
        <n v="554"/>
        <n v="304"/>
        <n v="885"/>
        <n v="943"/>
        <n v="276"/>
        <n v="572"/>
        <n v="300"/>
        <n v="963"/>
        <n v="1023"/>
        <n v="372"/>
        <n v="529"/>
        <n v="467"/>
        <n v="969"/>
        <n v="1009"/>
        <n v="369"/>
        <n v="530"/>
        <n v="471"/>
        <n v="978"/>
        <n v="1035"/>
        <n v="368"/>
        <n v="526"/>
        <n v="464"/>
        <n v="972"/>
        <n v="1007"/>
        <n v="537"/>
        <n v="520"/>
        <n v="967"/>
        <n v="1013"/>
        <n v="370"/>
        <n v="533"/>
        <n v="916"/>
        <n v="793"/>
        <n v="316"/>
        <n v="423"/>
        <n v="430"/>
        <n v="912"/>
        <n v="805"/>
        <n v="429"/>
        <n v="427"/>
        <n v="1034"/>
        <n v="351"/>
        <n v="494"/>
        <n v="904"/>
        <n v="354"/>
        <n v="496"/>
        <n v="470"/>
        <n v="923"/>
        <n v="357"/>
        <n v="495"/>
        <n v="474"/>
        <n v="1022"/>
        <n v="932"/>
        <n v="358"/>
        <n v="503"/>
        <n v="472"/>
        <n v="1304"/>
        <n v="1339"/>
        <n v="489"/>
        <n v="869"/>
        <n v="448"/>
        <n v="1289"/>
        <n v="1291"/>
        <n v="444"/>
        <n v="982"/>
        <n v="992"/>
        <n v="581"/>
        <n v="331"/>
        <n v="987"/>
        <n v="315"/>
        <n v="593"/>
        <n v="333"/>
        <n v="352"/>
        <n v="577"/>
        <n v="328"/>
        <n v="984"/>
        <n v="314"/>
        <n v="578"/>
        <n v="335"/>
        <n v="1012"/>
        <n v="329"/>
        <n v="693"/>
        <n v="388"/>
        <n v="321"/>
        <n v="707"/>
        <n v="384"/>
        <n v="1029"/>
        <n v="1015"/>
        <n v="318"/>
        <n v="697"/>
        <n v="1030"/>
        <n v="1019"/>
        <n v="322"/>
        <n v="698"/>
        <n v="390"/>
        <n v="1043"/>
        <n v="1017"/>
        <n v="383"/>
        <n v="1060"/>
        <n v="1044"/>
        <n v="284"/>
        <n v="753"/>
        <n v="1057"/>
        <n v="1048"/>
        <n v="286"/>
        <n v="765"/>
        <n v="364"/>
        <n v="1056"/>
        <n v="283"/>
        <n v="907"/>
        <n v="365"/>
        <n v="1046"/>
        <n v="302"/>
        <n v="739"/>
        <n v="359"/>
        <n v="1062"/>
        <n v="1045"/>
        <n v="742"/>
        <n v="363"/>
        <n v="1059"/>
        <n v="1047"/>
        <n v="751"/>
        <n v="1623"/>
        <n v="1143"/>
        <n v="393"/>
        <n v="900"/>
        <n v="375"/>
        <n v="1431"/>
        <n v="1141"/>
        <n v="902"/>
        <n v="379"/>
        <n v="1424"/>
        <n v="909"/>
        <n v="381"/>
        <n v="1139"/>
        <n v="389"/>
        <n v="925"/>
        <n v="380"/>
        <n v="1475"/>
        <n v="1163"/>
        <n v="409"/>
        <n v="898"/>
        <n v="382"/>
        <n v="394"/>
        <n v="1653"/>
        <n v="1205"/>
        <n v="835"/>
        <n v="398"/>
        <n v="1656"/>
        <n v="1202"/>
        <n v="309"/>
        <n v="829"/>
        <n v="400"/>
        <n v="1650"/>
        <n v="1201"/>
        <n v="834"/>
        <n v="397"/>
        <n v="1659"/>
        <n v="1233"/>
        <n v="306"/>
        <n v="825"/>
        <n v="408"/>
        <n v="1214"/>
        <n v="826"/>
        <n v="407"/>
        <n v="1662"/>
        <n v="326"/>
        <n v="403"/>
        <n v="1818"/>
        <n v="1244"/>
        <n v="344"/>
        <n v="1104"/>
        <n v="540"/>
        <n v="1815"/>
        <n v="1245"/>
        <n v="330"/>
        <n v="1112"/>
        <n v="546"/>
        <n v="1890"/>
        <n v="1243"/>
        <n v="1114"/>
        <n v="545"/>
        <n v="1878"/>
        <n v="1239"/>
        <n v="1121"/>
        <n v="552"/>
        <n v="1241"/>
        <n v="1103"/>
        <n v="1819"/>
        <n v="1265"/>
        <n v="332"/>
        <n v="557"/>
        <n v="1674"/>
        <n v="1273"/>
        <n v="350"/>
        <n v="819"/>
        <n v="539"/>
        <n v="1668"/>
        <n v="1271"/>
        <n v="342"/>
        <n v="827"/>
        <n v="561"/>
        <n v="1664"/>
        <n v="1278"/>
        <n v="821"/>
        <n v="1274"/>
        <n v="386"/>
        <n v="874"/>
        <n v="1695"/>
        <n v="1272"/>
        <n v="824"/>
        <n v="527"/>
        <n v="1672"/>
        <n v="845"/>
        <n v="536"/>
        <n v="1443"/>
        <n v="1285"/>
        <n v="320"/>
        <n v="558"/>
        <n v="1435"/>
        <n v="1288"/>
        <n v="313"/>
        <n v="612"/>
        <n v="591"/>
        <n v="1446"/>
        <n v="1316"/>
        <n v="308"/>
        <n v="1441"/>
        <n v="1293"/>
        <n v="425"/>
        <n v="559"/>
        <n v="1434"/>
        <n v="1283"/>
        <n v="385"/>
        <n v="1280"/>
        <n v="565"/>
        <n v="1566"/>
        <n v="1417"/>
        <n v="260"/>
        <n v="518"/>
        <n v="573"/>
        <n v="1389"/>
        <n v="516"/>
        <n v="1559"/>
        <n v="1402"/>
        <n v="247"/>
        <n v="522"/>
        <n v="571"/>
        <n v="1580"/>
        <n v="1390"/>
        <n v="528"/>
        <n v="1562"/>
        <n v="1391"/>
        <n v="257"/>
        <n v="586"/>
        <n v="1557"/>
        <n v="1396"/>
        <n v="249"/>
        <n v="624"/>
        <n v="566"/>
        <n v="1713"/>
        <n v="1381"/>
        <n v="515"/>
        <n v="1693"/>
        <n v="1374"/>
        <n v="525"/>
        <n v="1687"/>
        <n v="246"/>
        <n v="514"/>
        <n v="531"/>
        <n v="1680"/>
        <n v="1375"/>
        <n v="285"/>
        <n v="1686"/>
        <n v="1383"/>
        <n v="244"/>
        <n v="538"/>
        <n v="1683"/>
        <n v="1376"/>
        <n v="242"/>
        <n v="509"/>
        <n v="524"/>
        <n v="445"/>
        <n v="478"/>
        <n v="1829"/>
        <n v="492"/>
        <n v="485"/>
        <n v="453"/>
        <n v="1820"/>
        <n v="1290"/>
        <n v="543"/>
        <n v="1817"/>
        <n v="605"/>
        <n v="1286"/>
        <n v="574"/>
        <n v="454"/>
        <n v="547"/>
        <n v="1907"/>
        <n v="1322"/>
        <n v="1085"/>
        <n v="562"/>
        <n v="1904"/>
        <n v="1088"/>
        <n v="1906"/>
        <n v="1321"/>
        <n v="459"/>
        <n v="1086"/>
        <n v="553"/>
        <n v="1898"/>
        <n v="1325"/>
        <n v="476"/>
        <n v="1091"/>
        <n v="1920"/>
        <n v="532"/>
        <n v="1905"/>
        <n v="1320"/>
        <n v="455"/>
        <n v="1084"/>
        <n v="2052"/>
        <n v="1369"/>
        <n v="347"/>
        <n v="163"/>
        <n v="482"/>
        <n v="2068"/>
        <n v="1360"/>
        <n v="355"/>
        <n v="162"/>
        <n v="486"/>
        <n v="2096"/>
        <n v="1357"/>
        <n v="164"/>
        <n v="499"/>
        <n v="2061"/>
        <n v="1371"/>
        <n v="170"/>
        <n v="2133"/>
        <n v="1377"/>
        <n v="392"/>
        <n v="174"/>
        <n v="500"/>
        <n v="2060"/>
        <n v="1366"/>
        <n v="348"/>
        <n v="488"/>
        <n v="1846"/>
        <n v="1246"/>
        <n v="377"/>
        <n v="186"/>
        <n v="1877"/>
        <n v="1252"/>
        <n v="376"/>
        <n v="183"/>
        <n v="401"/>
        <n v="1844"/>
        <n v="415"/>
        <n v="182"/>
        <n v="404"/>
        <n v="374"/>
        <n v="185"/>
        <n v="413"/>
        <n v="1254"/>
        <n v="1929"/>
        <n v="1347"/>
        <n v="399"/>
        <n v="2023"/>
        <n v="1340"/>
        <n v="360"/>
        <n v="188"/>
        <n v="2064"/>
        <n v="1350"/>
        <n v="387"/>
        <n v="176"/>
        <n v="436"/>
        <n v="2008"/>
        <n v="1338"/>
        <n v="177"/>
        <n v="2067"/>
        <n v="1372"/>
        <n v="362"/>
        <n v="175"/>
        <n v="458"/>
        <n v="2034"/>
        <n v="1336"/>
        <n v="180"/>
        <n v="450"/>
        <n v="2018"/>
        <n v="2272"/>
        <n v="1463"/>
        <n v="230"/>
        <n v="521"/>
        <n v="2222"/>
        <n v="1469"/>
        <n v="237"/>
        <n v="517"/>
        <n v="2252"/>
        <n v="422"/>
        <n v="228"/>
        <n v="2218"/>
        <n v="1470"/>
        <n v="2217"/>
        <n v="1537"/>
        <n v="414"/>
        <n v="229"/>
        <n v="534"/>
        <n v="1462"/>
        <n v="232"/>
        <n v="750"/>
        <n v="2062"/>
        <n v="1211"/>
        <n v="2105"/>
        <n v="1218"/>
        <n v="583"/>
        <n v="2053"/>
        <n v="1220"/>
        <n v="167"/>
        <n v="452"/>
        <n v="2033"/>
        <n v="1209"/>
        <n v="449"/>
        <n v="2049"/>
        <n v="1208"/>
        <n v="165"/>
        <n v="456"/>
        <n v="2038"/>
        <n v="1216"/>
        <n v="446"/>
        <n v="1026"/>
        <n v="327"/>
        <n v="1027"/>
        <n v="1669"/>
        <n v="1698"/>
        <n v="1031"/>
        <n v="241"/>
        <n v="1037"/>
        <n v="367"/>
        <n v="1690"/>
        <n v="1073"/>
        <n v="192"/>
        <n v="361"/>
        <n v="366"/>
        <n v="1058"/>
        <n v="402"/>
        <n v="1688"/>
        <n v="1756"/>
        <n v="356"/>
        <n v="930"/>
        <n v="371"/>
        <n v="272"/>
        <n v="1466"/>
        <n v="934"/>
        <n v="274"/>
        <n v="1429"/>
        <n v="928"/>
        <n v="373"/>
        <n v="1432"/>
        <n v="929"/>
        <n v="339"/>
        <n v="948"/>
        <n v="334"/>
        <n v="1444"/>
        <n v="728"/>
        <n v="194"/>
        <n v="988"/>
        <n v="722"/>
        <n v="187"/>
        <n v="723"/>
        <n v="184"/>
        <n v="289"/>
        <n v="291"/>
        <n v="193"/>
        <n v="724"/>
        <n v="287"/>
        <n v="181"/>
        <n v="705"/>
        <n v="576"/>
        <n v="140"/>
        <n v="264"/>
        <n v="704"/>
        <n v="156"/>
        <n v="579"/>
        <n v="319"/>
        <n v="149"/>
        <n v="709"/>
        <n v="584"/>
        <n v="141"/>
        <n v="265"/>
        <n v="701"/>
        <n v="570"/>
        <n v="324"/>
        <n v="142"/>
        <n v="703"/>
        <n v="143"/>
        <n v="507"/>
        <n v="317"/>
        <n v="267"/>
        <n v="575"/>
        <n v="505"/>
        <n v="245"/>
        <n v="261"/>
        <n v="256"/>
        <n v="511"/>
        <n v="258"/>
        <n v="506"/>
        <n v="498"/>
        <n v="391"/>
        <n v="513"/>
        <n v="493"/>
        <n v="294"/>
        <n v="490"/>
        <n v="346"/>
        <n v="293"/>
        <n v="484"/>
        <n v="483"/>
        <n v="343"/>
        <n v="295"/>
        <n v="199"/>
        <n v="353"/>
        <n v="266"/>
        <n v="277"/>
        <n v="208"/>
        <n v="268"/>
        <n v="481"/>
        <n v="487"/>
        <n v="273"/>
        <n v="269"/>
        <n v="523"/>
        <n v="491"/>
        <n v="303"/>
        <n v="240"/>
        <n v="338"/>
        <n v="226"/>
        <n v="288"/>
        <n v="305"/>
        <n v="227"/>
        <n v="251"/>
        <n v="341"/>
        <n v="239"/>
        <n v="233"/>
        <n v="336"/>
        <n v="600"/>
        <n v="225"/>
        <n v="310"/>
        <n v="337"/>
        <n v="307"/>
        <n v="279"/>
        <n v="510"/>
        <n v="238"/>
        <n v="461"/>
        <n v="410"/>
        <n v="462"/>
        <n v="395"/>
        <n v="250"/>
        <n v="396"/>
        <n v="179"/>
        <n v="463"/>
        <n v="447"/>
        <n v="243"/>
        <n v="252"/>
        <n v="421"/>
        <n v="676"/>
        <n v="426"/>
        <n v="641"/>
        <n v="451"/>
        <n v="312"/>
        <n v="633"/>
        <n v="349"/>
        <n v="161"/>
        <n v="668"/>
        <n v="159"/>
        <n v="630"/>
        <n v="311"/>
        <n v="629"/>
        <n v="411"/>
        <n v="160"/>
        <n v="637"/>
        <n v="416"/>
        <n v="636"/>
        <n v="434"/>
        <n v="667"/>
        <n v="619"/>
        <n v="412"/>
        <n v="657"/>
        <n v="549"/>
        <n v="548"/>
        <n v="325"/>
        <n v="512"/>
        <n v="424"/>
        <n v="439"/>
        <n v="340"/>
        <n v="281"/>
        <n v="431"/>
        <n v="275"/>
        <n v="607"/>
        <n v="207"/>
        <n v="614"/>
        <n v="205"/>
        <n v="617"/>
        <n v="598"/>
        <n v="479"/>
        <n v="597"/>
        <n v="480"/>
        <n v="647"/>
        <n v="210"/>
        <n v="601"/>
        <n v="345"/>
        <n v="218"/>
        <n v="206"/>
        <n v="631"/>
        <n v="204"/>
        <n v="606"/>
        <n v="622"/>
        <n v="699"/>
        <n v="700"/>
        <n v="706"/>
        <n v="178"/>
        <n v="806"/>
        <n v="550"/>
        <n v="189"/>
        <n v="203"/>
        <n v="1146"/>
        <n v="711"/>
        <n v="168"/>
        <n v="1148"/>
        <n v="688"/>
        <n v="587"/>
        <n v="685"/>
        <n v="173"/>
        <n v="590"/>
        <n v="1154"/>
        <n v="1151"/>
        <n v="717"/>
        <n v="378"/>
        <n v="588"/>
        <n v="1152"/>
        <n v="687"/>
        <n v="1150"/>
        <n v="582"/>
        <n v="692"/>
        <n v="589"/>
        <n v="1226"/>
        <n v="1149"/>
        <n v="592"/>
        <n v="1403"/>
        <n v="761"/>
        <n v="716"/>
        <n v="1395"/>
        <n v="767"/>
        <n v="405"/>
        <n v="231"/>
        <n v="785"/>
        <n v="235"/>
        <n v="721"/>
        <n v="762"/>
        <n v="743"/>
        <n v="1408"/>
        <n v="1405"/>
        <n v="780"/>
        <n v="720"/>
        <n v="1415"/>
        <n v="760"/>
        <n v="1401"/>
        <n v="406"/>
        <n v="719"/>
        <n v="774"/>
        <n v="725"/>
        <n v="814"/>
        <n v="769"/>
        <n v="262"/>
        <n v="1843"/>
        <n v="1110"/>
        <n v="768"/>
        <n v="1839"/>
        <n v="1101"/>
        <n v="420"/>
        <n v="1894"/>
        <n v="1099"/>
        <n v="417"/>
        <n v="756"/>
        <n v="758"/>
        <n v="1100"/>
        <n v="1851"/>
        <n v="1102"/>
        <n v="759"/>
        <n v="1840"/>
        <n v="282"/>
        <n v="757"/>
        <n v="1848"/>
        <n v="432"/>
        <n v="270"/>
        <n v="1856"/>
        <n v="1132"/>
        <n v="754"/>
        <n v="2035"/>
        <n v="1127"/>
        <n v="880"/>
        <n v="2036"/>
        <n v="884"/>
        <n v="2048"/>
        <n v="475"/>
        <n v="875"/>
        <n v="2037"/>
        <n v="878"/>
        <n v="1125"/>
        <n v="882"/>
        <n v="2063"/>
        <n v="876"/>
        <n v="1119"/>
        <n v="877"/>
        <n v="2043"/>
        <n v="881"/>
        <n v="2161"/>
        <n v="1130"/>
        <n v="2171"/>
        <n v="442"/>
        <n v="2291"/>
        <n v="469"/>
        <n v="1106"/>
        <n v="2167"/>
        <n v="1133"/>
        <n v="441"/>
        <n v="1093"/>
        <n v="2231"/>
        <n v="1144"/>
        <n v="443"/>
        <n v="1169"/>
        <n v="2162"/>
        <n v="1172"/>
        <n v="1094"/>
        <n v="2668"/>
        <n v="2671"/>
        <n v="1301"/>
        <n v="2673"/>
        <n v="679"/>
        <n v="2670"/>
        <n v="665"/>
        <n v="2687"/>
        <n v="681"/>
        <n v="1282"/>
        <n v="2669"/>
        <n v="2165"/>
        <n v="1092"/>
        <n v="2168"/>
        <n v="2163"/>
        <n v="1089"/>
        <n v="2158"/>
        <n v="2159"/>
        <n v="2169"/>
        <n v="1090"/>
        <n v="2208"/>
        <n v="1105"/>
        <n v="2189"/>
        <n v="1124"/>
        <n v="2309"/>
        <n v="1136"/>
        <n v="1096"/>
        <n v="1116"/>
        <n v="1087"/>
        <n v="440"/>
        <n v="2164"/>
        <n v="1126"/>
        <n v="1147"/>
        <n v="2174"/>
        <n v="477"/>
        <n v="2787"/>
        <n v="1277"/>
        <n v="2785"/>
        <n v="1275"/>
        <n v="595"/>
        <n v="2794"/>
        <n v="508"/>
        <n v="1397"/>
        <n v="2792"/>
        <n v="1268"/>
        <n v="596"/>
        <n v="1267"/>
        <n v="2225"/>
        <n v="2223"/>
        <n v="568"/>
        <n v="1118"/>
        <n v="1176"/>
        <n v="567"/>
        <n v="1111"/>
        <n v="2216"/>
        <n v="563"/>
        <n v="2221"/>
        <n v="626"/>
        <n v="1113"/>
        <n v="497"/>
        <n v="1115"/>
        <n v="519"/>
        <n v="465"/>
        <n v="1370"/>
        <n v="1269"/>
        <n v="663"/>
        <n v="1295"/>
        <n v="2695"/>
        <n v="1287"/>
        <n v="2513"/>
        <n v="672"/>
        <n v="2514"/>
        <n v="1137"/>
        <n v="673"/>
        <n v="1337"/>
        <n v="2518"/>
        <n v="1140"/>
        <n v="2516"/>
        <n v="2520"/>
        <n v="677"/>
        <n v="1359"/>
        <n v="2200"/>
        <n v="2264"/>
        <n v="1107"/>
        <n v="608"/>
        <n v="1160"/>
        <n v="2193"/>
        <n v="1138"/>
        <n v="2254"/>
        <n v="2201"/>
        <n v="609"/>
        <n v="2196"/>
        <n v="2220"/>
        <n v="1155"/>
        <n v="2203"/>
        <n v="1181"/>
        <n v="2195"/>
        <n v="2199"/>
        <n v="1199"/>
        <n v="2194"/>
        <n v="1109"/>
        <n v="2202"/>
        <n v="1108"/>
        <n v="555"/>
        <n v="616"/>
        <n v="2808"/>
        <n v="2786"/>
        <n v="1460"/>
        <n v="2834"/>
        <n v="594"/>
        <n v="1414"/>
        <n v="2858"/>
        <n v="1394"/>
        <n v="1919"/>
        <n v="1158"/>
        <n v="1162"/>
        <n v="1912"/>
        <n v="1917"/>
        <n v="1156"/>
        <n v="1170"/>
        <n v="1925"/>
        <n v="689"/>
        <n v="1923"/>
        <n v="1159"/>
        <n v="1937"/>
        <n v="949"/>
        <n v="638"/>
        <n v="1039"/>
        <n v="1947"/>
        <n v="939"/>
        <n v="635"/>
        <n v="1943"/>
        <n v="653"/>
        <n v="1933"/>
        <n v="1032"/>
        <n v="1934"/>
        <n v="937"/>
        <n v="645"/>
        <n v="504"/>
        <n v="1944"/>
        <n v="1941"/>
        <n v="940"/>
        <n v="1041"/>
        <n v="632"/>
        <n v="650"/>
        <n v="1038"/>
        <n v="1938"/>
        <n v="1936"/>
        <n v="1939"/>
        <n v="2523"/>
        <n v="1145"/>
        <n v="678"/>
        <n v="2515"/>
        <n v="675"/>
        <n v="502"/>
        <n v="1342"/>
        <n v="702"/>
        <n v="840"/>
        <n v="1333"/>
        <n v="662"/>
        <n v="1051"/>
        <n v="1332"/>
        <n v="670"/>
        <n v="666"/>
        <n v="1473"/>
        <n v="919"/>
        <n v="603"/>
        <n v="954"/>
        <n v="1474"/>
        <n v="938"/>
        <n v="960"/>
        <n v="1479"/>
        <n v="914"/>
        <n v="602"/>
        <n v="891"/>
        <n v="1471"/>
        <n v="915"/>
        <n v="615"/>
        <n v="888"/>
        <n v="913"/>
        <n v="1478"/>
        <n v="890"/>
        <n v="917"/>
        <n v="651"/>
        <n v="1477"/>
        <n v="918"/>
        <n v="618"/>
        <n v="892"/>
        <n v="945"/>
        <n v="894"/>
        <n v="889"/>
        <n v="1914"/>
        <n v="1175"/>
        <n v="1167"/>
        <n v="1921"/>
        <n v="1911"/>
        <n v="1157"/>
        <n v="691"/>
        <n v="1164"/>
        <n v="1356"/>
        <n v="839"/>
        <n v="682"/>
        <n v="838"/>
        <n v="1128"/>
        <n v="836"/>
        <n v="833"/>
        <n v="910"/>
        <n v="841"/>
        <n v="843"/>
        <n v="926"/>
        <n v="1120"/>
        <n v="569"/>
        <n v="936"/>
        <n v="832"/>
        <n v="1346"/>
        <n v="1097"/>
        <n v="1334"/>
        <n v="1095"/>
        <n v="9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7.046832523149" createdVersion="6" refreshedVersion="6" minRefreshableVersion="3" recordCount="451" xr:uid="{66B4F058-9583-1542-8CE5-E28CBF01CFD3}">
  <cacheSource type="worksheet">
    <worksheetSource ref="G1:H452" sheet="Sheet2"/>
  </cacheSource>
  <cacheFields count="2">
    <cacheField name="year" numFmtId="0">
      <sharedItems count="226">
        <s v="April 2002"/>
        <s v="April 2003"/>
        <s v="April 2004"/>
        <s v="April 2005"/>
        <s v="April 2006"/>
        <s v="April 2007"/>
        <s v="April 2008"/>
        <s v="April 2009"/>
        <s v="April 2010"/>
        <s v="April 2011"/>
        <s v="April 2012"/>
        <s v="April 2013"/>
        <s v="April 2014"/>
        <s v="April 2015"/>
        <s v="April 2016"/>
        <s v="April 2017"/>
        <s v="April 2018"/>
        <s v="April 2019"/>
        <s v="April 2021"/>
        <s v="August 2002"/>
        <s v="August 2003"/>
        <s v="August 2004"/>
        <s v="August 2005"/>
        <s v="August 2006"/>
        <s v="August 2007"/>
        <s v="August 2008"/>
        <s v="August 2009"/>
        <s v="August 2010"/>
        <s v="August 2011"/>
        <s v="August 2012"/>
        <s v="August 2013"/>
        <s v="August 2014"/>
        <s v="August 2015"/>
        <s v="August 2016"/>
        <s v="August 2017"/>
        <s v="August 2018"/>
        <s v="August 2019"/>
        <s v="August 2020"/>
        <s v="December 2002"/>
        <s v="December 2003"/>
        <s v="December 2004"/>
        <s v="December 2005"/>
        <s v="December 2006"/>
        <s v="December 2007"/>
        <s v="December 2008"/>
        <s v="December 2009"/>
        <s v="December 2010"/>
        <s v="December 2011"/>
        <s v="December 2012"/>
        <s v="December 2013"/>
        <s v="December 2014"/>
        <s v="December 2015"/>
        <s v="December 2016"/>
        <s v="December 2017"/>
        <s v="December 2018"/>
        <s v="December 2019"/>
        <s v="December 2020"/>
        <s v="February 2003"/>
        <s v="February 2004"/>
        <s v="February 2005"/>
        <s v="February 2006"/>
        <s v="February 2007"/>
        <s v="February 2008"/>
        <s v="February 2009"/>
        <s v="February 2010"/>
        <s v="February 2011"/>
        <s v="February 2012"/>
        <s v="February 2013"/>
        <s v="February 2014"/>
        <s v="February 2015"/>
        <s v="February 2016"/>
        <s v="February 2017"/>
        <s v="February 2018"/>
        <s v="February 2019"/>
        <s v="February 2020"/>
        <s v="February 2021"/>
        <s v="January 2003"/>
        <s v="January 2004"/>
        <s v="January 2005"/>
        <s v="January 2006"/>
        <s v="January 2007"/>
        <s v="January 2008"/>
        <s v="January 2009"/>
        <s v="January 2010"/>
        <s v="January 2011"/>
        <s v="January 2012"/>
        <s v="January 2013"/>
        <s v="January 2014"/>
        <s v="January 2015"/>
        <s v="January 2016"/>
        <s v="January 2017"/>
        <s v="January 2018"/>
        <s v="January 2019"/>
        <s v="January 2020"/>
        <s v="January 2021"/>
        <s v="July 2002"/>
        <s v="July 2003"/>
        <s v="July 2004"/>
        <s v="July 2005"/>
        <s v="July 2006"/>
        <s v="July 2007"/>
        <s v="July 2008"/>
        <s v="July 2009"/>
        <s v="July 2010"/>
        <s v="July 2011"/>
        <s v="July 2012"/>
        <s v="July 2013"/>
        <s v="July 2014"/>
        <s v="July 2015"/>
        <s v="July 2016"/>
        <s v="July 2017"/>
        <s v="July 2018"/>
        <s v="July 2019"/>
        <s v="July 2020"/>
        <s v="June 2002"/>
        <s v="June 2003"/>
        <s v="June 2004"/>
        <s v="June 2005"/>
        <s v="June 2006"/>
        <s v="June 2007"/>
        <s v="June 2008"/>
        <s v="June 2009"/>
        <s v="June 2010"/>
        <s v="June 2011"/>
        <s v="June 2012"/>
        <s v="June 2013"/>
        <s v="June 2014"/>
        <s v="June 2015"/>
        <s v="June 2016"/>
        <s v="June 2017"/>
        <s v="June 2018"/>
        <s v="June 2019"/>
        <s v="March 2003"/>
        <s v="March 2004"/>
        <s v="March 2005"/>
        <s v="March 2006"/>
        <s v="March 2007"/>
        <s v="March 2008"/>
        <s v="March 2009"/>
        <s v="March 2010"/>
        <s v="March 2011"/>
        <s v="March 2012"/>
        <s v="March 2013"/>
        <s v="March 2014"/>
        <s v="March 2015"/>
        <s v="March 2016"/>
        <s v="March 2017"/>
        <s v="March 2018"/>
        <s v="March 2019"/>
        <s v="March 2020"/>
        <s v="March 2021"/>
        <s v="May 2002"/>
        <s v="May 2003"/>
        <s v="May 2004"/>
        <s v="May 2005"/>
        <s v="May 2006"/>
        <s v="May 2007"/>
        <s v="May 2008"/>
        <s v="May 2009"/>
        <s v="May 2010"/>
        <s v="May 2011"/>
        <s v="May 2012"/>
        <s v="May 2013"/>
        <s v="May 2014"/>
        <s v="May 2015"/>
        <s v="May 2016"/>
        <s v="May 2017"/>
        <s v="May 2018"/>
        <s v="May 2019"/>
        <s v="November 2002"/>
        <s v="November 2003"/>
        <s v="November 2004"/>
        <s v="November 2005"/>
        <s v="November 2006"/>
        <s v="November 2007"/>
        <s v="November 2008"/>
        <s v="November 2009"/>
        <s v="November 2010"/>
        <s v="November 2011"/>
        <s v="November 2012"/>
        <s v="November 2013"/>
        <s v="November 2014"/>
        <s v="November 2015"/>
        <s v="November 2016"/>
        <s v="November 2017"/>
        <s v="November 2018"/>
        <s v="November 2019"/>
        <s v="November 2020"/>
        <s v="October 2002"/>
        <s v="October 2003"/>
        <s v="October 2004"/>
        <s v="October 2005"/>
        <s v="October 2006"/>
        <s v="October 2007"/>
        <s v="October 2008"/>
        <s v="October 2009"/>
        <s v="October 2010"/>
        <s v="October 2011"/>
        <s v="October 2012"/>
        <s v="October 2013"/>
        <s v="October 2014"/>
        <s v="October 2015"/>
        <s v="October 2016"/>
        <s v="October 2017"/>
        <s v="October 2018"/>
        <s v="October 2019"/>
        <s v="October 2020"/>
        <s v="September 2002"/>
        <s v="September 2003"/>
        <s v="September 2004"/>
        <s v="September 2005"/>
        <s v="September 2006"/>
        <s v="September 2007"/>
        <s v="September 2008"/>
        <s v="September 2009"/>
        <s v="September 2010"/>
        <s v="September 2011"/>
        <s v="September 2012"/>
        <s v="September 2013"/>
        <s v="September 2014"/>
        <s v="September 2015"/>
        <s v="September 2016"/>
        <s v="September 2017"/>
        <s v="September 2018"/>
        <s v="September 2019"/>
        <s v="September 2020"/>
      </sharedItems>
    </cacheField>
    <cacheField name="quota" numFmtId="0">
      <sharedItems containsSemiMixedTypes="0" containsString="0" containsNumber="1" containsInteger="1" minValue="1534" maxValue="6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5">
  <r>
    <x v="0"/>
    <d v="2021-04-07T00:00:00"/>
    <x v="0"/>
    <s v="Cat A (Cars up to 1600cc and 97kW)"/>
    <x v="0"/>
  </r>
  <r>
    <x v="0"/>
    <d v="2021-04-07T00:00:00"/>
    <x v="0"/>
    <s v="Cat B (Cars above 1600cc or 97kW)"/>
    <x v="1"/>
  </r>
  <r>
    <x v="0"/>
    <d v="2021-04-07T00:00:00"/>
    <x v="0"/>
    <s v="Cat C (Goods vehicles and buses)"/>
    <x v="2"/>
  </r>
  <r>
    <x v="0"/>
    <d v="2021-04-07T00:00:00"/>
    <x v="0"/>
    <s v="Cat D (Motorcycles)"/>
    <x v="3"/>
  </r>
  <r>
    <x v="0"/>
    <d v="2021-04-07T00:00:00"/>
    <x v="0"/>
    <s v="Cat E (Open)"/>
    <x v="4"/>
  </r>
  <r>
    <x v="1"/>
    <d v="2021-03-17T00:00:00"/>
    <x v="0"/>
    <s v="Cat A (Cars up to 1600cc and 97kW)"/>
    <x v="5"/>
  </r>
  <r>
    <x v="1"/>
    <d v="2021-03-17T00:00:00"/>
    <x v="0"/>
    <s v="Cat B (Cars above 1600cc or 97kW)"/>
    <x v="6"/>
  </r>
  <r>
    <x v="1"/>
    <d v="2021-03-17T00:00:00"/>
    <x v="0"/>
    <s v="Cat C (Goods vehicles and buses)"/>
    <x v="7"/>
  </r>
  <r>
    <x v="1"/>
    <d v="2021-03-17T00:00:00"/>
    <x v="0"/>
    <s v="Cat D (Motorcycles)"/>
    <x v="8"/>
  </r>
  <r>
    <x v="1"/>
    <d v="2021-03-17T00:00:00"/>
    <x v="0"/>
    <s v="Cat E (Open)"/>
    <x v="9"/>
  </r>
  <r>
    <x v="2"/>
    <d v="2021-03-03T00:00:00"/>
    <x v="0"/>
    <s v="Cat A (Cars up to 1600cc and 97kW)"/>
    <x v="10"/>
  </r>
  <r>
    <x v="2"/>
    <d v="2021-03-03T00:00:00"/>
    <x v="0"/>
    <s v="Cat B (Cars above 1600cc or 97kW)"/>
    <x v="11"/>
  </r>
  <r>
    <x v="2"/>
    <d v="2021-03-03T00:00:00"/>
    <x v="0"/>
    <s v="Cat C (Goods vehicles and buses)"/>
    <x v="12"/>
  </r>
  <r>
    <x v="2"/>
    <d v="2021-03-03T00:00:00"/>
    <x v="0"/>
    <s v="Cat D (Motorcycles)"/>
    <x v="8"/>
  </r>
  <r>
    <x v="2"/>
    <d v="2021-03-03T00:00:00"/>
    <x v="0"/>
    <s v="Cat E (Open)"/>
    <x v="4"/>
  </r>
  <r>
    <x v="3"/>
    <d v="2021-02-17T00:00:00"/>
    <x v="0"/>
    <s v="Cat A (Cars up to 1600cc and 97kW)"/>
    <x v="13"/>
  </r>
  <r>
    <x v="3"/>
    <d v="2021-02-17T00:00:00"/>
    <x v="0"/>
    <s v="Cat B (Cars above 1600cc or 97kW)"/>
    <x v="11"/>
  </r>
  <r>
    <x v="3"/>
    <d v="2021-02-17T00:00:00"/>
    <x v="0"/>
    <s v="Cat C (Goods vehicles and buses)"/>
    <x v="14"/>
  </r>
  <r>
    <x v="3"/>
    <d v="2021-02-17T00:00:00"/>
    <x v="0"/>
    <s v="Cat D (Motorcycles)"/>
    <x v="15"/>
  </r>
  <r>
    <x v="3"/>
    <d v="2021-02-17T00:00:00"/>
    <x v="0"/>
    <s v="Cat E (Open)"/>
    <x v="16"/>
  </r>
  <r>
    <x v="4"/>
    <d v="2021-02-03T00:00:00"/>
    <x v="0"/>
    <s v="Cat A (Cars up to 1600cc and 97kW)"/>
    <x v="17"/>
  </r>
  <r>
    <x v="4"/>
    <d v="2021-02-03T00:00:00"/>
    <x v="0"/>
    <s v="Cat B (Cars above 1600cc or 97kW)"/>
    <x v="18"/>
  </r>
  <r>
    <x v="4"/>
    <d v="2021-02-03T00:00:00"/>
    <x v="0"/>
    <s v="Cat C (Goods vehicles and buses)"/>
    <x v="19"/>
  </r>
  <r>
    <x v="4"/>
    <d v="2021-02-03T00:00:00"/>
    <x v="0"/>
    <s v="Cat D (Motorcycles)"/>
    <x v="20"/>
  </r>
  <r>
    <x v="4"/>
    <d v="2021-02-03T00:00:00"/>
    <x v="0"/>
    <s v="Cat E (Open)"/>
    <x v="21"/>
  </r>
  <r>
    <x v="5"/>
    <d v="2021-01-20T00:00:00"/>
    <x v="0"/>
    <s v="Cat A (Cars up to 1600cc and 97kW)"/>
    <x v="22"/>
  </r>
  <r>
    <x v="5"/>
    <d v="2021-01-20T00:00:00"/>
    <x v="0"/>
    <s v="Cat B (Cars above 1600cc or 97kW)"/>
    <x v="23"/>
  </r>
  <r>
    <x v="5"/>
    <d v="2021-01-20T00:00:00"/>
    <x v="0"/>
    <s v="Cat C (Goods vehicles and buses)"/>
    <x v="24"/>
  </r>
  <r>
    <x v="5"/>
    <d v="2021-01-20T00:00:00"/>
    <x v="0"/>
    <s v="Cat D (Motorcycles)"/>
    <x v="25"/>
  </r>
  <r>
    <x v="5"/>
    <d v="2021-01-20T00:00:00"/>
    <x v="0"/>
    <s v="Cat E (Open)"/>
    <x v="26"/>
  </r>
  <r>
    <x v="6"/>
    <d v="2021-01-06T00:00:00"/>
    <x v="0"/>
    <s v="Cat A (Cars up to 1600cc and 97kW)"/>
    <x v="22"/>
  </r>
  <r>
    <x v="6"/>
    <d v="2021-01-06T00:00:00"/>
    <x v="0"/>
    <s v="Cat B (Cars above 1600cc or 97kW)"/>
    <x v="23"/>
  </r>
  <r>
    <x v="6"/>
    <d v="2021-01-06T00:00:00"/>
    <x v="0"/>
    <s v="Cat C (Goods vehicles and buses)"/>
    <x v="24"/>
  </r>
  <r>
    <x v="6"/>
    <d v="2021-01-06T00:00:00"/>
    <x v="0"/>
    <s v="Cat D (Motorcycles)"/>
    <x v="25"/>
  </r>
  <r>
    <x v="6"/>
    <d v="2021-01-06T00:00:00"/>
    <x v="0"/>
    <s v="Cat E (Open)"/>
    <x v="26"/>
  </r>
  <r>
    <x v="7"/>
    <d v="2020-12-23T00:00:00"/>
    <x v="1"/>
    <s v="Cat A (Cars up to 1600cc and 97kW)"/>
    <x v="27"/>
  </r>
  <r>
    <x v="7"/>
    <d v="2020-12-23T00:00:00"/>
    <x v="1"/>
    <s v="Cat B (Cars above 1600cc or 97kW)"/>
    <x v="28"/>
  </r>
  <r>
    <x v="7"/>
    <d v="2020-12-23T00:00:00"/>
    <x v="1"/>
    <s v="Cat C (Goods vehicles and buses)"/>
    <x v="29"/>
  </r>
  <r>
    <x v="7"/>
    <d v="2020-12-23T00:00:00"/>
    <x v="1"/>
    <s v="Cat D (Motorcycles)"/>
    <x v="30"/>
  </r>
  <r>
    <x v="7"/>
    <d v="2020-12-23T00:00:00"/>
    <x v="1"/>
    <s v="Cat E (Open)"/>
    <x v="31"/>
  </r>
  <r>
    <x v="8"/>
    <d v="2020-12-09T00:00:00"/>
    <x v="1"/>
    <s v="Cat A (Cars up to 1600cc and 97kW)"/>
    <x v="32"/>
  </r>
  <r>
    <x v="8"/>
    <d v="2020-12-09T00:00:00"/>
    <x v="1"/>
    <s v="Cat B (Cars above 1600cc or 97kW)"/>
    <x v="33"/>
  </r>
  <r>
    <x v="8"/>
    <d v="2020-12-09T00:00:00"/>
    <x v="1"/>
    <s v="Cat C (Goods vehicles and buses)"/>
    <x v="34"/>
  </r>
  <r>
    <x v="8"/>
    <d v="2020-12-09T00:00:00"/>
    <x v="1"/>
    <s v="Cat D (Motorcycles)"/>
    <x v="35"/>
  </r>
  <r>
    <x v="8"/>
    <d v="2020-12-09T00:00:00"/>
    <x v="1"/>
    <s v="Cat E (Open)"/>
    <x v="36"/>
  </r>
  <r>
    <x v="9"/>
    <d v="2020-11-18T00:00:00"/>
    <x v="1"/>
    <s v="Cat A (Cars up to 1600cc and 97kW)"/>
    <x v="37"/>
  </r>
  <r>
    <x v="9"/>
    <d v="2020-11-18T00:00:00"/>
    <x v="1"/>
    <s v="Cat B (Cars above 1600cc or 97kW)"/>
    <x v="38"/>
  </r>
  <r>
    <x v="9"/>
    <d v="2020-11-18T00:00:00"/>
    <x v="1"/>
    <s v="Cat C (Goods vehicles and buses)"/>
    <x v="29"/>
  </r>
  <r>
    <x v="9"/>
    <d v="2020-11-18T00:00:00"/>
    <x v="1"/>
    <s v="Cat D (Motorcycles)"/>
    <x v="39"/>
  </r>
  <r>
    <x v="9"/>
    <d v="2020-11-18T00:00:00"/>
    <x v="1"/>
    <s v="Cat E (Open)"/>
    <x v="40"/>
  </r>
  <r>
    <x v="10"/>
    <d v="2020-11-04T00:00:00"/>
    <x v="1"/>
    <s v="Cat A (Cars up to 1600cc and 97kW)"/>
    <x v="41"/>
  </r>
  <r>
    <x v="10"/>
    <d v="2020-11-04T00:00:00"/>
    <x v="1"/>
    <s v="Cat B (Cars above 1600cc or 97kW)"/>
    <x v="42"/>
  </r>
  <r>
    <x v="10"/>
    <d v="2020-11-04T00:00:00"/>
    <x v="1"/>
    <s v="Cat C (Goods vehicles and buses)"/>
    <x v="43"/>
  </r>
  <r>
    <x v="10"/>
    <d v="2020-11-04T00:00:00"/>
    <x v="1"/>
    <s v="Cat D (Motorcycles)"/>
    <x v="44"/>
  </r>
  <r>
    <x v="10"/>
    <d v="2020-11-04T00:00:00"/>
    <x v="1"/>
    <s v="Cat E (Open)"/>
    <x v="36"/>
  </r>
  <r>
    <x v="11"/>
    <d v="2020-10-21T00:00:00"/>
    <x v="1"/>
    <s v="Cat A (Cars up to 1600cc and 97kW)"/>
    <x v="45"/>
  </r>
  <r>
    <x v="11"/>
    <d v="2020-10-21T00:00:00"/>
    <x v="1"/>
    <s v="Cat B (Cars above 1600cc or 97kW)"/>
    <x v="46"/>
  </r>
  <r>
    <x v="11"/>
    <d v="2020-10-21T00:00:00"/>
    <x v="1"/>
    <s v="Cat C (Goods vehicles and buses)"/>
    <x v="47"/>
  </r>
  <r>
    <x v="11"/>
    <d v="2020-10-21T00:00:00"/>
    <x v="1"/>
    <s v="Cat D (Motorcycles)"/>
    <x v="48"/>
  </r>
  <r>
    <x v="11"/>
    <d v="2020-10-21T00:00:00"/>
    <x v="1"/>
    <s v="Cat E (Open)"/>
    <x v="49"/>
  </r>
  <r>
    <x v="12"/>
    <d v="2020-10-07T00:00:00"/>
    <x v="1"/>
    <s v="Cat A (Cars up to 1600cc and 97kW)"/>
    <x v="50"/>
  </r>
  <r>
    <x v="12"/>
    <d v="2020-10-07T00:00:00"/>
    <x v="1"/>
    <s v="Cat B (Cars above 1600cc or 97kW)"/>
    <x v="51"/>
  </r>
  <r>
    <x v="12"/>
    <d v="2020-10-07T00:00:00"/>
    <x v="1"/>
    <s v="Cat C (Goods vehicles and buses)"/>
    <x v="47"/>
  </r>
  <r>
    <x v="12"/>
    <d v="2020-10-07T00:00:00"/>
    <x v="1"/>
    <s v="Cat D (Motorcycles)"/>
    <x v="52"/>
  </r>
  <r>
    <x v="12"/>
    <d v="2020-10-07T00:00:00"/>
    <x v="1"/>
    <s v="Cat E (Open)"/>
    <x v="53"/>
  </r>
  <r>
    <x v="13"/>
    <d v="2020-09-23T00:00:00"/>
    <x v="1"/>
    <s v="Cat A (Cars up to 1600cc and 97kW)"/>
    <x v="54"/>
  </r>
  <r>
    <x v="13"/>
    <d v="2020-09-23T00:00:00"/>
    <x v="1"/>
    <s v="Cat B (Cars above 1600cc or 97kW)"/>
    <x v="50"/>
  </r>
  <r>
    <x v="13"/>
    <d v="2020-09-23T00:00:00"/>
    <x v="1"/>
    <s v="Cat C (Goods vehicles and buses)"/>
    <x v="55"/>
  </r>
  <r>
    <x v="13"/>
    <d v="2020-09-23T00:00:00"/>
    <x v="1"/>
    <s v="Cat D (Motorcycles)"/>
    <x v="56"/>
  </r>
  <r>
    <x v="13"/>
    <d v="2020-09-23T00:00:00"/>
    <x v="1"/>
    <s v="Cat E (Open)"/>
    <x v="31"/>
  </r>
  <r>
    <x v="14"/>
    <d v="2020-09-09T00:00:00"/>
    <x v="1"/>
    <s v="Cat A (Cars up to 1600cc and 97kW)"/>
    <x v="33"/>
  </r>
  <r>
    <x v="14"/>
    <d v="2020-09-09T00:00:00"/>
    <x v="1"/>
    <s v="Cat B (Cars above 1600cc or 97kW)"/>
    <x v="57"/>
  </r>
  <r>
    <x v="14"/>
    <d v="2020-09-09T00:00:00"/>
    <x v="1"/>
    <s v="Cat C (Goods vehicles and buses)"/>
    <x v="58"/>
  </r>
  <r>
    <x v="14"/>
    <d v="2020-09-09T00:00:00"/>
    <x v="1"/>
    <s v="Cat D (Motorcycles)"/>
    <x v="59"/>
  </r>
  <r>
    <x v="14"/>
    <d v="2020-09-09T00:00:00"/>
    <x v="1"/>
    <s v="Cat E (Open)"/>
    <x v="60"/>
  </r>
  <r>
    <x v="15"/>
    <d v="2020-08-19T00:00:00"/>
    <x v="1"/>
    <s v="Cat A (Cars up to 1600cc and 97kW)"/>
    <x v="54"/>
  </r>
  <r>
    <x v="15"/>
    <d v="2020-08-19T00:00:00"/>
    <x v="1"/>
    <s v="Cat B (Cars above 1600cc or 97kW)"/>
    <x v="61"/>
  </r>
  <r>
    <x v="15"/>
    <d v="2020-08-19T00:00:00"/>
    <x v="1"/>
    <s v="Cat C (Goods vehicles and buses)"/>
    <x v="62"/>
  </r>
  <r>
    <x v="15"/>
    <d v="2020-08-19T00:00:00"/>
    <x v="1"/>
    <s v="Cat D (Motorcycles)"/>
    <x v="63"/>
  </r>
  <r>
    <x v="15"/>
    <d v="2020-08-19T00:00:00"/>
    <x v="1"/>
    <s v="Cat E (Open)"/>
    <x v="64"/>
  </r>
  <r>
    <x v="16"/>
    <d v="2020-08-05T00:00:00"/>
    <x v="1"/>
    <s v="Cat A (Cars up to 1600cc and 97kW)"/>
    <x v="65"/>
  </r>
  <r>
    <x v="16"/>
    <d v="2020-08-05T00:00:00"/>
    <x v="1"/>
    <s v="Cat B (Cars above 1600cc or 97kW)"/>
    <x v="66"/>
  </r>
  <r>
    <x v="16"/>
    <d v="2020-08-05T00:00:00"/>
    <x v="1"/>
    <s v="Cat C (Goods vehicles and buses)"/>
    <x v="67"/>
  </r>
  <r>
    <x v="16"/>
    <d v="2020-08-05T00:00:00"/>
    <x v="1"/>
    <s v="Cat D (Motorcycles)"/>
    <x v="68"/>
  </r>
  <r>
    <x v="16"/>
    <d v="2020-08-05T00:00:00"/>
    <x v="1"/>
    <s v="Cat E (Open)"/>
    <x v="69"/>
  </r>
  <r>
    <x v="17"/>
    <d v="2020-07-22T00:00:00"/>
    <x v="1"/>
    <s v="Cat A (Cars up to 1600cc and 97kW)"/>
    <x v="70"/>
  </r>
  <r>
    <x v="17"/>
    <d v="2020-07-22T00:00:00"/>
    <x v="1"/>
    <s v="Cat B (Cars above 1600cc or 97kW)"/>
    <x v="71"/>
  </r>
  <r>
    <x v="17"/>
    <d v="2020-07-22T00:00:00"/>
    <x v="1"/>
    <s v="Cat C (Goods vehicles and buses)"/>
    <x v="72"/>
  </r>
  <r>
    <x v="17"/>
    <d v="2020-07-22T00:00:00"/>
    <x v="1"/>
    <s v="Cat D (Motorcycles)"/>
    <x v="73"/>
  </r>
  <r>
    <x v="17"/>
    <d v="2020-07-22T00:00:00"/>
    <x v="1"/>
    <s v="Cat E (Open)"/>
    <x v="74"/>
  </r>
  <r>
    <x v="18"/>
    <d v="2020-07-08T00:00:00"/>
    <x v="1"/>
    <s v="Cat A (Cars up to 1600cc and 97kW)"/>
    <x v="75"/>
  </r>
  <r>
    <x v="18"/>
    <d v="2020-07-08T00:00:00"/>
    <x v="1"/>
    <s v="Cat B (Cars above 1600cc or 97kW)"/>
    <x v="76"/>
  </r>
  <r>
    <x v="18"/>
    <d v="2020-07-08T00:00:00"/>
    <x v="1"/>
    <s v="Cat C (Goods vehicles and buses)"/>
    <x v="72"/>
  </r>
  <r>
    <x v="18"/>
    <d v="2020-07-08T00:00:00"/>
    <x v="1"/>
    <s v="Cat D (Motorcycles)"/>
    <x v="73"/>
  </r>
  <r>
    <x v="18"/>
    <d v="2020-07-08T00:00:00"/>
    <x v="1"/>
    <s v="Cat E (Open)"/>
    <x v="77"/>
  </r>
  <r>
    <x v="19"/>
    <d v="2020-03-18T00:00:00"/>
    <x v="1"/>
    <s v="Cat A (Cars up to 1600cc and 97kW)"/>
    <x v="78"/>
  </r>
  <r>
    <x v="19"/>
    <d v="2020-03-18T00:00:00"/>
    <x v="1"/>
    <s v="Cat B (Cars above 1600cc or 97kW)"/>
    <x v="79"/>
  </r>
  <r>
    <x v="19"/>
    <d v="2020-03-18T00:00:00"/>
    <x v="1"/>
    <s v="Cat C (Goods vehicles and buses)"/>
    <x v="74"/>
  </r>
  <r>
    <x v="19"/>
    <d v="2020-03-18T00:00:00"/>
    <x v="1"/>
    <s v="Cat D (Motorcycles)"/>
    <x v="80"/>
  </r>
  <r>
    <x v="19"/>
    <d v="2020-03-18T00:00:00"/>
    <x v="1"/>
    <s v="Cat E (Open)"/>
    <x v="81"/>
  </r>
  <r>
    <x v="20"/>
    <d v="2020-03-04T00:00:00"/>
    <x v="1"/>
    <s v="Cat A (Cars up to 1600cc and 97kW)"/>
    <x v="32"/>
  </r>
  <r>
    <x v="20"/>
    <d v="2020-03-04T00:00:00"/>
    <x v="1"/>
    <s v="Cat B (Cars above 1600cc or 97kW)"/>
    <x v="82"/>
  </r>
  <r>
    <x v="20"/>
    <d v="2020-03-04T00:00:00"/>
    <x v="1"/>
    <s v="Cat C (Goods vehicles and buses)"/>
    <x v="83"/>
  </r>
  <r>
    <x v="20"/>
    <d v="2020-03-04T00:00:00"/>
    <x v="1"/>
    <s v="Cat D (Motorcycles)"/>
    <x v="84"/>
  </r>
  <r>
    <x v="20"/>
    <d v="2020-03-04T00:00:00"/>
    <x v="1"/>
    <s v="Cat E (Open)"/>
    <x v="85"/>
  </r>
  <r>
    <x v="21"/>
    <d v="2020-02-19T00:00:00"/>
    <x v="1"/>
    <s v="Cat A (Cars up to 1600cc and 97kW)"/>
    <x v="78"/>
  </r>
  <r>
    <x v="21"/>
    <d v="2020-02-19T00:00:00"/>
    <x v="1"/>
    <s v="Cat B (Cars above 1600cc or 97kW)"/>
    <x v="82"/>
  </r>
  <r>
    <x v="21"/>
    <d v="2020-02-19T00:00:00"/>
    <x v="1"/>
    <s v="Cat C (Goods vehicles and buses)"/>
    <x v="86"/>
  </r>
  <r>
    <x v="21"/>
    <d v="2020-02-19T00:00:00"/>
    <x v="1"/>
    <s v="Cat D (Motorcycles)"/>
    <x v="87"/>
  </r>
  <r>
    <x v="21"/>
    <d v="2020-02-19T00:00:00"/>
    <x v="1"/>
    <s v="Cat E (Open)"/>
    <x v="88"/>
  </r>
  <r>
    <x v="22"/>
    <d v="2020-02-05T00:00:00"/>
    <x v="1"/>
    <s v="Cat A (Cars up to 1600cc and 97kW)"/>
    <x v="78"/>
  </r>
  <r>
    <x v="22"/>
    <d v="2020-02-05T00:00:00"/>
    <x v="1"/>
    <s v="Cat B (Cars above 1600cc or 97kW)"/>
    <x v="89"/>
  </r>
  <r>
    <x v="22"/>
    <d v="2020-02-05T00:00:00"/>
    <x v="1"/>
    <s v="Cat C (Goods vehicles and buses)"/>
    <x v="90"/>
  </r>
  <r>
    <x v="22"/>
    <d v="2020-02-05T00:00:00"/>
    <x v="1"/>
    <s v="Cat D (Motorcycles)"/>
    <x v="91"/>
  </r>
  <r>
    <x v="22"/>
    <d v="2020-02-05T00:00:00"/>
    <x v="1"/>
    <s v="Cat E (Open)"/>
    <x v="92"/>
  </r>
  <r>
    <x v="23"/>
    <d v="2020-01-22T00:00:00"/>
    <x v="1"/>
    <s v="Cat A (Cars up to 1600cc and 97kW)"/>
    <x v="54"/>
  </r>
  <r>
    <x v="23"/>
    <d v="2020-01-22T00:00:00"/>
    <x v="1"/>
    <s v="Cat B (Cars above 1600cc or 97kW)"/>
    <x v="93"/>
  </r>
  <r>
    <x v="23"/>
    <d v="2020-01-22T00:00:00"/>
    <x v="1"/>
    <s v="Cat C (Goods vehicles and buses)"/>
    <x v="94"/>
  </r>
  <r>
    <x v="23"/>
    <d v="2020-01-22T00:00:00"/>
    <x v="1"/>
    <s v="Cat D (Motorcycles)"/>
    <x v="95"/>
  </r>
  <r>
    <x v="23"/>
    <d v="2020-01-22T00:00:00"/>
    <x v="1"/>
    <s v="Cat E (Open)"/>
    <x v="96"/>
  </r>
  <r>
    <x v="24"/>
    <d v="2020-01-08T00:00:00"/>
    <x v="1"/>
    <s v="Cat A (Cars up to 1600cc and 97kW)"/>
    <x v="33"/>
  </r>
  <r>
    <x v="24"/>
    <d v="2020-01-08T00:00:00"/>
    <x v="1"/>
    <s v="Cat B (Cars above 1600cc or 97kW)"/>
    <x v="65"/>
  </r>
  <r>
    <x v="24"/>
    <d v="2020-01-08T00:00:00"/>
    <x v="1"/>
    <s v="Cat C (Goods vehicles and buses)"/>
    <x v="97"/>
  </r>
  <r>
    <x v="24"/>
    <d v="2020-01-08T00:00:00"/>
    <x v="1"/>
    <s v="Cat D (Motorcycles)"/>
    <x v="98"/>
  </r>
  <r>
    <x v="24"/>
    <d v="2020-01-08T00:00:00"/>
    <x v="1"/>
    <s v="Cat E (Open)"/>
    <x v="99"/>
  </r>
  <r>
    <x v="25"/>
    <d v="2019-12-18T00:00:00"/>
    <x v="2"/>
    <s v="Cat A (Cars up to 1600cc and 97kW)"/>
    <x v="100"/>
  </r>
  <r>
    <x v="25"/>
    <d v="2019-12-18T00:00:00"/>
    <x v="2"/>
    <s v="Cat B (Cars above 1600cc or 97kW)"/>
    <x v="101"/>
  </r>
  <r>
    <x v="25"/>
    <d v="2019-12-18T00:00:00"/>
    <x v="2"/>
    <s v="Cat C (Goods vehicles and buses)"/>
    <x v="102"/>
  </r>
  <r>
    <x v="25"/>
    <d v="2019-12-18T00:00:00"/>
    <x v="2"/>
    <s v="Cat D (Motorcycles)"/>
    <x v="103"/>
  </r>
  <r>
    <x v="25"/>
    <d v="2019-12-18T00:00:00"/>
    <x v="2"/>
    <s v="Cat E (Open)"/>
    <x v="99"/>
  </r>
  <r>
    <x v="26"/>
    <d v="2019-12-04T00:00:00"/>
    <x v="2"/>
    <s v="Cat A (Cars up to 1600cc and 97kW)"/>
    <x v="104"/>
  </r>
  <r>
    <x v="26"/>
    <d v="2019-12-04T00:00:00"/>
    <x v="2"/>
    <s v="Cat B (Cars above 1600cc or 97kW)"/>
    <x v="42"/>
  </r>
  <r>
    <x v="26"/>
    <d v="2019-12-04T00:00:00"/>
    <x v="2"/>
    <s v="Cat C (Goods vehicles and buses)"/>
    <x v="102"/>
  </r>
  <r>
    <x v="26"/>
    <d v="2019-12-04T00:00:00"/>
    <x v="2"/>
    <s v="Cat D (Motorcycles)"/>
    <x v="95"/>
  </r>
  <r>
    <x v="26"/>
    <d v="2019-12-04T00:00:00"/>
    <x v="2"/>
    <s v="Cat E (Open)"/>
    <x v="99"/>
  </r>
  <r>
    <x v="27"/>
    <d v="2019-11-20T00:00:00"/>
    <x v="2"/>
    <s v="Cat A (Cars up to 1600cc and 97kW)"/>
    <x v="23"/>
  </r>
  <r>
    <x v="27"/>
    <d v="2019-11-20T00:00:00"/>
    <x v="2"/>
    <s v="Cat B (Cars above 1600cc or 97kW)"/>
    <x v="105"/>
  </r>
  <r>
    <x v="27"/>
    <d v="2019-11-20T00:00:00"/>
    <x v="2"/>
    <s v="Cat C (Goods vehicles and buses)"/>
    <x v="106"/>
  </r>
  <r>
    <x v="27"/>
    <d v="2019-11-20T00:00:00"/>
    <x v="2"/>
    <s v="Cat D (Motorcycles)"/>
    <x v="107"/>
  </r>
  <r>
    <x v="27"/>
    <d v="2019-11-20T00:00:00"/>
    <x v="2"/>
    <s v="Cat E (Open)"/>
    <x v="108"/>
  </r>
  <r>
    <x v="28"/>
    <d v="2019-11-06T00:00:00"/>
    <x v="2"/>
    <s v="Cat A (Cars up to 1600cc and 97kW)"/>
    <x v="109"/>
  </r>
  <r>
    <x v="28"/>
    <d v="2019-11-06T00:00:00"/>
    <x v="2"/>
    <s v="Cat B (Cars above 1600cc or 97kW)"/>
    <x v="110"/>
  </r>
  <r>
    <x v="28"/>
    <d v="2019-11-06T00:00:00"/>
    <x v="2"/>
    <s v="Cat C (Goods vehicles and buses)"/>
    <x v="102"/>
  </r>
  <r>
    <x v="28"/>
    <d v="2019-11-06T00:00:00"/>
    <x v="2"/>
    <s v="Cat D (Motorcycles)"/>
    <x v="95"/>
  </r>
  <r>
    <x v="28"/>
    <d v="2019-11-06T00:00:00"/>
    <x v="2"/>
    <s v="Cat E (Open)"/>
    <x v="111"/>
  </r>
  <r>
    <x v="29"/>
    <d v="2019-10-23T00:00:00"/>
    <x v="2"/>
    <s v="Cat A (Cars up to 1600cc and 97kW)"/>
    <x v="112"/>
  </r>
  <r>
    <x v="29"/>
    <d v="2019-10-23T00:00:00"/>
    <x v="2"/>
    <s v="Cat B (Cars above 1600cc or 97kW)"/>
    <x v="113"/>
  </r>
  <r>
    <x v="29"/>
    <d v="2019-10-23T00:00:00"/>
    <x v="2"/>
    <s v="Cat C (Goods vehicles and buses)"/>
    <x v="114"/>
  </r>
  <r>
    <x v="29"/>
    <d v="2019-10-23T00:00:00"/>
    <x v="2"/>
    <s v="Cat D (Motorcycles)"/>
    <x v="115"/>
  </r>
  <r>
    <x v="29"/>
    <d v="2019-10-23T00:00:00"/>
    <x v="2"/>
    <s v="Cat E (Open)"/>
    <x v="29"/>
  </r>
  <r>
    <x v="30"/>
    <d v="2019-10-09T00:00:00"/>
    <x v="2"/>
    <s v="Cat A (Cars up to 1600cc and 97kW)"/>
    <x v="116"/>
  </r>
  <r>
    <x v="30"/>
    <d v="2019-10-09T00:00:00"/>
    <x v="2"/>
    <s v="Cat B (Cars above 1600cc or 97kW)"/>
    <x v="117"/>
  </r>
  <r>
    <x v="30"/>
    <d v="2019-10-09T00:00:00"/>
    <x v="2"/>
    <s v="Cat C (Goods vehicles and buses)"/>
    <x v="118"/>
  </r>
  <r>
    <x v="30"/>
    <d v="2019-10-09T00:00:00"/>
    <x v="2"/>
    <s v="Cat D (Motorcycles)"/>
    <x v="119"/>
  </r>
  <r>
    <x v="30"/>
    <d v="2019-10-09T00:00:00"/>
    <x v="2"/>
    <s v="Cat E (Open)"/>
    <x v="120"/>
  </r>
  <r>
    <x v="31"/>
    <d v="2019-09-18T00:00:00"/>
    <x v="2"/>
    <s v="Cat A (Cars up to 1600cc and 97kW)"/>
    <x v="121"/>
  </r>
  <r>
    <x v="31"/>
    <d v="2019-09-18T00:00:00"/>
    <x v="2"/>
    <s v="Cat B (Cars above 1600cc or 97kW)"/>
    <x v="113"/>
  </r>
  <r>
    <x v="31"/>
    <d v="2019-09-18T00:00:00"/>
    <x v="2"/>
    <s v="Cat C (Goods vehicles and buses)"/>
    <x v="122"/>
  </r>
  <r>
    <x v="31"/>
    <d v="2019-09-18T00:00:00"/>
    <x v="2"/>
    <s v="Cat D (Motorcycles)"/>
    <x v="123"/>
  </r>
  <r>
    <x v="31"/>
    <d v="2019-09-18T00:00:00"/>
    <x v="2"/>
    <s v="Cat E (Open)"/>
    <x v="124"/>
  </r>
  <r>
    <x v="32"/>
    <d v="2019-09-04T00:00:00"/>
    <x v="2"/>
    <s v="Cat A (Cars up to 1600cc and 97kW)"/>
    <x v="121"/>
  </r>
  <r>
    <x v="32"/>
    <d v="2019-09-04T00:00:00"/>
    <x v="2"/>
    <s v="Cat B (Cars above 1600cc or 97kW)"/>
    <x v="125"/>
  </r>
  <r>
    <x v="32"/>
    <d v="2019-09-04T00:00:00"/>
    <x v="2"/>
    <s v="Cat C (Goods vehicles and buses)"/>
    <x v="126"/>
  </r>
  <r>
    <x v="32"/>
    <d v="2019-09-04T00:00:00"/>
    <x v="2"/>
    <s v="Cat D (Motorcycles)"/>
    <x v="127"/>
  </r>
  <r>
    <x v="32"/>
    <d v="2019-09-04T00:00:00"/>
    <x v="2"/>
    <s v="Cat E (Open)"/>
    <x v="128"/>
  </r>
  <r>
    <x v="33"/>
    <d v="2019-08-21T00:00:00"/>
    <x v="2"/>
    <s v="Cat A (Cars up to 1600cc and 97kW)"/>
    <x v="129"/>
  </r>
  <r>
    <x v="33"/>
    <d v="2019-08-21T00:00:00"/>
    <x v="2"/>
    <s v="Cat B (Cars above 1600cc or 97kW)"/>
    <x v="130"/>
  </r>
  <r>
    <x v="33"/>
    <d v="2019-08-21T00:00:00"/>
    <x v="2"/>
    <s v="Cat C (Goods vehicles and buses)"/>
    <x v="122"/>
  </r>
  <r>
    <x v="33"/>
    <d v="2019-08-21T00:00:00"/>
    <x v="2"/>
    <s v="Cat D (Motorcycles)"/>
    <x v="131"/>
  </r>
  <r>
    <x v="33"/>
    <d v="2019-08-21T00:00:00"/>
    <x v="2"/>
    <s v="Cat E (Open)"/>
    <x v="132"/>
  </r>
  <r>
    <x v="34"/>
    <d v="2019-08-07T00:00:00"/>
    <x v="2"/>
    <s v="Cat A (Cars up to 1600cc and 97kW)"/>
    <x v="133"/>
  </r>
  <r>
    <x v="34"/>
    <d v="2019-08-07T00:00:00"/>
    <x v="2"/>
    <s v="Cat B (Cars above 1600cc or 97kW)"/>
    <x v="134"/>
  </r>
  <r>
    <x v="34"/>
    <d v="2019-08-07T00:00:00"/>
    <x v="2"/>
    <s v="Cat C (Goods vehicles and buses)"/>
    <x v="7"/>
  </r>
  <r>
    <x v="34"/>
    <d v="2019-08-07T00:00:00"/>
    <x v="2"/>
    <s v="Cat D (Motorcycles)"/>
    <x v="135"/>
  </r>
  <r>
    <x v="34"/>
    <d v="2019-08-07T00:00:00"/>
    <x v="2"/>
    <s v="Cat E (Open)"/>
    <x v="62"/>
  </r>
  <r>
    <x v="35"/>
    <d v="2019-07-17T00:00:00"/>
    <x v="2"/>
    <s v="Cat A (Cars up to 1600cc and 97kW)"/>
    <x v="136"/>
  </r>
  <r>
    <x v="35"/>
    <d v="2019-07-17T00:00:00"/>
    <x v="2"/>
    <s v="Cat B (Cars above 1600cc or 97kW)"/>
    <x v="137"/>
  </r>
  <r>
    <x v="35"/>
    <d v="2019-07-17T00:00:00"/>
    <x v="2"/>
    <s v="Cat C (Goods vehicles and buses)"/>
    <x v="138"/>
  </r>
  <r>
    <x v="35"/>
    <d v="2019-07-17T00:00:00"/>
    <x v="2"/>
    <s v="Cat D (Motorcycles)"/>
    <x v="139"/>
  </r>
  <r>
    <x v="35"/>
    <d v="2019-07-17T00:00:00"/>
    <x v="2"/>
    <s v="Cat E (Open)"/>
    <x v="140"/>
  </r>
  <r>
    <x v="36"/>
    <d v="2019-07-03T00:00:00"/>
    <x v="2"/>
    <s v="Cat A (Cars up to 1600cc and 97kW)"/>
    <x v="141"/>
  </r>
  <r>
    <x v="36"/>
    <d v="2019-07-03T00:00:00"/>
    <x v="2"/>
    <s v="Cat B (Cars above 1600cc or 97kW)"/>
    <x v="142"/>
  </r>
  <r>
    <x v="36"/>
    <d v="2019-07-03T00:00:00"/>
    <x v="2"/>
    <s v="Cat C (Goods vehicles and buses)"/>
    <x v="108"/>
  </r>
  <r>
    <x v="36"/>
    <d v="2019-07-03T00:00:00"/>
    <x v="2"/>
    <s v="Cat D (Motorcycles)"/>
    <x v="143"/>
  </r>
  <r>
    <x v="36"/>
    <d v="2019-07-03T00:00:00"/>
    <x v="2"/>
    <s v="Cat E (Open)"/>
    <x v="144"/>
  </r>
  <r>
    <x v="37"/>
    <d v="2019-06-19T00:00:00"/>
    <x v="2"/>
    <s v="Cat A (Cars up to 1600cc and 97kW)"/>
    <x v="145"/>
  </r>
  <r>
    <x v="37"/>
    <d v="2019-06-19T00:00:00"/>
    <x v="2"/>
    <s v="Cat B (Cars above 1600cc or 97kW)"/>
    <x v="142"/>
  </r>
  <r>
    <x v="37"/>
    <d v="2019-06-19T00:00:00"/>
    <x v="2"/>
    <s v="Cat C (Goods vehicles and buses)"/>
    <x v="138"/>
  </r>
  <r>
    <x v="37"/>
    <d v="2019-06-19T00:00:00"/>
    <x v="2"/>
    <s v="Cat D (Motorcycles)"/>
    <x v="146"/>
  </r>
  <r>
    <x v="37"/>
    <d v="2019-06-19T00:00:00"/>
    <x v="2"/>
    <s v="Cat E (Open)"/>
    <x v="147"/>
  </r>
  <r>
    <x v="38"/>
    <d v="2019-06-06T00:00:00"/>
    <x v="2"/>
    <s v="Cat A (Cars up to 1600cc and 97kW)"/>
    <x v="145"/>
  </r>
  <r>
    <x v="38"/>
    <d v="2019-06-06T00:00:00"/>
    <x v="2"/>
    <s v="Cat B (Cars above 1600cc or 97kW)"/>
    <x v="148"/>
  </r>
  <r>
    <x v="38"/>
    <d v="2019-06-06T00:00:00"/>
    <x v="2"/>
    <s v="Cat C (Goods vehicles and buses)"/>
    <x v="149"/>
  </r>
  <r>
    <x v="38"/>
    <d v="2019-06-06T00:00:00"/>
    <x v="2"/>
    <s v="Cat D (Motorcycles)"/>
    <x v="150"/>
  </r>
  <r>
    <x v="38"/>
    <d v="2019-06-06T00:00:00"/>
    <x v="2"/>
    <s v="Cat E (Open)"/>
    <x v="151"/>
  </r>
  <r>
    <x v="39"/>
    <d v="2019-05-23T00:00:00"/>
    <x v="2"/>
    <s v="Cat A (Cars up to 1600cc and 97kW)"/>
    <x v="152"/>
  </r>
  <r>
    <x v="39"/>
    <d v="2019-05-23T00:00:00"/>
    <x v="2"/>
    <s v="Cat B (Cars above 1600cc or 97kW)"/>
    <x v="153"/>
  </r>
  <r>
    <x v="39"/>
    <d v="2019-05-23T00:00:00"/>
    <x v="2"/>
    <s v="Cat C (Goods vehicles and buses)"/>
    <x v="154"/>
  </r>
  <r>
    <x v="39"/>
    <d v="2019-05-23T00:00:00"/>
    <x v="2"/>
    <s v="Cat D (Motorcycles)"/>
    <x v="155"/>
  </r>
  <r>
    <x v="39"/>
    <d v="2019-05-23T00:00:00"/>
    <x v="2"/>
    <s v="Cat E (Open)"/>
    <x v="156"/>
  </r>
  <r>
    <x v="40"/>
    <d v="2019-05-08T00:00:00"/>
    <x v="2"/>
    <s v="Cat A (Cars up to 1600cc and 97kW)"/>
    <x v="141"/>
  </r>
  <r>
    <x v="40"/>
    <d v="2019-05-08T00:00:00"/>
    <x v="2"/>
    <s v="Cat B (Cars above 1600cc or 97kW)"/>
    <x v="148"/>
  </r>
  <r>
    <x v="40"/>
    <d v="2019-05-08T00:00:00"/>
    <x v="2"/>
    <s v="Cat C (Goods vehicles and buses)"/>
    <x v="157"/>
  </r>
  <r>
    <x v="40"/>
    <d v="2019-05-08T00:00:00"/>
    <x v="2"/>
    <s v="Cat D (Motorcycles)"/>
    <x v="61"/>
  </r>
  <r>
    <x v="40"/>
    <d v="2019-05-08T00:00:00"/>
    <x v="2"/>
    <s v="Cat E (Open)"/>
    <x v="99"/>
  </r>
  <r>
    <x v="41"/>
    <d v="2019-04-17T00:00:00"/>
    <x v="2"/>
    <s v="Cat A (Cars up to 1600cc and 97kW)"/>
    <x v="158"/>
  </r>
  <r>
    <x v="41"/>
    <d v="2019-04-17T00:00:00"/>
    <x v="2"/>
    <s v="Cat B (Cars above 1600cc or 97kW)"/>
    <x v="159"/>
  </r>
  <r>
    <x v="41"/>
    <d v="2019-04-17T00:00:00"/>
    <x v="2"/>
    <s v="Cat C (Goods vehicles and buses)"/>
    <x v="16"/>
  </r>
  <r>
    <x v="41"/>
    <d v="2019-04-17T00:00:00"/>
    <x v="2"/>
    <s v="Cat D (Motorcycles)"/>
    <x v="160"/>
  </r>
  <r>
    <x v="41"/>
    <d v="2019-04-17T00:00:00"/>
    <x v="2"/>
    <s v="Cat E (Open)"/>
    <x v="161"/>
  </r>
  <r>
    <x v="42"/>
    <d v="2019-04-03T00:00:00"/>
    <x v="2"/>
    <s v="Cat A (Cars up to 1600cc and 97kW)"/>
    <x v="162"/>
  </r>
  <r>
    <x v="42"/>
    <d v="2019-04-03T00:00:00"/>
    <x v="2"/>
    <s v="Cat B (Cars above 1600cc or 97kW)"/>
    <x v="163"/>
  </r>
  <r>
    <x v="42"/>
    <d v="2019-04-03T00:00:00"/>
    <x v="2"/>
    <s v="Cat C (Goods vehicles and buses)"/>
    <x v="164"/>
  </r>
  <r>
    <x v="42"/>
    <d v="2019-04-03T00:00:00"/>
    <x v="2"/>
    <s v="Cat D (Motorcycles)"/>
    <x v="165"/>
  </r>
  <r>
    <x v="42"/>
    <d v="2019-04-03T00:00:00"/>
    <x v="2"/>
    <s v="Cat E (Open)"/>
    <x v="166"/>
  </r>
  <r>
    <x v="43"/>
    <d v="2019-03-20T00:00:00"/>
    <x v="2"/>
    <s v="Cat A (Cars up to 1600cc and 97kW)"/>
    <x v="167"/>
  </r>
  <r>
    <x v="43"/>
    <d v="2019-03-20T00:00:00"/>
    <x v="2"/>
    <s v="Cat B (Cars above 1600cc or 97kW)"/>
    <x v="168"/>
  </r>
  <r>
    <x v="43"/>
    <d v="2019-03-20T00:00:00"/>
    <x v="2"/>
    <s v="Cat C (Goods vehicles and buses)"/>
    <x v="16"/>
  </r>
  <r>
    <x v="43"/>
    <d v="2019-03-20T00:00:00"/>
    <x v="2"/>
    <s v="Cat D (Motorcycles)"/>
    <x v="169"/>
  </r>
  <r>
    <x v="43"/>
    <d v="2019-03-20T00:00:00"/>
    <x v="2"/>
    <s v="Cat E (Open)"/>
    <x v="170"/>
  </r>
  <r>
    <x v="44"/>
    <d v="2019-03-06T00:00:00"/>
    <x v="2"/>
    <s v="Cat A (Cars up to 1600cc and 97kW)"/>
    <x v="171"/>
  </r>
  <r>
    <x v="44"/>
    <d v="2019-03-06T00:00:00"/>
    <x v="2"/>
    <s v="Cat B (Cars above 1600cc or 97kW)"/>
    <x v="172"/>
  </r>
  <r>
    <x v="44"/>
    <d v="2019-03-06T00:00:00"/>
    <x v="2"/>
    <s v="Cat C (Goods vehicles and buses)"/>
    <x v="173"/>
  </r>
  <r>
    <x v="44"/>
    <d v="2019-03-06T00:00:00"/>
    <x v="2"/>
    <s v="Cat D (Motorcycles)"/>
    <x v="174"/>
  </r>
  <r>
    <x v="44"/>
    <d v="2019-03-06T00:00:00"/>
    <x v="2"/>
    <s v="Cat E (Open)"/>
    <x v="175"/>
  </r>
  <r>
    <x v="45"/>
    <d v="2019-02-20T00:00:00"/>
    <x v="2"/>
    <s v="Cat A (Cars up to 1600cc and 97kW)"/>
    <x v="167"/>
  </r>
  <r>
    <x v="45"/>
    <d v="2019-02-20T00:00:00"/>
    <x v="2"/>
    <s v="Cat B (Cars above 1600cc or 97kW)"/>
    <x v="176"/>
  </r>
  <r>
    <x v="45"/>
    <d v="2019-02-20T00:00:00"/>
    <x v="2"/>
    <s v="Cat C (Goods vehicles and buses)"/>
    <x v="173"/>
  </r>
  <r>
    <x v="45"/>
    <d v="2019-02-20T00:00:00"/>
    <x v="2"/>
    <s v="Cat D (Motorcycles)"/>
    <x v="177"/>
  </r>
  <r>
    <x v="45"/>
    <d v="2019-02-20T00:00:00"/>
    <x v="2"/>
    <s v="Cat E (Open)"/>
    <x v="178"/>
  </r>
  <r>
    <x v="46"/>
    <d v="2019-02-08T00:00:00"/>
    <x v="2"/>
    <s v="Cat A (Cars up to 1600cc and 97kW)"/>
    <x v="179"/>
  </r>
  <r>
    <x v="46"/>
    <d v="2019-02-08T00:00:00"/>
    <x v="2"/>
    <s v="Cat B (Cars above 1600cc or 97kW)"/>
    <x v="163"/>
  </r>
  <r>
    <x v="46"/>
    <d v="2019-02-08T00:00:00"/>
    <x v="2"/>
    <s v="Cat C (Goods vehicles and buses)"/>
    <x v="180"/>
  </r>
  <r>
    <x v="46"/>
    <d v="2019-02-08T00:00:00"/>
    <x v="2"/>
    <s v="Cat D (Motorcycles)"/>
    <x v="169"/>
  </r>
  <r>
    <x v="46"/>
    <d v="2019-02-08T00:00:00"/>
    <x v="2"/>
    <s v="Cat E (Open)"/>
    <x v="181"/>
  </r>
  <r>
    <x v="47"/>
    <d v="2019-01-23T00:00:00"/>
    <x v="2"/>
    <s v="Cat A (Cars up to 1600cc and 97kW)"/>
    <x v="182"/>
  </r>
  <r>
    <x v="47"/>
    <d v="2019-01-23T00:00:00"/>
    <x v="2"/>
    <s v="Cat B (Cars above 1600cc or 97kW)"/>
    <x v="183"/>
  </r>
  <r>
    <x v="47"/>
    <d v="2019-01-23T00:00:00"/>
    <x v="2"/>
    <s v="Cat C (Goods vehicles and buses)"/>
    <x v="184"/>
  </r>
  <r>
    <x v="47"/>
    <d v="2019-01-23T00:00:00"/>
    <x v="2"/>
    <s v="Cat D (Motorcycles)"/>
    <x v="185"/>
  </r>
  <r>
    <x v="47"/>
    <d v="2019-01-23T00:00:00"/>
    <x v="2"/>
    <s v="Cat E (Open)"/>
    <x v="186"/>
  </r>
  <r>
    <x v="48"/>
    <d v="2019-01-09T00:00:00"/>
    <x v="2"/>
    <s v="Cat A (Cars up to 1600cc and 97kW)"/>
    <x v="187"/>
  </r>
  <r>
    <x v="48"/>
    <d v="2019-01-09T00:00:00"/>
    <x v="2"/>
    <s v="Cat B (Cars above 1600cc or 97kW)"/>
    <x v="188"/>
  </r>
  <r>
    <x v="48"/>
    <d v="2019-01-09T00:00:00"/>
    <x v="2"/>
    <s v="Cat C (Goods vehicles and buses)"/>
    <x v="189"/>
  </r>
  <r>
    <x v="48"/>
    <d v="2019-01-09T00:00:00"/>
    <x v="2"/>
    <s v="Cat D (Motorcycles)"/>
    <x v="190"/>
  </r>
  <r>
    <x v="48"/>
    <d v="2019-01-09T00:00:00"/>
    <x v="2"/>
    <s v="Cat E (Open)"/>
    <x v="191"/>
  </r>
  <r>
    <x v="49"/>
    <d v="2018-12-19T00:00:00"/>
    <x v="3"/>
    <s v="Cat A (Cars up to 1600cc and 97kW)"/>
    <x v="192"/>
  </r>
  <r>
    <x v="49"/>
    <d v="2018-12-19T00:00:00"/>
    <x v="3"/>
    <s v="Cat B (Cars above 1600cc or 97kW)"/>
    <x v="193"/>
  </r>
  <r>
    <x v="49"/>
    <d v="2018-12-19T00:00:00"/>
    <x v="3"/>
    <s v="Cat C (Goods vehicles and buses)"/>
    <x v="85"/>
  </r>
  <r>
    <x v="49"/>
    <d v="2018-12-19T00:00:00"/>
    <x v="3"/>
    <s v="Cat D (Motorcycles)"/>
    <x v="194"/>
  </r>
  <r>
    <x v="49"/>
    <d v="2018-12-19T00:00:00"/>
    <x v="3"/>
    <s v="Cat E (Open)"/>
    <x v="195"/>
  </r>
  <r>
    <x v="50"/>
    <d v="2018-12-05T00:00:00"/>
    <x v="3"/>
    <s v="Cat A (Cars up to 1600cc and 97kW)"/>
    <x v="196"/>
  </r>
  <r>
    <x v="50"/>
    <d v="2018-12-05T00:00:00"/>
    <x v="3"/>
    <s v="Cat B (Cars above 1600cc or 97kW)"/>
    <x v="197"/>
  </r>
  <r>
    <x v="50"/>
    <d v="2018-12-05T00:00:00"/>
    <x v="3"/>
    <s v="Cat C (Goods vehicles and buses)"/>
    <x v="94"/>
  </r>
  <r>
    <x v="50"/>
    <d v="2018-12-05T00:00:00"/>
    <x v="3"/>
    <s v="Cat D (Motorcycles)"/>
    <x v="198"/>
  </r>
  <r>
    <x v="50"/>
    <d v="2018-12-05T00:00:00"/>
    <x v="3"/>
    <s v="Cat E (Open)"/>
    <x v="199"/>
  </r>
  <r>
    <x v="51"/>
    <d v="2018-11-21T00:00:00"/>
    <x v="3"/>
    <s v="Cat A (Cars up to 1600cc and 97kW)"/>
    <x v="182"/>
  </r>
  <r>
    <x v="51"/>
    <d v="2018-11-21T00:00:00"/>
    <x v="3"/>
    <s v="Cat B (Cars above 1600cc or 97kW)"/>
    <x v="200"/>
  </r>
  <r>
    <x v="51"/>
    <d v="2018-11-21T00:00:00"/>
    <x v="3"/>
    <s v="Cat C (Goods vehicles and buses)"/>
    <x v="81"/>
  </r>
  <r>
    <x v="51"/>
    <d v="2018-11-21T00:00:00"/>
    <x v="3"/>
    <s v="Cat D (Motorcycles)"/>
    <x v="201"/>
  </r>
  <r>
    <x v="51"/>
    <d v="2018-11-21T00:00:00"/>
    <x v="3"/>
    <s v="Cat E (Open)"/>
    <x v="199"/>
  </r>
  <r>
    <x v="52"/>
    <d v="2018-11-08T00:00:00"/>
    <x v="3"/>
    <s v="Cat A (Cars up to 1600cc and 97kW)"/>
    <x v="202"/>
  </r>
  <r>
    <x v="52"/>
    <d v="2018-11-08T00:00:00"/>
    <x v="3"/>
    <s v="Cat B (Cars above 1600cc or 97kW)"/>
    <x v="203"/>
  </r>
  <r>
    <x v="52"/>
    <d v="2018-11-08T00:00:00"/>
    <x v="3"/>
    <s v="Cat C (Goods vehicles and buses)"/>
    <x v="204"/>
  </r>
  <r>
    <x v="52"/>
    <d v="2018-11-08T00:00:00"/>
    <x v="3"/>
    <s v="Cat D (Motorcycles)"/>
    <x v="198"/>
  </r>
  <r>
    <x v="52"/>
    <d v="2018-11-08T00:00:00"/>
    <x v="3"/>
    <s v="Cat E (Open)"/>
    <x v="205"/>
  </r>
  <r>
    <x v="53"/>
    <d v="2018-10-17T00:00:00"/>
    <x v="3"/>
    <s v="Cat A (Cars up to 1600cc and 97kW)"/>
    <x v="206"/>
  </r>
  <r>
    <x v="53"/>
    <d v="2018-10-17T00:00:00"/>
    <x v="3"/>
    <s v="Cat B (Cars above 1600cc or 97kW)"/>
    <x v="207"/>
  </r>
  <r>
    <x v="53"/>
    <d v="2018-10-17T00:00:00"/>
    <x v="3"/>
    <s v="Cat C (Goods vehicles and buses)"/>
    <x v="208"/>
  </r>
  <r>
    <x v="53"/>
    <d v="2018-10-17T00:00:00"/>
    <x v="3"/>
    <s v="Cat D (Motorcycles)"/>
    <x v="209"/>
  </r>
  <r>
    <x v="53"/>
    <d v="2018-10-17T00:00:00"/>
    <x v="3"/>
    <s v="Cat E (Open)"/>
    <x v="210"/>
  </r>
  <r>
    <x v="54"/>
    <d v="2018-10-03T00:00:00"/>
    <x v="3"/>
    <s v="Cat A (Cars up to 1600cc and 97kW)"/>
    <x v="211"/>
  </r>
  <r>
    <x v="54"/>
    <d v="2018-10-03T00:00:00"/>
    <x v="3"/>
    <s v="Cat B (Cars above 1600cc or 97kW)"/>
    <x v="212"/>
  </r>
  <r>
    <x v="54"/>
    <d v="2018-10-03T00:00:00"/>
    <x v="3"/>
    <s v="Cat C (Goods vehicles and buses)"/>
    <x v="213"/>
  </r>
  <r>
    <x v="54"/>
    <d v="2018-10-03T00:00:00"/>
    <x v="3"/>
    <s v="Cat D (Motorcycles)"/>
    <x v="214"/>
  </r>
  <r>
    <x v="54"/>
    <d v="2018-10-03T00:00:00"/>
    <x v="3"/>
    <s v="Cat E (Open)"/>
    <x v="215"/>
  </r>
  <r>
    <x v="55"/>
    <d v="2018-09-19T00:00:00"/>
    <x v="3"/>
    <s v="Cat A (Cars up to 1600cc and 97kW)"/>
    <x v="216"/>
  </r>
  <r>
    <x v="55"/>
    <d v="2018-09-19T00:00:00"/>
    <x v="3"/>
    <s v="Cat B (Cars above 1600cc or 97kW)"/>
    <x v="217"/>
  </r>
  <r>
    <x v="55"/>
    <d v="2018-09-19T00:00:00"/>
    <x v="3"/>
    <s v="Cat C (Goods vehicles and buses)"/>
    <x v="8"/>
  </r>
  <r>
    <x v="55"/>
    <d v="2018-09-19T00:00:00"/>
    <x v="3"/>
    <s v="Cat D (Motorcycles)"/>
    <x v="218"/>
  </r>
  <r>
    <x v="55"/>
    <d v="2018-09-19T00:00:00"/>
    <x v="3"/>
    <s v="Cat E (Open)"/>
    <x v="30"/>
  </r>
  <r>
    <x v="56"/>
    <d v="2018-09-05T00:00:00"/>
    <x v="3"/>
    <s v="Cat A (Cars up to 1600cc and 97kW)"/>
    <x v="216"/>
  </r>
  <r>
    <x v="56"/>
    <d v="2018-09-05T00:00:00"/>
    <x v="3"/>
    <s v="Cat B (Cars above 1600cc or 97kW)"/>
    <x v="219"/>
  </r>
  <r>
    <x v="56"/>
    <d v="2018-09-05T00:00:00"/>
    <x v="3"/>
    <s v="Cat C (Goods vehicles and buses)"/>
    <x v="220"/>
  </r>
  <r>
    <x v="56"/>
    <d v="2018-09-05T00:00:00"/>
    <x v="3"/>
    <s v="Cat D (Motorcycles)"/>
    <x v="221"/>
  </r>
  <r>
    <x v="56"/>
    <d v="2018-09-05T00:00:00"/>
    <x v="3"/>
    <s v="Cat E (Open)"/>
    <x v="186"/>
  </r>
  <r>
    <x v="57"/>
    <d v="2018-08-23T00:00:00"/>
    <x v="3"/>
    <s v="Cat A (Cars up to 1600cc and 97kW)"/>
    <x v="222"/>
  </r>
  <r>
    <x v="57"/>
    <d v="2018-08-23T00:00:00"/>
    <x v="3"/>
    <s v="Cat B (Cars above 1600cc or 97kW)"/>
    <x v="223"/>
  </r>
  <r>
    <x v="57"/>
    <d v="2018-08-23T00:00:00"/>
    <x v="3"/>
    <s v="Cat C (Goods vehicles and buses)"/>
    <x v="154"/>
  </r>
  <r>
    <x v="57"/>
    <d v="2018-08-23T00:00:00"/>
    <x v="3"/>
    <s v="Cat D (Motorcycles)"/>
    <x v="224"/>
  </r>
  <r>
    <x v="57"/>
    <d v="2018-08-23T00:00:00"/>
    <x v="3"/>
    <s v="Cat E (Open)"/>
    <x v="225"/>
  </r>
  <r>
    <x v="58"/>
    <d v="2018-08-08T00:00:00"/>
    <x v="3"/>
    <s v="Cat A (Cars up to 1600cc and 97kW)"/>
    <x v="226"/>
  </r>
  <r>
    <x v="58"/>
    <d v="2018-08-08T00:00:00"/>
    <x v="3"/>
    <s v="Cat B (Cars above 1600cc or 97kW)"/>
    <x v="203"/>
  </r>
  <r>
    <x v="58"/>
    <d v="2018-08-08T00:00:00"/>
    <x v="3"/>
    <s v="Cat C (Goods vehicles and buses)"/>
    <x v="144"/>
  </r>
  <r>
    <x v="58"/>
    <d v="2018-08-08T00:00:00"/>
    <x v="3"/>
    <s v="Cat D (Motorcycles)"/>
    <x v="227"/>
  </r>
  <r>
    <x v="58"/>
    <d v="2018-08-08T00:00:00"/>
    <x v="3"/>
    <s v="Cat E (Open)"/>
    <x v="228"/>
  </r>
  <r>
    <x v="59"/>
    <d v="2018-07-18T00:00:00"/>
    <x v="3"/>
    <s v="Cat A (Cars up to 1600cc and 97kW)"/>
    <x v="229"/>
  </r>
  <r>
    <x v="59"/>
    <d v="2018-07-18T00:00:00"/>
    <x v="3"/>
    <s v="Cat B (Cars above 1600cc or 97kW)"/>
    <x v="230"/>
  </r>
  <r>
    <x v="59"/>
    <d v="2018-07-18T00:00:00"/>
    <x v="3"/>
    <s v="Cat C (Goods vehicles and buses)"/>
    <x v="231"/>
  </r>
  <r>
    <x v="59"/>
    <d v="2018-07-18T00:00:00"/>
    <x v="3"/>
    <s v="Cat D (Motorcycles)"/>
    <x v="39"/>
  </r>
  <r>
    <x v="59"/>
    <d v="2018-07-18T00:00:00"/>
    <x v="3"/>
    <s v="Cat E (Open)"/>
    <x v="232"/>
  </r>
  <r>
    <x v="60"/>
    <d v="2018-07-04T00:00:00"/>
    <x v="3"/>
    <s v="Cat A (Cars up to 1600cc and 97kW)"/>
    <x v="233"/>
  </r>
  <r>
    <x v="60"/>
    <d v="2018-07-04T00:00:00"/>
    <x v="3"/>
    <s v="Cat B (Cars above 1600cc or 97kW)"/>
    <x v="234"/>
  </r>
  <r>
    <x v="60"/>
    <d v="2018-07-04T00:00:00"/>
    <x v="3"/>
    <s v="Cat C (Goods vehicles and buses)"/>
    <x v="235"/>
  </r>
  <r>
    <x v="60"/>
    <d v="2018-07-04T00:00:00"/>
    <x v="3"/>
    <s v="Cat D (Motorcycles)"/>
    <x v="236"/>
  </r>
  <r>
    <x v="60"/>
    <d v="2018-07-04T00:00:00"/>
    <x v="3"/>
    <s v="Cat E (Open)"/>
    <x v="237"/>
  </r>
  <r>
    <x v="61"/>
    <d v="2018-06-20T00:00:00"/>
    <x v="3"/>
    <s v="Cat A (Cars up to 1600cc and 97kW)"/>
    <x v="238"/>
  </r>
  <r>
    <x v="61"/>
    <d v="2018-06-20T00:00:00"/>
    <x v="3"/>
    <s v="Cat B (Cars above 1600cc or 97kW)"/>
    <x v="239"/>
  </r>
  <r>
    <x v="61"/>
    <d v="2018-06-20T00:00:00"/>
    <x v="3"/>
    <s v="Cat C (Goods vehicles and buses)"/>
    <x v="240"/>
  </r>
  <r>
    <x v="61"/>
    <d v="2018-06-20T00:00:00"/>
    <x v="3"/>
    <s v="Cat D (Motorcycles)"/>
    <x v="225"/>
  </r>
  <r>
    <x v="61"/>
    <d v="2018-06-20T00:00:00"/>
    <x v="3"/>
    <s v="Cat E (Open)"/>
    <x v="80"/>
  </r>
  <r>
    <x v="62"/>
    <d v="2018-06-06T00:00:00"/>
    <x v="3"/>
    <s v="Cat A (Cars up to 1600cc and 97kW)"/>
    <x v="241"/>
  </r>
  <r>
    <x v="62"/>
    <d v="2018-06-06T00:00:00"/>
    <x v="3"/>
    <s v="Cat B (Cars above 1600cc or 97kW)"/>
    <x v="242"/>
  </r>
  <r>
    <x v="62"/>
    <d v="2018-06-06T00:00:00"/>
    <x v="3"/>
    <s v="Cat C (Goods vehicles and buses)"/>
    <x v="243"/>
  </r>
  <r>
    <x v="62"/>
    <d v="2018-06-06T00:00:00"/>
    <x v="3"/>
    <s v="Cat D (Motorcycles)"/>
    <x v="20"/>
  </r>
  <r>
    <x v="62"/>
    <d v="2018-06-06T00:00:00"/>
    <x v="3"/>
    <s v="Cat E (Open)"/>
    <x v="244"/>
  </r>
  <r>
    <x v="63"/>
    <d v="2018-05-23T00:00:00"/>
    <x v="3"/>
    <s v="Cat A (Cars up to 1600cc and 97kW)"/>
    <x v="245"/>
  </r>
  <r>
    <x v="63"/>
    <d v="2018-05-23T00:00:00"/>
    <x v="3"/>
    <s v="Cat B (Cars above 1600cc or 97kW)"/>
    <x v="246"/>
  </r>
  <r>
    <x v="63"/>
    <d v="2018-05-23T00:00:00"/>
    <x v="3"/>
    <s v="Cat C (Goods vehicles and buses)"/>
    <x v="247"/>
  </r>
  <r>
    <x v="63"/>
    <d v="2018-05-23T00:00:00"/>
    <x v="3"/>
    <s v="Cat D (Motorcycles)"/>
    <x v="25"/>
  </r>
  <r>
    <x v="63"/>
    <d v="2018-05-23T00:00:00"/>
    <x v="3"/>
    <s v="Cat E (Open)"/>
    <x v="232"/>
  </r>
  <r>
    <x v="64"/>
    <d v="2018-05-09T00:00:00"/>
    <x v="3"/>
    <s v="Cat A (Cars up to 1600cc and 97kW)"/>
    <x v="233"/>
  </r>
  <r>
    <x v="64"/>
    <d v="2018-05-09T00:00:00"/>
    <x v="3"/>
    <s v="Cat B (Cars above 1600cc or 97kW)"/>
    <x v="248"/>
  </r>
  <r>
    <x v="64"/>
    <d v="2018-05-09T00:00:00"/>
    <x v="3"/>
    <s v="Cat C (Goods vehicles and buses)"/>
    <x v="240"/>
  </r>
  <r>
    <x v="64"/>
    <d v="2018-05-09T00:00:00"/>
    <x v="3"/>
    <s v="Cat D (Motorcycles)"/>
    <x v="3"/>
  </r>
  <r>
    <x v="64"/>
    <d v="2018-05-09T00:00:00"/>
    <x v="3"/>
    <s v="Cat E (Open)"/>
    <x v="249"/>
  </r>
  <r>
    <x v="65"/>
    <d v="2018-04-18T00:00:00"/>
    <x v="3"/>
    <s v="Cat A (Cars up to 1600cc and 97kW)"/>
    <x v="250"/>
  </r>
  <r>
    <x v="65"/>
    <d v="2018-04-18T00:00:00"/>
    <x v="3"/>
    <s v="Cat B (Cars above 1600cc or 97kW)"/>
    <x v="251"/>
  </r>
  <r>
    <x v="65"/>
    <d v="2018-04-18T00:00:00"/>
    <x v="3"/>
    <s v="Cat C (Goods vehicles and buses)"/>
    <x v="252"/>
  </r>
  <r>
    <x v="65"/>
    <d v="2018-04-18T00:00:00"/>
    <x v="3"/>
    <s v="Cat D (Motorcycles)"/>
    <x v="253"/>
  </r>
  <r>
    <x v="65"/>
    <d v="2018-04-18T00:00:00"/>
    <x v="3"/>
    <s v="Cat E (Open)"/>
    <x v="254"/>
  </r>
  <r>
    <x v="66"/>
    <d v="2018-04-04T00:00:00"/>
    <x v="3"/>
    <s v="Cat A (Cars up to 1600cc and 97kW)"/>
    <x v="250"/>
  </r>
  <r>
    <x v="66"/>
    <d v="2018-04-04T00:00:00"/>
    <x v="3"/>
    <s v="Cat B (Cars above 1600cc or 97kW)"/>
    <x v="255"/>
  </r>
  <r>
    <x v="66"/>
    <d v="2018-04-04T00:00:00"/>
    <x v="3"/>
    <s v="Cat C (Goods vehicles and buses)"/>
    <x v="7"/>
  </r>
  <r>
    <x v="66"/>
    <d v="2018-04-04T00:00:00"/>
    <x v="3"/>
    <s v="Cat D (Motorcycles)"/>
    <x v="256"/>
  </r>
  <r>
    <x v="66"/>
    <d v="2018-04-04T00:00:00"/>
    <x v="3"/>
    <s v="Cat E (Open)"/>
    <x v="236"/>
  </r>
  <r>
    <x v="67"/>
    <d v="2018-03-21T00:00:00"/>
    <x v="3"/>
    <s v="Cat A (Cars up to 1600cc and 97kW)"/>
    <x v="257"/>
  </r>
  <r>
    <x v="67"/>
    <d v="2018-03-21T00:00:00"/>
    <x v="3"/>
    <s v="Cat B (Cars above 1600cc or 97kW)"/>
    <x v="258"/>
  </r>
  <r>
    <x v="67"/>
    <d v="2018-03-21T00:00:00"/>
    <x v="3"/>
    <s v="Cat C (Goods vehicles and buses)"/>
    <x v="259"/>
  </r>
  <r>
    <x v="67"/>
    <d v="2018-03-21T00:00:00"/>
    <x v="3"/>
    <s v="Cat D (Motorcycles)"/>
    <x v="260"/>
  </r>
  <r>
    <x v="67"/>
    <d v="2018-03-21T00:00:00"/>
    <x v="3"/>
    <s v="Cat E (Open)"/>
    <x v="261"/>
  </r>
  <r>
    <x v="68"/>
    <d v="2018-03-07T00:00:00"/>
    <x v="3"/>
    <s v="Cat A (Cars up to 1600cc and 97kW)"/>
    <x v="262"/>
  </r>
  <r>
    <x v="68"/>
    <d v="2018-03-07T00:00:00"/>
    <x v="3"/>
    <s v="Cat B (Cars above 1600cc or 97kW)"/>
    <x v="263"/>
  </r>
  <r>
    <x v="68"/>
    <d v="2018-03-07T00:00:00"/>
    <x v="3"/>
    <s v="Cat C (Goods vehicles and buses)"/>
    <x v="259"/>
  </r>
  <r>
    <x v="68"/>
    <d v="2018-03-07T00:00:00"/>
    <x v="3"/>
    <s v="Cat D (Motorcycles)"/>
    <x v="264"/>
  </r>
  <r>
    <x v="68"/>
    <d v="2018-03-07T00:00:00"/>
    <x v="3"/>
    <s v="Cat E (Open)"/>
    <x v="261"/>
  </r>
  <r>
    <x v="69"/>
    <d v="2018-02-21T00:00:00"/>
    <x v="3"/>
    <s v="Cat A (Cars up to 1600cc and 97kW)"/>
    <x v="265"/>
  </r>
  <r>
    <x v="69"/>
    <d v="2018-02-21T00:00:00"/>
    <x v="3"/>
    <s v="Cat B (Cars above 1600cc or 97kW)"/>
    <x v="266"/>
  </r>
  <r>
    <x v="69"/>
    <d v="2018-02-21T00:00:00"/>
    <x v="3"/>
    <s v="Cat C (Goods vehicles and buses)"/>
    <x v="267"/>
  </r>
  <r>
    <x v="69"/>
    <d v="2018-02-21T00:00:00"/>
    <x v="3"/>
    <s v="Cat D (Motorcycles)"/>
    <x v="87"/>
  </r>
  <r>
    <x v="69"/>
    <d v="2018-02-21T00:00:00"/>
    <x v="3"/>
    <s v="Cat E (Open)"/>
    <x v="268"/>
  </r>
  <r>
    <x v="70"/>
    <d v="2018-02-07T00:00:00"/>
    <x v="3"/>
    <s v="Cat A (Cars up to 1600cc and 97kW)"/>
    <x v="269"/>
  </r>
  <r>
    <x v="70"/>
    <d v="2018-02-07T00:00:00"/>
    <x v="3"/>
    <s v="Cat B (Cars above 1600cc or 97kW)"/>
    <x v="270"/>
  </r>
  <r>
    <x v="70"/>
    <d v="2018-02-07T00:00:00"/>
    <x v="3"/>
    <s v="Cat C (Goods vehicles and buses)"/>
    <x v="271"/>
  </r>
  <r>
    <x v="70"/>
    <d v="2018-02-07T00:00:00"/>
    <x v="3"/>
    <s v="Cat D (Motorcycles)"/>
    <x v="272"/>
  </r>
  <r>
    <x v="70"/>
    <d v="2018-02-07T00:00:00"/>
    <x v="3"/>
    <s v="Cat E (Open)"/>
    <x v="273"/>
  </r>
  <r>
    <x v="71"/>
    <d v="2018-01-17T00:00:00"/>
    <x v="3"/>
    <s v="Cat A (Cars up to 1600cc and 97kW)"/>
    <x v="274"/>
  </r>
  <r>
    <x v="71"/>
    <d v="2018-01-17T00:00:00"/>
    <x v="3"/>
    <s v="Cat B (Cars above 1600cc or 97kW)"/>
    <x v="275"/>
  </r>
  <r>
    <x v="71"/>
    <d v="2018-01-17T00:00:00"/>
    <x v="3"/>
    <s v="Cat C (Goods vehicles and buses)"/>
    <x v="267"/>
  </r>
  <r>
    <x v="71"/>
    <d v="2018-01-17T00:00:00"/>
    <x v="3"/>
    <s v="Cat D (Motorcycles)"/>
    <x v="249"/>
  </r>
  <r>
    <x v="71"/>
    <d v="2018-01-17T00:00:00"/>
    <x v="3"/>
    <s v="Cat E (Open)"/>
    <x v="276"/>
  </r>
  <r>
    <x v="72"/>
    <d v="2018-01-04T00:00:00"/>
    <x v="3"/>
    <s v="Cat A (Cars up to 1600cc and 97kW)"/>
    <x v="277"/>
  </r>
  <r>
    <x v="72"/>
    <d v="2018-01-04T00:00:00"/>
    <x v="3"/>
    <s v="Cat B (Cars above 1600cc or 97kW)"/>
    <x v="278"/>
  </r>
  <r>
    <x v="72"/>
    <d v="2018-01-04T00:00:00"/>
    <x v="3"/>
    <s v="Cat C (Goods vehicles and buses)"/>
    <x v="271"/>
  </r>
  <r>
    <x v="72"/>
    <d v="2018-01-04T00:00:00"/>
    <x v="3"/>
    <s v="Cat D (Motorcycles)"/>
    <x v="279"/>
  </r>
  <r>
    <x v="72"/>
    <d v="2018-01-04T00:00:00"/>
    <x v="3"/>
    <s v="Cat E (Open)"/>
    <x v="253"/>
  </r>
  <r>
    <x v="73"/>
    <d v="2017-12-20T00:00:00"/>
    <x v="4"/>
    <s v="Cat A (Cars up to 1600cc and 97kW)"/>
    <x v="280"/>
  </r>
  <r>
    <x v="73"/>
    <d v="2017-12-20T00:00:00"/>
    <x v="4"/>
    <s v="Cat B (Cars above 1600cc or 97kW)"/>
    <x v="278"/>
  </r>
  <r>
    <x v="73"/>
    <d v="2017-12-20T00:00:00"/>
    <x v="4"/>
    <s v="Cat C (Goods vehicles and buses)"/>
    <x v="281"/>
  </r>
  <r>
    <x v="73"/>
    <d v="2017-12-20T00:00:00"/>
    <x v="4"/>
    <s v="Cat D (Motorcycles)"/>
    <x v="282"/>
  </r>
  <r>
    <x v="73"/>
    <d v="2017-12-20T00:00:00"/>
    <x v="4"/>
    <s v="Cat E (Open)"/>
    <x v="283"/>
  </r>
  <r>
    <x v="74"/>
    <d v="2017-12-06T00:00:00"/>
    <x v="4"/>
    <s v="Cat A (Cars up to 1600cc and 97kW)"/>
    <x v="284"/>
  </r>
  <r>
    <x v="74"/>
    <d v="2017-12-06T00:00:00"/>
    <x v="4"/>
    <s v="Cat B (Cars above 1600cc or 97kW)"/>
    <x v="285"/>
  </r>
  <r>
    <x v="74"/>
    <d v="2017-12-06T00:00:00"/>
    <x v="4"/>
    <s v="Cat C (Goods vehicles and buses)"/>
    <x v="286"/>
  </r>
  <r>
    <x v="74"/>
    <d v="2017-12-06T00:00:00"/>
    <x v="4"/>
    <s v="Cat D (Motorcycles)"/>
    <x v="256"/>
  </r>
  <r>
    <x v="74"/>
    <d v="2017-12-06T00:00:00"/>
    <x v="4"/>
    <s v="Cat E (Open)"/>
    <x v="8"/>
  </r>
  <r>
    <x v="75"/>
    <d v="2017-11-22T00:00:00"/>
    <x v="4"/>
    <s v="Cat A (Cars up to 1600cc and 97kW)"/>
    <x v="287"/>
  </r>
  <r>
    <x v="75"/>
    <d v="2017-11-22T00:00:00"/>
    <x v="4"/>
    <s v="Cat B (Cars above 1600cc or 97kW)"/>
    <x v="288"/>
  </r>
  <r>
    <x v="75"/>
    <d v="2017-11-22T00:00:00"/>
    <x v="4"/>
    <s v="Cat C (Goods vehicles and buses)"/>
    <x v="289"/>
  </r>
  <r>
    <x v="75"/>
    <d v="2017-11-22T00:00:00"/>
    <x v="4"/>
    <s v="Cat D (Motorcycles)"/>
    <x v="290"/>
  </r>
  <r>
    <x v="75"/>
    <d v="2017-11-22T00:00:00"/>
    <x v="4"/>
    <s v="Cat E (Open)"/>
    <x v="256"/>
  </r>
  <r>
    <x v="76"/>
    <d v="2017-11-08T00:00:00"/>
    <x v="4"/>
    <s v="Cat A (Cars up to 1600cc and 97kW)"/>
    <x v="291"/>
  </r>
  <r>
    <x v="76"/>
    <d v="2017-11-08T00:00:00"/>
    <x v="4"/>
    <s v="Cat B (Cars above 1600cc or 97kW)"/>
    <x v="292"/>
  </r>
  <r>
    <x v="76"/>
    <d v="2017-11-08T00:00:00"/>
    <x v="4"/>
    <s v="Cat C (Goods vehicles and buses)"/>
    <x v="293"/>
  </r>
  <r>
    <x v="76"/>
    <d v="2017-11-08T00:00:00"/>
    <x v="4"/>
    <s v="Cat D (Motorcycles)"/>
    <x v="294"/>
  </r>
  <r>
    <x v="76"/>
    <d v="2017-11-08T00:00:00"/>
    <x v="4"/>
    <s v="Cat E (Open)"/>
    <x v="295"/>
  </r>
  <r>
    <x v="77"/>
    <d v="2017-10-19T00:00:00"/>
    <x v="4"/>
    <s v="Cat A (Cars up to 1600cc and 97kW)"/>
    <x v="187"/>
  </r>
  <r>
    <x v="77"/>
    <d v="2017-10-19T00:00:00"/>
    <x v="4"/>
    <s v="Cat B (Cars above 1600cc or 97kW)"/>
    <x v="230"/>
  </r>
  <r>
    <x v="77"/>
    <d v="2017-10-19T00:00:00"/>
    <x v="4"/>
    <s v="Cat C (Goods vehicles and buses)"/>
    <x v="296"/>
  </r>
  <r>
    <x v="77"/>
    <d v="2017-10-19T00:00:00"/>
    <x v="4"/>
    <s v="Cat D (Motorcycles)"/>
    <x v="297"/>
  </r>
  <r>
    <x v="77"/>
    <d v="2017-10-19T00:00:00"/>
    <x v="4"/>
    <s v="Cat E (Open)"/>
    <x v="8"/>
  </r>
  <r>
    <x v="78"/>
    <d v="2017-10-04T00:00:00"/>
    <x v="4"/>
    <s v="Cat A (Cars up to 1600cc and 97kW)"/>
    <x v="298"/>
  </r>
  <r>
    <x v="78"/>
    <d v="2017-10-04T00:00:00"/>
    <x v="4"/>
    <s v="Cat B (Cars above 1600cc or 97kW)"/>
    <x v="230"/>
  </r>
  <r>
    <x v="78"/>
    <d v="2017-10-04T00:00:00"/>
    <x v="4"/>
    <s v="Cat C (Goods vehicles and buses)"/>
    <x v="299"/>
  </r>
  <r>
    <x v="78"/>
    <d v="2017-10-04T00:00:00"/>
    <x v="4"/>
    <s v="Cat D (Motorcycles)"/>
    <x v="300"/>
  </r>
  <r>
    <x v="78"/>
    <d v="2017-10-04T00:00:00"/>
    <x v="4"/>
    <s v="Cat E (Open)"/>
    <x v="186"/>
  </r>
  <r>
    <x v="79"/>
    <d v="2017-09-20T00:00:00"/>
    <x v="4"/>
    <s v="Cat A (Cars up to 1600cc and 97kW)"/>
    <x v="187"/>
  </r>
  <r>
    <x v="79"/>
    <d v="2017-09-20T00:00:00"/>
    <x v="4"/>
    <s v="Cat B (Cars above 1600cc or 97kW)"/>
    <x v="234"/>
  </r>
  <r>
    <x v="79"/>
    <d v="2017-09-20T00:00:00"/>
    <x v="4"/>
    <s v="Cat C (Goods vehicles and buses)"/>
    <x v="301"/>
  </r>
  <r>
    <x v="79"/>
    <d v="2017-09-20T00:00:00"/>
    <x v="4"/>
    <s v="Cat D (Motorcycles)"/>
    <x v="56"/>
  </r>
  <r>
    <x v="79"/>
    <d v="2017-09-20T00:00:00"/>
    <x v="4"/>
    <s v="Cat E (Open)"/>
    <x v="249"/>
  </r>
  <r>
    <x v="80"/>
    <d v="2017-09-06T00:00:00"/>
    <x v="4"/>
    <s v="Cat A (Cars up to 1600cc and 97kW)"/>
    <x v="302"/>
  </r>
  <r>
    <x v="80"/>
    <d v="2017-09-06T00:00:00"/>
    <x v="4"/>
    <s v="Cat B (Cars above 1600cc or 97kW)"/>
    <x v="303"/>
  </r>
  <r>
    <x v="80"/>
    <d v="2017-09-06T00:00:00"/>
    <x v="4"/>
    <s v="Cat C (Goods vehicles and buses)"/>
    <x v="301"/>
  </r>
  <r>
    <x v="80"/>
    <d v="2017-09-06T00:00:00"/>
    <x v="4"/>
    <s v="Cat D (Motorcycles)"/>
    <x v="304"/>
  </r>
  <r>
    <x v="80"/>
    <d v="2017-09-06T00:00:00"/>
    <x v="4"/>
    <s v="Cat E (Open)"/>
    <x v="304"/>
  </r>
  <r>
    <x v="81"/>
    <d v="2017-08-23T00:00:00"/>
    <x v="4"/>
    <s v="Cat A (Cars up to 1600cc and 97kW)"/>
    <x v="305"/>
  </r>
  <r>
    <x v="81"/>
    <d v="2017-08-23T00:00:00"/>
    <x v="4"/>
    <s v="Cat B (Cars above 1600cc or 97kW)"/>
    <x v="242"/>
  </r>
  <r>
    <x v="81"/>
    <d v="2017-08-23T00:00:00"/>
    <x v="4"/>
    <s v="Cat C (Goods vehicles and buses)"/>
    <x v="296"/>
  </r>
  <r>
    <x v="81"/>
    <d v="2017-08-23T00:00:00"/>
    <x v="4"/>
    <s v="Cat D (Motorcycles)"/>
    <x v="306"/>
  </r>
  <r>
    <x v="81"/>
    <d v="2017-08-23T00:00:00"/>
    <x v="4"/>
    <s v="Cat E (Open)"/>
    <x v="268"/>
  </r>
  <r>
    <x v="82"/>
    <d v="2017-08-10T00:00:00"/>
    <x v="4"/>
    <s v="Cat A (Cars up to 1600cc and 97kW)"/>
    <x v="305"/>
  </r>
  <r>
    <x v="82"/>
    <d v="2017-08-10T00:00:00"/>
    <x v="4"/>
    <s v="Cat B (Cars above 1600cc or 97kW)"/>
    <x v="307"/>
  </r>
  <r>
    <x v="82"/>
    <d v="2017-08-10T00:00:00"/>
    <x v="4"/>
    <s v="Cat D (Motorcycles)"/>
    <x v="308"/>
  </r>
  <r>
    <x v="82"/>
    <d v="2017-08-10T00:00:00"/>
    <x v="4"/>
    <s v="Cat C (Goods vehicles and buses)"/>
    <x v="309"/>
  </r>
  <r>
    <x v="82"/>
    <d v="2017-08-10T00:00:00"/>
    <x v="4"/>
    <s v="Cat E (Open)"/>
    <x v="310"/>
  </r>
  <r>
    <x v="83"/>
    <d v="2017-07-19T00:00:00"/>
    <x v="4"/>
    <s v="Cat A (Cars up to 1600cc and 97kW)"/>
    <x v="311"/>
  </r>
  <r>
    <x v="83"/>
    <d v="2017-07-19T00:00:00"/>
    <x v="4"/>
    <s v="Cat B (Cars above 1600cc or 97kW)"/>
    <x v="312"/>
  </r>
  <r>
    <x v="83"/>
    <d v="2017-07-19T00:00:00"/>
    <x v="4"/>
    <s v="Cat D (Motorcycles)"/>
    <x v="199"/>
  </r>
  <r>
    <x v="83"/>
    <d v="2017-07-19T00:00:00"/>
    <x v="4"/>
    <s v="Cat C (Goods vehicles and buses)"/>
    <x v="313"/>
  </r>
  <r>
    <x v="83"/>
    <d v="2017-07-19T00:00:00"/>
    <x v="4"/>
    <s v="Cat E (Open)"/>
    <x v="314"/>
  </r>
  <r>
    <x v="84"/>
    <d v="2017-07-05T00:00:00"/>
    <x v="4"/>
    <s v="Cat A (Cars up to 1600cc and 97kW)"/>
    <x v="315"/>
  </r>
  <r>
    <x v="84"/>
    <d v="2017-07-05T00:00:00"/>
    <x v="4"/>
    <s v="Cat B (Cars above 1600cc or 97kW)"/>
    <x v="312"/>
  </r>
  <r>
    <x v="84"/>
    <d v="2017-07-05T00:00:00"/>
    <x v="4"/>
    <s v="Cat D (Motorcycles)"/>
    <x v="64"/>
  </r>
  <r>
    <x v="84"/>
    <d v="2017-07-05T00:00:00"/>
    <x v="4"/>
    <s v="Cat C (Goods vehicles and buses)"/>
    <x v="316"/>
  </r>
  <r>
    <x v="84"/>
    <d v="2017-07-05T00:00:00"/>
    <x v="4"/>
    <s v="Cat E (Open)"/>
    <x v="264"/>
  </r>
  <r>
    <x v="85"/>
    <d v="2017-06-21T00:00:00"/>
    <x v="4"/>
    <s v="Cat A (Cars up to 1600cc and 97kW)"/>
    <x v="317"/>
  </r>
  <r>
    <x v="85"/>
    <d v="2017-06-21T00:00:00"/>
    <x v="4"/>
    <s v="Cat B (Cars above 1600cc or 97kW)"/>
    <x v="318"/>
  </r>
  <r>
    <x v="85"/>
    <d v="2017-06-21T00:00:00"/>
    <x v="4"/>
    <s v="Cat D (Motorcycles)"/>
    <x v="319"/>
  </r>
  <r>
    <x v="85"/>
    <d v="2017-06-21T00:00:00"/>
    <x v="4"/>
    <s v="Cat C (Goods vehicles and buses)"/>
    <x v="320"/>
  </r>
  <r>
    <x v="85"/>
    <d v="2017-06-21T00:00:00"/>
    <x v="4"/>
    <s v="Cat E (Open)"/>
    <x v="321"/>
  </r>
  <r>
    <x v="86"/>
    <d v="2017-06-07T00:00:00"/>
    <x v="4"/>
    <s v="Cat A (Cars up to 1600cc and 97kW)"/>
    <x v="322"/>
  </r>
  <r>
    <x v="86"/>
    <d v="2017-06-07T00:00:00"/>
    <x v="4"/>
    <s v="Cat B (Cars above 1600cc or 97kW)"/>
    <x v="323"/>
  </r>
  <r>
    <x v="86"/>
    <d v="2017-06-07T00:00:00"/>
    <x v="4"/>
    <s v="Cat D (Motorcycles)"/>
    <x v="324"/>
  </r>
  <r>
    <x v="86"/>
    <d v="2017-06-07T00:00:00"/>
    <x v="4"/>
    <s v="Cat C (Goods vehicles and buses)"/>
    <x v="325"/>
  </r>
  <r>
    <x v="86"/>
    <d v="2017-06-07T00:00:00"/>
    <x v="4"/>
    <s v="Cat E (Open)"/>
    <x v="264"/>
  </r>
  <r>
    <x v="87"/>
    <d v="2017-05-24T00:00:00"/>
    <x v="4"/>
    <s v="Cat A (Cars up to 1600cc and 97kW)"/>
    <x v="326"/>
  </r>
  <r>
    <x v="87"/>
    <d v="2017-05-24T00:00:00"/>
    <x v="4"/>
    <s v="Cat B (Cars above 1600cc or 97kW)"/>
    <x v="323"/>
  </r>
  <r>
    <x v="87"/>
    <d v="2017-05-24T00:00:00"/>
    <x v="4"/>
    <s v="Cat D (Motorcycles)"/>
    <x v="324"/>
  </r>
  <r>
    <x v="87"/>
    <d v="2017-05-24T00:00:00"/>
    <x v="4"/>
    <s v="Cat C (Goods vehicles and buses)"/>
    <x v="313"/>
  </r>
  <r>
    <x v="87"/>
    <d v="2017-05-24T00:00:00"/>
    <x v="4"/>
    <s v="Cat E (Open)"/>
    <x v="327"/>
  </r>
  <r>
    <x v="88"/>
    <d v="2017-05-11T00:00:00"/>
    <x v="4"/>
    <s v="Cat A (Cars up to 1600cc and 97kW)"/>
    <x v="328"/>
  </r>
  <r>
    <x v="88"/>
    <d v="2017-05-11T00:00:00"/>
    <x v="4"/>
    <s v="Cat B (Cars above 1600cc or 97kW)"/>
    <x v="329"/>
  </r>
  <r>
    <x v="88"/>
    <d v="2017-05-11T00:00:00"/>
    <x v="4"/>
    <s v="Cat D (Motorcycles)"/>
    <x v="330"/>
  </r>
  <r>
    <x v="88"/>
    <d v="2017-05-11T00:00:00"/>
    <x v="4"/>
    <s v="Cat C (Goods vehicles and buses)"/>
    <x v="331"/>
  </r>
  <r>
    <x v="88"/>
    <d v="2017-05-11T00:00:00"/>
    <x v="4"/>
    <s v="Cat E (Open)"/>
    <x v="25"/>
  </r>
  <r>
    <x v="89"/>
    <d v="2017-04-26T00:00:00"/>
    <x v="4"/>
    <s v="Cat A (Cars up to 1600cc and 97kW)"/>
    <x v="332"/>
  </r>
  <r>
    <x v="89"/>
    <d v="2017-04-26T00:00:00"/>
    <x v="4"/>
    <s v="Cat B (Cars above 1600cc or 97kW)"/>
    <x v="333"/>
  </r>
  <r>
    <x v="89"/>
    <d v="2017-04-26T00:00:00"/>
    <x v="4"/>
    <s v="Cat D (Motorcycles)"/>
    <x v="334"/>
  </r>
  <r>
    <x v="89"/>
    <d v="2017-04-26T00:00:00"/>
    <x v="4"/>
    <s v="Cat C (Goods vehicles and buses)"/>
    <x v="335"/>
  </r>
  <r>
    <x v="89"/>
    <d v="2017-04-26T00:00:00"/>
    <x v="4"/>
    <s v="Cat E (Open)"/>
    <x v="336"/>
  </r>
  <r>
    <x v="90"/>
    <d v="2017-04-12T00:00:00"/>
    <x v="4"/>
    <s v="Cat A (Cars up to 1600cc and 97kW)"/>
    <x v="337"/>
  </r>
  <r>
    <x v="90"/>
    <d v="2017-04-12T00:00:00"/>
    <x v="4"/>
    <s v="Cat B (Cars above 1600cc or 97kW)"/>
    <x v="338"/>
  </r>
  <r>
    <x v="90"/>
    <d v="2017-04-12T00:00:00"/>
    <x v="4"/>
    <s v="Cat D (Motorcycles)"/>
    <x v="339"/>
  </r>
  <r>
    <x v="90"/>
    <d v="2017-04-12T00:00:00"/>
    <x v="4"/>
    <s v="Cat C (Goods vehicles and buses)"/>
    <x v="340"/>
  </r>
  <r>
    <x v="90"/>
    <d v="2017-04-12T00:00:00"/>
    <x v="4"/>
    <s v="Cat E (Open)"/>
    <x v="341"/>
  </r>
  <r>
    <x v="91"/>
    <d v="2017-03-29T00:00:00"/>
    <x v="4"/>
    <s v="Cat A (Cars up to 1600cc and 97kW)"/>
    <x v="342"/>
  </r>
  <r>
    <x v="91"/>
    <d v="2017-03-29T00:00:00"/>
    <x v="4"/>
    <s v="Cat B (Cars above 1600cc or 97kW)"/>
    <x v="343"/>
  </r>
  <r>
    <x v="91"/>
    <d v="2017-03-29T00:00:00"/>
    <x v="4"/>
    <s v="Cat D (Motorcycles)"/>
    <x v="339"/>
  </r>
  <r>
    <x v="91"/>
    <d v="2017-03-29T00:00:00"/>
    <x v="4"/>
    <s v="Cat C (Goods vehicles and buses)"/>
    <x v="344"/>
  </r>
  <r>
    <x v="91"/>
    <d v="2017-03-29T00:00:00"/>
    <x v="4"/>
    <s v="Cat E (Open)"/>
    <x v="345"/>
  </r>
  <r>
    <x v="92"/>
    <d v="2017-03-15T00:00:00"/>
    <x v="4"/>
    <s v="Cat A (Cars up to 1600cc and 97kW)"/>
    <x v="346"/>
  </r>
  <r>
    <x v="92"/>
    <d v="2017-03-15T00:00:00"/>
    <x v="4"/>
    <s v="Cat B (Cars above 1600cc or 97kW)"/>
    <x v="347"/>
  </r>
  <r>
    <x v="92"/>
    <d v="2017-03-15T00:00:00"/>
    <x v="4"/>
    <s v="Cat D (Motorcycles)"/>
    <x v="34"/>
  </r>
  <r>
    <x v="92"/>
    <d v="2017-03-15T00:00:00"/>
    <x v="4"/>
    <s v="Cat C (Goods vehicles and buses)"/>
    <x v="348"/>
  </r>
  <r>
    <x v="92"/>
    <d v="2017-03-15T00:00:00"/>
    <x v="4"/>
    <s v="Cat E (Open)"/>
    <x v="336"/>
  </r>
  <r>
    <x v="93"/>
    <d v="2017-02-24T00:00:00"/>
    <x v="4"/>
    <s v="Cat A (Cars up to 1600cc and 97kW)"/>
    <x v="349"/>
  </r>
  <r>
    <x v="93"/>
    <d v="2017-02-24T00:00:00"/>
    <x v="4"/>
    <s v="Cat B (Cars above 1600cc or 97kW)"/>
    <x v="350"/>
  </r>
  <r>
    <x v="93"/>
    <d v="2017-02-24T00:00:00"/>
    <x v="4"/>
    <s v="Cat D (Motorcycles)"/>
    <x v="351"/>
  </r>
  <r>
    <x v="93"/>
    <d v="2017-02-24T00:00:00"/>
    <x v="4"/>
    <s v="Cat C (Goods vehicles and buses)"/>
    <x v="352"/>
  </r>
  <r>
    <x v="93"/>
    <d v="2017-02-24T00:00:00"/>
    <x v="4"/>
    <s v="Cat E (Open)"/>
    <x v="353"/>
  </r>
  <r>
    <x v="94"/>
    <d v="2017-02-08T00:00:00"/>
    <x v="4"/>
    <s v="Cat A (Cars up to 1600cc and 97kW)"/>
    <x v="354"/>
  </r>
  <r>
    <x v="94"/>
    <d v="2017-02-08T00:00:00"/>
    <x v="4"/>
    <s v="Cat B (Cars above 1600cc or 97kW)"/>
    <x v="355"/>
  </r>
  <r>
    <x v="94"/>
    <d v="2017-02-08T00:00:00"/>
    <x v="4"/>
    <s v="Cat D (Motorcycles)"/>
    <x v="356"/>
  </r>
  <r>
    <x v="94"/>
    <d v="2017-02-08T00:00:00"/>
    <x v="4"/>
    <s v="Cat C (Goods vehicles and buses)"/>
    <x v="344"/>
  </r>
  <r>
    <x v="94"/>
    <d v="2017-02-08T00:00:00"/>
    <x v="4"/>
    <s v="Cat E (Open)"/>
    <x v="357"/>
  </r>
  <r>
    <x v="95"/>
    <d v="2017-01-18T00:00:00"/>
    <x v="4"/>
    <s v="Cat A (Cars up to 1600cc and 97kW)"/>
    <x v="358"/>
  </r>
  <r>
    <x v="95"/>
    <d v="2017-01-18T00:00:00"/>
    <x v="4"/>
    <s v="Cat B (Cars above 1600cc or 97kW)"/>
    <x v="359"/>
  </r>
  <r>
    <x v="95"/>
    <d v="2017-01-18T00:00:00"/>
    <x v="4"/>
    <s v="Cat D (Motorcycles)"/>
    <x v="360"/>
  </r>
  <r>
    <x v="95"/>
    <d v="2017-01-18T00:00:00"/>
    <x v="4"/>
    <s v="Cat C (Goods vehicles and buses)"/>
    <x v="361"/>
  </r>
  <r>
    <x v="95"/>
    <d v="2017-01-18T00:00:00"/>
    <x v="4"/>
    <s v="Cat E (Open)"/>
    <x v="166"/>
  </r>
  <r>
    <x v="96"/>
    <d v="2017-01-05T00:00:00"/>
    <x v="4"/>
    <s v="Cat A (Cars up to 1600cc and 97kW)"/>
    <x v="362"/>
  </r>
  <r>
    <x v="96"/>
    <d v="2017-01-05T00:00:00"/>
    <x v="4"/>
    <s v="Cat B (Cars above 1600cc or 97kW)"/>
    <x v="363"/>
  </r>
  <r>
    <x v="96"/>
    <d v="2017-01-05T00:00:00"/>
    <x v="4"/>
    <s v="Cat D (Motorcycles)"/>
    <x v="364"/>
  </r>
  <r>
    <x v="96"/>
    <d v="2017-01-05T00:00:00"/>
    <x v="4"/>
    <s v="Cat C (Goods vehicles and buses)"/>
    <x v="365"/>
  </r>
  <r>
    <x v="96"/>
    <d v="2017-01-05T00:00:00"/>
    <x v="4"/>
    <s v="Cat E (Open)"/>
    <x v="366"/>
  </r>
  <r>
    <x v="97"/>
    <d v="2016-12-21T00:00:00"/>
    <x v="5"/>
    <s v="Cat A (Cars up to 1600cc and 97kW)"/>
    <x v="367"/>
  </r>
  <r>
    <x v="97"/>
    <d v="2016-12-21T00:00:00"/>
    <x v="5"/>
    <s v="Cat B (Cars above 1600cc or 97kW)"/>
    <x v="183"/>
  </r>
  <r>
    <x v="97"/>
    <d v="2016-12-21T00:00:00"/>
    <x v="5"/>
    <s v="Cat D (Motorcycles)"/>
    <x v="368"/>
  </r>
  <r>
    <x v="97"/>
    <d v="2016-12-21T00:00:00"/>
    <x v="5"/>
    <s v="Cat C (Goods vehicles and buses)"/>
    <x v="369"/>
  </r>
  <r>
    <x v="97"/>
    <d v="2016-12-21T00:00:00"/>
    <x v="5"/>
    <s v="Cat E (Open)"/>
    <x v="370"/>
  </r>
  <r>
    <x v="98"/>
    <d v="2016-12-07T00:00:00"/>
    <x v="5"/>
    <s v="Cat A (Cars up to 1600cc and 97kW)"/>
    <x v="367"/>
  </r>
  <r>
    <x v="98"/>
    <d v="2016-12-07T00:00:00"/>
    <x v="5"/>
    <s v="Cat B (Cars above 1600cc or 97kW)"/>
    <x v="188"/>
  </r>
  <r>
    <x v="98"/>
    <d v="2016-12-07T00:00:00"/>
    <x v="5"/>
    <s v="Cat D (Motorcycles)"/>
    <x v="371"/>
  </r>
  <r>
    <x v="98"/>
    <d v="2016-12-07T00:00:00"/>
    <x v="5"/>
    <s v="Cat C (Goods vehicles and buses)"/>
    <x v="372"/>
  </r>
  <r>
    <x v="98"/>
    <d v="2016-12-07T00:00:00"/>
    <x v="5"/>
    <s v="Cat E (Open)"/>
    <x v="373"/>
  </r>
  <r>
    <x v="99"/>
    <d v="2016-11-23T00:00:00"/>
    <x v="5"/>
    <s v="Cat A (Cars up to 1600cc and 97kW)"/>
    <x v="358"/>
  </r>
  <r>
    <x v="99"/>
    <d v="2016-11-23T00:00:00"/>
    <x v="5"/>
    <s v="Cat B (Cars above 1600cc or 97kW)"/>
    <x v="374"/>
  </r>
  <r>
    <x v="99"/>
    <d v="2016-11-23T00:00:00"/>
    <x v="5"/>
    <s v="Cat D (Motorcycles)"/>
    <x v="140"/>
  </r>
  <r>
    <x v="99"/>
    <d v="2016-11-23T00:00:00"/>
    <x v="5"/>
    <s v="Cat C (Goods vehicles and buses)"/>
    <x v="369"/>
  </r>
  <r>
    <x v="99"/>
    <d v="2016-11-23T00:00:00"/>
    <x v="5"/>
    <s v="Cat E (Open)"/>
    <x v="366"/>
  </r>
  <r>
    <x v="100"/>
    <d v="2016-11-09T00:00:00"/>
    <x v="5"/>
    <s v="Cat A (Cars up to 1600cc and 97kW)"/>
    <x v="375"/>
  </r>
  <r>
    <x v="100"/>
    <d v="2016-11-09T00:00:00"/>
    <x v="5"/>
    <s v="Cat B (Cars above 1600cc or 97kW)"/>
    <x v="376"/>
  </r>
  <r>
    <x v="100"/>
    <d v="2016-11-09T00:00:00"/>
    <x v="5"/>
    <s v="Cat D (Motorcycles)"/>
    <x v="377"/>
  </r>
  <r>
    <x v="100"/>
    <d v="2016-11-09T00:00:00"/>
    <x v="5"/>
    <s v="Cat C (Goods vehicles and buses)"/>
    <x v="372"/>
  </r>
  <r>
    <x v="100"/>
    <d v="2016-11-09T00:00:00"/>
    <x v="5"/>
    <s v="Cat E (Open)"/>
    <x v="366"/>
  </r>
  <r>
    <x v="101"/>
    <d v="2016-10-19T00:00:00"/>
    <x v="5"/>
    <s v="Cat A (Cars up to 1600cc and 97kW)"/>
    <x v="378"/>
  </r>
  <r>
    <x v="101"/>
    <d v="2016-10-19T00:00:00"/>
    <x v="5"/>
    <s v="Cat B (Cars above 1600cc or 97kW)"/>
    <x v="379"/>
  </r>
  <r>
    <x v="101"/>
    <d v="2016-10-19T00:00:00"/>
    <x v="5"/>
    <s v="Cat D (Motorcycles)"/>
    <x v="380"/>
  </r>
  <r>
    <x v="101"/>
    <d v="2016-10-19T00:00:00"/>
    <x v="5"/>
    <s v="Cat C (Goods vehicles and buses)"/>
    <x v="381"/>
  </r>
  <r>
    <x v="101"/>
    <d v="2016-10-19T00:00:00"/>
    <x v="5"/>
    <s v="Cat E (Open)"/>
    <x v="52"/>
  </r>
  <r>
    <x v="102"/>
    <d v="2016-10-05T00:00:00"/>
    <x v="5"/>
    <s v="Cat A (Cars up to 1600cc and 97kW)"/>
    <x v="382"/>
  </r>
  <r>
    <x v="102"/>
    <d v="2016-10-05T00:00:00"/>
    <x v="5"/>
    <s v="Cat B (Cars above 1600cc or 97kW)"/>
    <x v="383"/>
  </r>
  <r>
    <x v="102"/>
    <d v="2016-10-05T00:00:00"/>
    <x v="5"/>
    <s v="Cat D (Motorcycles)"/>
    <x v="384"/>
  </r>
  <r>
    <x v="102"/>
    <d v="2016-10-05T00:00:00"/>
    <x v="5"/>
    <s v="Cat C (Goods vehicles and buses)"/>
    <x v="385"/>
  </r>
  <r>
    <x v="102"/>
    <d v="2016-10-05T00:00:00"/>
    <x v="5"/>
    <s v="Cat E (Open)"/>
    <x v="386"/>
  </r>
  <r>
    <x v="103"/>
    <d v="2016-09-21T00:00:00"/>
    <x v="5"/>
    <s v="Cat A (Cars up to 1600cc and 97kW)"/>
    <x v="387"/>
  </r>
  <r>
    <x v="103"/>
    <d v="2016-09-21T00:00:00"/>
    <x v="5"/>
    <s v="Cat B (Cars above 1600cc or 97kW)"/>
    <x v="388"/>
  </r>
  <r>
    <x v="103"/>
    <d v="2016-09-21T00:00:00"/>
    <x v="5"/>
    <s v="Cat D (Motorcycles)"/>
    <x v="181"/>
  </r>
  <r>
    <x v="103"/>
    <d v="2016-09-21T00:00:00"/>
    <x v="5"/>
    <s v="Cat C (Goods vehicles and buses)"/>
    <x v="389"/>
  </r>
  <r>
    <x v="103"/>
    <d v="2016-09-21T00:00:00"/>
    <x v="5"/>
    <s v="Cat E (Open)"/>
    <x v="52"/>
  </r>
  <r>
    <x v="104"/>
    <d v="2016-09-07T00:00:00"/>
    <x v="5"/>
    <s v="Cat A (Cars up to 1600cc and 97kW)"/>
    <x v="390"/>
  </r>
  <r>
    <x v="104"/>
    <d v="2016-09-07T00:00:00"/>
    <x v="5"/>
    <s v="Cat B (Cars above 1600cc or 97kW)"/>
    <x v="391"/>
  </r>
  <r>
    <x v="104"/>
    <d v="2016-09-07T00:00:00"/>
    <x v="5"/>
    <s v="Cat D (Motorcycles)"/>
    <x v="392"/>
  </r>
  <r>
    <x v="104"/>
    <d v="2016-09-07T00:00:00"/>
    <x v="5"/>
    <s v="Cat C (Goods vehicles and buses)"/>
    <x v="393"/>
  </r>
  <r>
    <x v="104"/>
    <d v="2016-09-07T00:00:00"/>
    <x v="5"/>
    <s v="Cat E (Open)"/>
    <x v="394"/>
  </r>
  <r>
    <x v="105"/>
    <d v="2016-08-17T00:00:00"/>
    <x v="5"/>
    <s v="Cat A (Cars up to 1600cc and 97kW)"/>
    <x v="395"/>
  </r>
  <r>
    <x v="105"/>
    <d v="2016-08-17T00:00:00"/>
    <x v="5"/>
    <s v="Cat B (Cars above 1600cc or 97kW)"/>
    <x v="396"/>
  </r>
  <r>
    <x v="105"/>
    <d v="2016-08-17T00:00:00"/>
    <x v="5"/>
    <s v="Cat D (Motorcycles)"/>
    <x v="124"/>
  </r>
  <r>
    <x v="105"/>
    <d v="2016-08-17T00:00:00"/>
    <x v="5"/>
    <s v="Cat C (Goods vehicles and buses)"/>
    <x v="397"/>
  </r>
  <r>
    <x v="105"/>
    <d v="2016-08-17T00:00:00"/>
    <x v="5"/>
    <s v="Cat E (Open)"/>
    <x v="398"/>
  </r>
  <r>
    <x v="106"/>
    <d v="2016-08-03T00:00:00"/>
    <x v="5"/>
    <s v="Cat A (Cars up to 1600cc and 97kW)"/>
    <x v="399"/>
  </r>
  <r>
    <x v="106"/>
    <d v="2016-08-03T00:00:00"/>
    <x v="5"/>
    <s v="Cat B (Cars above 1600cc or 97kW)"/>
    <x v="396"/>
  </r>
  <r>
    <x v="106"/>
    <d v="2016-08-03T00:00:00"/>
    <x v="5"/>
    <s v="Cat D (Motorcycles)"/>
    <x v="181"/>
  </r>
  <r>
    <x v="106"/>
    <d v="2016-08-03T00:00:00"/>
    <x v="5"/>
    <s v="Cat C (Goods vehicles and buses)"/>
    <x v="389"/>
  </r>
  <r>
    <x v="106"/>
    <d v="2016-08-03T00:00:00"/>
    <x v="5"/>
    <s v="Cat E (Open)"/>
    <x v="52"/>
  </r>
  <r>
    <x v="107"/>
    <d v="2016-07-20T00:00:00"/>
    <x v="5"/>
    <s v="Cat A (Cars up to 1600cc and 97kW)"/>
    <x v="400"/>
  </r>
  <r>
    <x v="107"/>
    <d v="2016-07-20T00:00:00"/>
    <x v="5"/>
    <s v="Cat B (Cars above 1600cc or 97kW)"/>
    <x v="401"/>
  </r>
  <r>
    <x v="107"/>
    <d v="2016-07-20T00:00:00"/>
    <x v="5"/>
    <s v="Cat D (Motorcycles)"/>
    <x v="49"/>
  </r>
  <r>
    <x v="107"/>
    <d v="2016-07-20T00:00:00"/>
    <x v="5"/>
    <s v="Cat C (Goods vehicles and buses)"/>
    <x v="402"/>
  </r>
  <r>
    <x v="107"/>
    <d v="2016-07-20T00:00:00"/>
    <x v="5"/>
    <s v="Cat E (Open)"/>
    <x v="403"/>
  </r>
  <r>
    <x v="108"/>
    <d v="2016-07-07T00:00:00"/>
    <x v="5"/>
    <s v="Cat A (Cars up to 1600cc and 97kW)"/>
    <x v="404"/>
  </r>
  <r>
    <x v="108"/>
    <d v="2016-07-07T00:00:00"/>
    <x v="5"/>
    <s v="Cat B (Cars above 1600cc or 97kW)"/>
    <x v="405"/>
  </r>
  <r>
    <x v="108"/>
    <d v="2016-07-07T00:00:00"/>
    <x v="5"/>
    <s v="Cat D (Motorcycles)"/>
    <x v="154"/>
  </r>
  <r>
    <x v="108"/>
    <d v="2016-07-07T00:00:00"/>
    <x v="5"/>
    <s v="Cat C (Goods vehicles and buses)"/>
    <x v="406"/>
  </r>
  <r>
    <x v="108"/>
    <d v="2016-07-07T00:00:00"/>
    <x v="5"/>
    <s v="Cat E (Open)"/>
    <x v="407"/>
  </r>
  <r>
    <x v="109"/>
    <d v="2016-06-22T00:00:00"/>
    <x v="5"/>
    <s v="Cat A (Cars up to 1600cc and 97kW)"/>
    <x v="408"/>
  </r>
  <r>
    <x v="109"/>
    <d v="2016-06-22T00:00:00"/>
    <x v="5"/>
    <s v="Cat B (Cars above 1600cc or 97kW)"/>
    <x v="401"/>
  </r>
  <r>
    <x v="109"/>
    <d v="2016-06-22T00:00:00"/>
    <x v="5"/>
    <s v="Cat D (Motorcycles)"/>
    <x v="409"/>
  </r>
  <r>
    <x v="109"/>
    <d v="2016-06-22T00:00:00"/>
    <x v="5"/>
    <s v="Cat C (Goods vehicles and buses)"/>
    <x v="410"/>
  </r>
  <r>
    <x v="109"/>
    <d v="2016-06-22T00:00:00"/>
    <x v="5"/>
    <s v="Cat E (Open)"/>
    <x v="290"/>
  </r>
  <r>
    <x v="110"/>
    <d v="2016-06-08T00:00:00"/>
    <x v="5"/>
    <s v="Cat A (Cars up to 1600cc and 97kW)"/>
    <x v="411"/>
  </r>
  <r>
    <x v="110"/>
    <d v="2016-06-08T00:00:00"/>
    <x v="5"/>
    <s v="Cat B (Cars above 1600cc or 97kW)"/>
    <x v="412"/>
  </r>
  <r>
    <x v="110"/>
    <d v="2016-06-08T00:00:00"/>
    <x v="5"/>
    <s v="Cat D (Motorcycles)"/>
    <x v="178"/>
  </r>
  <r>
    <x v="110"/>
    <d v="2016-06-08T00:00:00"/>
    <x v="5"/>
    <s v="Cat C (Goods vehicles and buses)"/>
    <x v="410"/>
  </r>
  <r>
    <x v="110"/>
    <d v="2016-06-08T00:00:00"/>
    <x v="5"/>
    <s v="Cat E (Open)"/>
    <x v="228"/>
  </r>
  <r>
    <x v="111"/>
    <d v="2016-05-18T00:00:00"/>
    <x v="5"/>
    <s v="Cat A (Cars up to 1600cc and 97kW)"/>
    <x v="413"/>
  </r>
  <r>
    <x v="111"/>
    <d v="2016-05-18T00:00:00"/>
    <x v="5"/>
    <s v="Cat B (Cars above 1600cc or 97kW)"/>
    <x v="414"/>
  </r>
  <r>
    <x v="111"/>
    <d v="2016-05-18T00:00:00"/>
    <x v="5"/>
    <s v="Cat D (Motorcycles)"/>
    <x v="415"/>
  </r>
  <r>
    <x v="111"/>
    <d v="2016-05-18T00:00:00"/>
    <x v="5"/>
    <s v="Cat C (Goods vehicles and buses)"/>
    <x v="416"/>
  </r>
  <r>
    <x v="111"/>
    <d v="2016-05-18T00:00:00"/>
    <x v="5"/>
    <s v="Cat E (Open)"/>
    <x v="417"/>
  </r>
  <r>
    <x v="112"/>
    <d v="2016-05-05T00:00:00"/>
    <x v="5"/>
    <s v="Cat A (Cars up to 1600cc and 97kW)"/>
    <x v="411"/>
  </r>
  <r>
    <x v="112"/>
    <d v="2016-05-05T00:00:00"/>
    <x v="5"/>
    <s v="Cat B (Cars above 1600cc or 97kW)"/>
    <x v="418"/>
  </r>
  <r>
    <x v="112"/>
    <d v="2016-05-05T00:00:00"/>
    <x v="5"/>
    <s v="Cat D (Motorcycles)"/>
    <x v="377"/>
  </r>
  <r>
    <x v="112"/>
    <d v="2016-05-05T00:00:00"/>
    <x v="5"/>
    <s v="Cat C (Goods vehicles and buses)"/>
    <x v="419"/>
  </r>
  <r>
    <x v="112"/>
    <d v="2016-05-05T00:00:00"/>
    <x v="5"/>
    <s v="Cat E (Open)"/>
    <x v="420"/>
  </r>
  <r>
    <x v="113"/>
    <d v="2016-04-20T00:00:00"/>
    <x v="5"/>
    <s v="Cat A (Cars up to 1600cc and 97kW)"/>
    <x v="421"/>
  </r>
  <r>
    <x v="113"/>
    <d v="2016-04-20T00:00:00"/>
    <x v="5"/>
    <s v="Cat B (Cars above 1600cc or 97kW)"/>
    <x v="422"/>
  </r>
  <r>
    <x v="113"/>
    <d v="2016-04-20T00:00:00"/>
    <x v="5"/>
    <s v="Cat D (Motorcycles)"/>
    <x v="62"/>
  </r>
  <r>
    <x v="113"/>
    <d v="2016-04-20T00:00:00"/>
    <x v="5"/>
    <s v="Cat C (Goods vehicles and buses)"/>
    <x v="335"/>
  </r>
  <r>
    <x v="113"/>
    <d v="2016-04-20T00:00:00"/>
    <x v="5"/>
    <s v="Cat E (Open)"/>
    <x v="301"/>
  </r>
  <r>
    <x v="114"/>
    <d v="2016-04-06T00:00:00"/>
    <x v="5"/>
    <s v="Cat A (Cars up to 1600cc and 97kW)"/>
    <x v="423"/>
  </r>
  <r>
    <x v="114"/>
    <d v="2016-04-06T00:00:00"/>
    <x v="5"/>
    <s v="Cat B (Cars above 1600cc or 97kW)"/>
    <x v="424"/>
  </r>
  <r>
    <x v="114"/>
    <d v="2016-04-06T00:00:00"/>
    <x v="5"/>
    <s v="Cat D (Motorcycles)"/>
    <x v="62"/>
  </r>
  <r>
    <x v="114"/>
    <d v="2016-04-06T00:00:00"/>
    <x v="5"/>
    <s v="Cat C (Goods vehicles and buses)"/>
    <x v="344"/>
  </r>
  <r>
    <x v="114"/>
    <d v="2016-04-06T00:00:00"/>
    <x v="5"/>
    <s v="Cat E (Open)"/>
    <x v="425"/>
  </r>
  <r>
    <x v="115"/>
    <d v="2016-03-23T00:00:00"/>
    <x v="5"/>
    <s v="Cat A (Cars up to 1600cc and 97kW)"/>
    <x v="426"/>
  </r>
  <r>
    <x v="115"/>
    <d v="2016-03-23T00:00:00"/>
    <x v="5"/>
    <s v="Cat B (Cars above 1600cc or 97kW)"/>
    <x v="427"/>
  </r>
  <r>
    <x v="115"/>
    <d v="2016-03-23T00:00:00"/>
    <x v="5"/>
    <s v="Cat D (Motorcycles)"/>
    <x v="62"/>
  </r>
  <r>
    <x v="115"/>
    <d v="2016-03-23T00:00:00"/>
    <x v="5"/>
    <s v="Cat C (Goods vehicles and buses)"/>
    <x v="428"/>
  </r>
  <r>
    <x v="115"/>
    <d v="2016-03-23T00:00:00"/>
    <x v="5"/>
    <s v="Cat E (Open)"/>
    <x v="429"/>
  </r>
  <r>
    <x v="116"/>
    <d v="2016-03-09T00:00:00"/>
    <x v="5"/>
    <s v="Cat A (Cars up to 1600cc and 97kW)"/>
    <x v="430"/>
  </r>
  <r>
    <x v="116"/>
    <d v="2016-03-09T00:00:00"/>
    <x v="5"/>
    <s v="Cat B (Cars above 1600cc or 97kW)"/>
    <x v="431"/>
  </r>
  <r>
    <x v="116"/>
    <d v="2016-03-09T00:00:00"/>
    <x v="5"/>
    <s v="Cat D (Motorcycles)"/>
    <x v="62"/>
  </r>
  <r>
    <x v="116"/>
    <d v="2016-03-09T00:00:00"/>
    <x v="5"/>
    <s v="Cat C (Goods vehicles and buses)"/>
    <x v="340"/>
  </r>
  <r>
    <x v="116"/>
    <d v="2016-03-09T00:00:00"/>
    <x v="5"/>
    <s v="Cat E (Open)"/>
    <x v="432"/>
  </r>
  <r>
    <x v="117"/>
    <d v="2016-02-17T00:00:00"/>
    <x v="5"/>
    <s v="Cat A (Cars up to 1600cc and 97kW)"/>
    <x v="433"/>
  </r>
  <r>
    <x v="117"/>
    <d v="2016-02-17T00:00:00"/>
    <x v="5"/>
    <s v="Cat B (Cars above 1600cc or 97kW)"/>
    <x v="434"/>
  </r>
  <r>
    <x v="117"/>
    <d v="2016-02-17T00:00:00"/>
    <x v="5"/>
    <s v="Cat D (Motorcycles)"/>
    <x v="392"/>
  </r>
  <r>
    <x v="117"/>
    <d v="2016-02-17T00:00:00"/>
    <x v="5"/>
    <s v="Cat C (Goods vehicles and buses)"/>
    <x v="435"/>
  </r>
  <r>
    <x v="117"/>
    <d v="2016-02-17T00:00:00"/>
    <x v="5"/>
    <s v="Cat E (Open)"/>
    <x v="436"/>
  </r>
  <r>
    <x v="118"/>
    <d v="2016-02-03T00:00:00"/>
    <x v="5"/>
    <s v="Cat A (Cars up to 1600cc and 97kW)"/>
    <x v="437"/>
  </r>
  <r>
    <x v="118"/>
    <d v="2016-02-03T00:00:00"/>
    <x v="5"/>
    <s v="Cat B (Cars above 1600cc or 97kW)"/>
    <x v="438"/>
  </r>
  <r>
    <x v="118"/>
    <d v="2016-02-03T00:00:00"/>
    <x v="5"/>
    <s v="Cat D (Motorcycles)"/>
    <x v="34"/>
  </r>
  <r>
    <x v="118"/>
    <d v="2016-02-03T00:00:00"/>
    <x v="5"/>
    <s v="Cat C (Goods vehicles and buses)"/>
    <x v="344"/>
  </r>
  <r>
    <x v="118"/>
    <d v="2016-02-03T00:00:00"/>
    <x v="5"/>
    <s v="Cat E (Open)"/>
    <x v="439"/>
  </r>
  <r>
    <x v="119"/>
    <d v="2016-01-20T00:00:00"/>
    <x v="5"/>
    <s v="Cat A (Cars up to 1600cc and 97kW)"/>
    <x v="171"/>
  </r>
  <r>
    <x v="119"/>
    <d v="2016-01-20T00:00:00"/>
    <x v="5"/>
    <s v="Cat B (Cars above 1600cc or 97kW)"/>
    <x v="440"/>
  </r>
  <r>
    <x v="119"/>
    <d v="2016-01-20T00:00:00"/>
    <x v="5"/>
    <s v="Cat D (Motorcycles)"/>
    <x v="441"/>
  </r>
  <r>
    <x v="119"/>
    <d v="2016-01-20T00:00:00"/>
    <x v="5"/>
    <s v="Cat C (Goods vehicles and buses)"/>
    <x v="293"/>
  </r>
  <r>
    <x v="119"/>
    <d v="2016-01-20T00:00:00"/>
    <x v="5"/>
    <s v="Cat E (Open)"/>
    <x v="380"/>
  </r>
  <r>
    <x v="120"/>
    <d v="2016-01-06T00:00:00"/>
    <x v="5"/>
    <s v="Cat A (Cars up to 1600cc and 97kW)"/>
    <x v="171"/>
  </r>
  <r>
    <x v="120"/>
    <d v="2016-01-06T00:00:00"/>
    <x v="5"/>
    <s v="Cat B (Cars above 1600cc or 97kW)"/>
    <x v="442"/>
  </r>
  <r>
    <x v="120"/>
    <d v="2016-01-06T00:00:00"/>
    <x v="5"/>
    <s v="Cat D (Motorcycles)"/>
    <x v="88"/>
  </r>
  <r>
    <x v="120"/>
    <d v="2016-01-06T00:00:00"/>
    <x v="5"/>
    <s v="Cat C (Goods vehicles and buses)"/>
    <x v="281"/>
  </r>
  <r>
    <x v="120"/>
    <d v="2016-01-06T00:00:00"/>
    <x v="5"/>
    <s v="Cat E (Open)"/>
    <x v="392"/>
  </r>
  <r>
    <x v="121"/>
    <d v="2015-12-23T00:00:00"/>
    <x v="6"/>
    <s v="Cat A (Cars up to 1600cc and 97kW)"/>
    <x v="443"/>
  </r>
  <r>
    <x v="121"/>
    <d v="2015-12-23T00:00:00"/>
    <x v="6"/>
    <s v="Cat B (Cars above 1600cc or 97kW)"/>
    <x v="442"/>
  </r>
  <r>
    <x v="121"/>
    <d v="2015-12-23T00:00:00"/>
    <x v="6"/>
    <s v="Cat D (Motorcycles)"/>
    <x v="204"/>
  </r>
  <r>
    <x v="121"/>
    <d v="2015-12-23T00:00:00"/>
    <x v="6"/>
    <s v="Cat C (Goods vehicles and buses)"/>
    <x v="289"/>
  </r>
  <r>
    <x v="121"/>
    <d v="2015-12-23T00:00:00"/>
    <x v="6"/>
    <s v="Cat E (Open)"/>
    <x v="380"/>
  </r>
  <r>
    <x v="122"/>
    <d v="2015-12-09T00:00:00"/>
    <x v="6"/>
    <s v="Cat A (Cars up to 1600cc and 97kW)"/>
    <x v="444"/>
  </r>
  <r>
    <x v="122"/>
    <d v="2015-12-09T00:00:00"/>
    <x v="6"/>
    <s v="Cat B (Cars above 1600cc or 97kW)"/>
    <x v="445"/>
  </r>
  <r>
    <x v="122"/>
    <d v="2015-12-09T00:00:00"/>
    <x v="6"/>
    <s v="Cat D (Motorcycles)"/>
    <x v="339"/>
  </r>
  <r>
    <x v="122"/>
    <d v="2015-12-09T00:00:00"/>
    <x v="6"/>
    <s v="Cat C (Goods vehicles and buses)"/>
    <x v="446"/>
  </r>
  <r>
    <x v="122"/>
    <d v="2015-12-09T00:00:00"/>
    <x v="6"/>
    <s v="Cat E (Open)"/>
    <x v="120"/>
  </r>
  <r>
    <x v="123"/>
    <d v="2015-11-18T00:00:00"/>
    <x v="6"/>
    <s v="Cat A (Cars up to 1600cc and 97kW)"/>
    <x v="179"/>
  </r>
  <r>
    <x v="123"/>
    <d v="2015-11-18T00:00:00"/>
    <x v="6"/>
    <s v="Cat B (Cars above 1600cc or 97kW)"/>
    <x v="100"/>
  </r>
  <r>
    <x v="123"/>
    <d v="2015-11-18T00:00:00"/>
    <x v="6"/>
    <s v="Cat D (Motorcycles)"/>
    <x v="94"/>
  </r>
  <r>
    <x v="123"/>
    <d v="2015-11-18T00:00:00"/>
    <x v="6"/>
    <s v="Cat C (Goods vehicles and buses)"/>
    <x v="259"/>
  </r>
  <r>
    <x v="123"/>
    <d v="2015-11-18T00:00:00"/>
    <x v="6"/>
    <s v="Cat E (Open)"/>
    <x v="124"/>
  </r>
  <r>
    <x v="124"/>
    <d v="2015-11-04T00:00:00"/>
    <x v="6"/>
    <s v="Cat A (Cars up to 1600cc and 97kW)"/>
    <x v="216"/>
  </r>
  <r>
    <x v="124"/>
    <d v="2015-11-04T00:00:00"/>
    <x v="6"/>
    <s v="Cat B (Cars above 1600cc or 97kW)"/>
    <x v="447"/>
  </r>
  <r>
    <x v="124"/>
    <d v="2015-11-04T00:00:00"/>
    <x v="6"/>
    <s v="Cat D (Motorcycles)"/>
    <x v="94"/>
  </r>
  <r>
    <x v="124"/>
    <d v="2015-11-04T00:00:00"/>
    <x v="6"/>
    <s v="Cat C (Goods vehicles and buses)"/>
    <x v="446"/>
  </r>
  <r>
    <x v="124"/>
    <d v="2015-11-04T00:00:00"/>
    <x v="6"/>
    <s v="Cat E (Open)"/>
    <x v="448"/>
  </r>
  <r>
    <x v="125"/>
    <d v="2015-10-21T00:00:00"/>
    <x v="6"/>
    <s v="Cat A (Cars up to 1600cc and 97kW)"/>
    <x v="449"/>
  </r>
  <r>
    <x v="125"/>
    <d v="2015-10-21T00:00:00"/>
    <x v="6"/>
    <s v="Cat B (Cars above 1600cc or 97kW)"/>
    <x v="450"/>
  </r>
  <r>
    <x v="125"/>
    <d v="2015-10-21T00:00:00"/>
    <x v="6"/>
    <s v="Cat D (Motorcycles)"/>
    <x v="339"/>
  </r>
  <r>
    <x v="125"/>
    <d v="2015-10-21T00:00:00"/>
    <x v="6"/>
    <s v="Cat C (Goods vehicles and buses)"/>
    <x v="451"/>
  </r>
  <r>
    <x v="125"/>
    <d v="2015-10-21T00:00:00"/>
    <x v="6"/>
    <s v="Cat E (Open)"/>
    <x v="452"/>
  </r>
  <r>
    <x v="126"/>
    <d v="2015-10-07T00:00:00"/>
    <x v="6"/>
    <s v="Cat A (Cars up to 1600cc and 97kW)"/>
    <x v="280"/>
  </r>
  <r>
    <x v="126"/>
    <d v="2015-10-07T00:00:00"/>
    <x v="6"/>
    <s v="Cat B (Cars above 1600cc or 97kW)"/>
    <x v="116"/>
  </r>
  <r>
    <x v="126"/>
    <d v="2015-10-07T00:00:00"/>
    <x v="6"/>
    <s v="Cat D (Motorcycles)"/>
    <x v="166"/>
  </r>
  <r>
    <x v="126"/>
    <d v="2015-10-07T00:00:00"/>
    <x v="6"/>
    <s v="Cat C (Goods vehicles and buses)"/>
    <x v="369"/>
  </r>
  <r>
    <x v="126"/>
    <d v="2015-10-07T00:00:00"/>
    <x v="6"/>
    <s v="Cat E (Open)"/>
    <x v="453"/>
  </r>
  <r>
    <x v="127"/>
    <d v="2015-09-23T00:00:00"/>
    <x v="6"/>
    <s v="Cat A (Cars up to 1600cc and 97kW)"/>
    <x v="280"/>
  </r>
  <r>
    <x v="127"/>
    <d v="2015-09-23T00:00:00"/>
    <x v="6"/>
    <s v="Cat B (Cars above 1600cc or 97kW)"/>
    <x v="454"/>
  </r>
  <r>
    <x v="127"/>
    <d v="2015-09-23T00:00:00"/>
    <x v="6"/>
    <s v="Cat D (Motorcycles)"/>
    <x v="455"/>
  </r>
  <r>
    <x v="127"/>
    <d v="2015-09-23T00:00:00"/>
    <x v="6"/>
    <s v="Cat C (Goods vehicles and buses)"/>
    <x v="369"/>
  </r>
  <r>
    <x v="127"/>
    <d v="2015-09-23T00:00:00"/>
    <x v="6"/>
    <s v="Cat E (Open)"/>
    <x v="34"/>
  </r>
  <r>
    <x v="128"/>
    <d v="2015-09-09T00:00:00"/>
    <x v="6"/>
    <s v="Cat A (Cars up to 1600cc and 97kW)"/>
    <x v="456"/>
  </r>
  <r>
    <x v="128"/>
    <d v="2015-09-09T00:00:00"/>
    <x v="6"/>
    <s v="Cat B (Cars above 1600cc or 97kW)"/>
    <x v="133"/>
  </r>
  <r>
    <x v="128"/>
    <d v="2015-09-09T00:00:00"/>
    <x v="6"/>
    <s v="Cat D (Motorcycles)"/>
    <x v="339"/>
  </r>
  <r>
    <x v="128"/>
    <d v="2015-09-09T00:00:00"/>
    <x v="6"/>
    <s v="Cat C (Goods vehicles and buses)"/>
    <x v="369"/>
  </r>
  <r>
    <x v="128"/>
    <d v="2015-09-09T00:00:00"/>
    <x v="6"/>
    <s v="Cat E (Open)"/>
    <x v="132"/>
  </r>
  <r>
    <x v="129"/>
    <d v="2015-08-19T00:00:00"/>
    <x v="6"/>
    <s v="Cat A (Cars up to 1600cc and 97kW)"/>
    <x v="457"/>
  </r>
  <r>
    <x v="129"/>
    <d v="2015-08-19T00:00:00"/>
    <x v="6"/>
    <s v="Cat B (Cars above 1600cc or 97kW)"/>
    <x v="454"/>
  </r>
  <r>
    <x v="129"/>
    <d v="2015-08-19T00:00:00"/>
    <x v="6"/>
    <s v="Cat D (Motorcycles)"/>
    <x v="453"/>
  </r>
  <r>
    <x v="129"/>
    <d v="2015-08-19T00:00:00"/>
    <x v="6"/>
    <s v="Cat C (Goods vehicles and buses)"/>
    <x v="369"/>
  </r>
  <r>
    <x v="129"/>
    <d v="2015-08-19T00:00:00"/>
    <x v="6"/>
    <s v="Cat E (Open)"/>
    <x v="132"/>
  </r>
  <r>
    <x v="130"/>
    <d v="2015-08-05T00:00:00"/>
    <x v="6"/>
    <s v="Cat A (Cars up to 1600cc and 97kW)"/>
    <x v="456"/>
  </r>
  <r>
    <x v="130"/>
    <d v="2015-08-05T00:00:00"/>
    <x v="6"/>
    <s v="Cat B (Cars above 1600cc or 97kW)"/>
    <x v="116"/>
  </r>
  <r>
    <x v="130"/>
    <d v="2015-08-05T00:00:00"/>
    <x v="6"/>
    <s v="Cat D (Motorcycles)"/>
    <x v="458"/>
  </r>
  <r>
    <x v="130"/>
    <d v="2015-08-05T00:00:00"/>
    <x v="6"/>
    <s v="Cat C (Goods vehicles and buses)"/>
    <x v="365"/>
  </r>
  <r>
    <x v="130"/>
    <d v="2015-08-05T00:00:00"/>
    <x v="6"/>
    <s v="Cat E (Open)"/>
    <x v="132"/>
  </r>
  <r>
    <x v="131"/>
    <d v="2015-07-22T00:00:00"/>
    <x v="6"/>
    <s v="Cat A (Cars up to 1600cc and 97kW)"/>
    <x v="233"/>
  </r>
  <r>
    <x v="131"/>
    <d v="2015-07-22T00:00:00"/>
    <x v="6"/>
    <s v="Cat B (Cars above 1600cc or 97kW)"/>
    <x v="459"/>
  </r>
  <r>
    <x v="131"/>
    <d v="2015-07-22T00:00:00"/>
    <x v="6"/>
    <s v="Cat D (Motorcycles)"/>
    <x v="81"/>
  </r>
  <r>
    <x v="131"/>
    <d v="2015-07-22T00:00:00"/>
    <x v="6"/>
    <s v="Cat C (Goods vehicles and buses)"/>
    <x v="460"/>
  </r>
  <r>
    <x v="131"/>
    <d v="2015-07-22T00:00:00"/>
    <x v="6"/>
    <s v="Cat E (Open)"/>
    <x v="461"/>
  </r>
  <r>
    <x v="132"/>
    <d v="2015-07-08T00:00:00"/>
    <x v="6"/>
    <s v="Cat A (Cars up to 1600cc and 97kW)"/>
    <x v="462"/>
  </r>
  <r>
    <x v="132"/>
    <d v="2015-07-08T00:00:00"/>
    <x v="6"/>
    <s v="Cat B (Cars above 1600cc or 97kW)"/>
    <x v="463"/>
  </r>
  <r>
    <x v="132"/>
    <d v="2015-07-08T00:00:00"/>
    <x v="6"/>
    <s v="Cat D (Motorcycles)"/>
    <x v="189"/>
  </r>
  <r>
    <x v="132"/>
    <d v="2015-07-08T00:00:00"/>
    <x v="6"/>
    <s v="Cat C (Goods vehicles and buses)"/>
    <x v="43"/>
  </r>
  <r>
    <x v="132"/>
    <d v="2015-07-08T00:00:00"/>
    <x v="6"/>
    <s v="Cat E (Open)"/>
    <x v="464"/>
  </r>
  <r>
    <x v="133"/>
    <d v="2015-06-17T00:00:00"/>
    <x v="6"/>
    <s v="Cat A (Cars up to 1600cc and 97kW)"/>
    <x v="465"/>
  </r>
  <r>
    <x v="133"/>
    <d v="2015-06-17T00:00:00"/>
    <x v="6"/>
    <s v="Cat B (Cars above 1600cc or 97kW)"/>
    <x v="466"/>
  </r>
  <r>
    <x v="133"/>
    <d v="2015-06-17T00:00:00"/>
    <x v="6"/>
    <s v="Cat D (Motorcycles)"/>
    <x v="132"/>
  </r>
  <r>
    <x v="133"/>
    <d v="2015-06-17T00:00:00"/>
    <x v="6"/>
    <s v="Cat C (Goods vehicles and buses)"/>
    <x v="467"/>
  </r>
  <r>
    <x v="133"/>
    <d v="2015-06-17T00:00:00"/>
    <x v="6"/>
    <s v="Cat E (Open)"/>
    <x v="461"/>
  </r>
  <r>
    <x v="134"/>
    <d v="2015-06-04T00:00:00"/>
    <x v="6"/>
    <s v="Cat A (Cars up to 1600cc and 97kW)"/>
    <x v="468"/>
  </r>
  <r>
    <x v="134"/>
    <d v="2015-06-04T00:00:00"/>
    <x v="6"/>
    <s v="Cat B (Cars above 1600cc or 97kW)"/>
    <x v="469"/>
  </r>
  <r>
    <x v="134"/>
    <d v="2015-06-04T00:00:00"/>
    <x v="6"/>
    <s v="Cat D (Motorcycles)"/>
    <x v="470"/>
  </r>
  <r>
    <x v="134"/>
    <d v="2015-06-04T00:00:00"/>
    <x v="6"/>
    <s v="Cat C (Goods vehicles and buses)"/>
    <x v="460"/>
  </r>
  <r>
    <x v="134"/>
    <d v="2015-06-04T00:00:00"/>
    <x v="6"/>
    <s v="Cat E (Open)"/>
    <x v="461"/>
  </r>
  <r>
    <x v="135"/>
    <d v="2015-05-20T00:00:00"/>
    <x v="6"/>
    <s v="Cat A (Cars up to 1600cc and 97kW)"/>
    <x v="245"/>
  </r>
  <r>
    <x v="135"/>
    <d v="2015-05-20T00:00:00"/>
    <x v="6"/>
    <s v="Cat B (Cars above 1600cc or 97kW)"/>
    <x v="471"/>
  </r>
  <r>
    <x v="135"/>
    <d v="2015-05-20T00:00:00"/>
    <x v="6"/>
    <s v="Cat D (Motorcycles)"/>
    <x v="472"/>
  </r>
  <r>
    <x v="135"/>
    <d v="2015-05-20T00:00:00"/>
    <x v="6"/>
    <s v="Cat C (Goods vehicles and buses)"/>
    <x v="43"/>
  </r>
  <r>
    <x v="135"/>
    <d v="2015-05-20T00:00:00"/>
    <x v="6"/>
    <s v="Cat E (Open)"/>
    <x v="122"/>
  </r>
  <r>
    <x v="136"/>
    <d v="2015-05-06T00:00:00"/>
    <x v="6"/>
    <s v="Cat A (Cars up to 1600cc and 97kW)"/>
    <x v="473"/>
  </r>
  <r>
    <x v="136"/>
    <d v="2015-05-06T00:00:00"/>
    <x v="6"/>
    <s v="Cat B (Cars above 1600cc or 97kW)"/>
    <x v="463"/>
  </r>
  <r>
    <x v="136"/>
    <d v="2015-05-06T00:00:00"/>
    <x v="6"/>
    <s v="Cat D (Motorcycles)"/>
    <x v="472"/>
  </r>
  <r>
    <x v="136"/>
    <d v="2015-05-06T00:00:00"/>
    <x v="6"/>
    <s v="Cat C (Goods vehicles and buses)"/>
    <x v="467"/>
  </r>
  <r>
    <x v="136"/>
    <d v="2015-05-06T00:00:00"/>
    <x v="6"/>
    <s v="Cat E (Open)"/>
    <x v="7"/>
  </r>
  <r>
    <x v="137"/>
    <d v="2015-04-22T00:00:00"/>
    <x v="6"/>
    <s v="Cat A (Cars up to 1600cc and 97kW)"/>
    <x v="82"/>
  </r>
  <r>
    <x v="137"/>
    <d v="2015-04-22T00:00:00"/>
    <x v="6"/>
    <s v="Cat B (Cars above 1600cc or 97kW)"/>
    <x v="474"/>
  </r>
  <r>
    <x v="137"/>
    <d v="2015-04-22T00:00:00"/>
    <x v="6"/>
    <s v="Cat D (Motorcycles)"/>
    <x v="286"/>
  </r>
  <r>
    <x v="137"/>
    <d v="2015-04-22T00:00:00"/>
    <x v="6"/>
    <s v="Cat C (Goods vehicles and buses)"/>
    <x v="475"/>
  </r>
  <r>
    <x v="137"/>
    <d v="2015-04-22T00:00:00"/>
    <x v="6"/>
    <s v="Cat E (Open)"/>
    <x v="385"/>
  </r>
  <r>
    <x v="138"/>
    <d v="2015-04-08T00:00:00"/>
    <x v="6"/>
    <s v="Cat A (Cars up to 1600cc and 97kW)"/>
    <x v="476"/>
  </r>
  <r>
    <x v="138"/>
    <d v="2015-04-08T00:00:00"/>
    <x v="6"/>
    <s v="Cat B (Cars above 1600cc or 97kW)"/>
    <x v="477"/>
  </r>
  <r>
    <x v="138"/>
    <d v="2015-04-08T00:00:00"/>
    <x v="6"/>
    <s v="Cat D (Motorcycles)"/>
    <x v="118"/>
  </r>
  <r>
    <x v="138"/>
    <d v="2015-04-08T00:00:00"/>
    <x v="6"/>
    <s v="Cat C (Goods vehicles and buses)"/>
    <x v="381"/>
  </r>
  <r>
    <x v="138"/>
    <d v="2015-04-08T00:00:00"/>
    <x v="6"/>
    <s v="Cat E (Open)"/>
    <x v="478"/>
  </r>
  <r>
    <x v="139"/>
    <d v="2015-03-18T00:00:00"/>
    <x v="6"/>
    <s v="Cat A (Cars up to 1600cc and 97kW)"/>
    <x v="82"/>
  </r>
  <r>
    <x v="139"/>
    <d v="2015-03-18T00:00:00"/>
    <x v="6"/>
    <s v="Cat B (Cars above 1600cc or 97kW)"/>
    <x v="479"/>
  </r>
  <r>
    <x v="139"/>
    <d v="2015-03-18T00:00:00"/>
    <x v="6"/>
    <s v="Cat D (Motorcycles)"/>
    <x v="118"/>
  </r>
  <r>
    <x v="139"/>
    <d v="2015-03-18T00:00:00"/>
    <x v="6"/>
    <s v="Cat C (Goods vehicles and buses)"/>
    <x v="480"/>
  </r>
  <r>
    <x v="139"/>
    <d v="2015-03-18T00:00:00"/>
    <x v="6"/>
    <s v="Cat E (Open)"/>
    <x v="352"/>
  </r>
  <r>
    <x v="140"/>
    <d v="2015-03-04T00:00:00"/>
    <x v="6"/>
    <s v="Cat A (Cars up to 1600cc and 97kW)"/>
    <x v="82"/>
  </r>
  <r>
    <x v="140"/>
    <d v="2015-03-04T00:00:00"/>
    <x v="6"/>
    <s v="Cat B (Cars above 1600cc or 97kW)"/>
    <x v="479"/>
  </r>
  <r>
    <x v="140"/>
    <d v="2015-03-04T00:00:00"/>
    <x v="6"/>
    <s v="Cat D (Motorcycles)"/>
    <x v="481"/>
  </r>
  <r>
    <x v="140"/>
    <d v="2015-03-04T00:00:00"/>
    <x v="6"/>
    <s v="Cat C (Goods vehicles and buses)"/>
    <x v="361"/>
  </r>
  <r>
    <x v="140"/>
    <d v="2015-03-04T00:00:00"/>
    <x v="6"/>
    <s v="Cat E (Open)"/>
    <x v="393"/>
  </r>
  <r>
    <x v="141"/>
    <d v="2015-02-17T00:00:00"/>
    <x v="6"/>
    <s v="Cat A (Cars up to 1600cc and 97kW)"/>
    <x v="476"/>
  </r>
  <r>
    <x v="141"/>
    <d v="2015-02-17T00:00:00"/>
    <x v="6"/>
    <s v="Cat B (Cars above 1600cc or 97kW)"/>
    <x v="477"/>
  </r>
  <r>
    <x v="141"/>
    <d v="2015-02-17T00:00:00"/>
    <x v="6"/>
    <s v="Cat D (Motorcycles)"/>
    <x v="482"/>
  </r>
  <r>
    <x v="141"/>
    <d v="2015-02-17T00:00:00"/>
    <x v="6"/>
    <s v="Cat C (Goods vehicles and buses)"/>
    <x v="372"/>
  </r>
  <r>
    <x v="141"/>
    <d v="2015-02-17T00:00:00"/>
    <x v="6"/>
    <s v="Cat E (Open)"/>
    <x v="483"/>
  </r>
  <r>
    <x v="142"/>
    <d v="2015-02-04T00:00:00"/>
    <x v="6"/>
    <s v="Cat A (Cars up to 1600cc and 97kW)"/>
    <x v="79"/>
  </r>
  <r>
    <x v="142"/>
    <d v="2015-02-04T00:00:00"/>
    <x v="6"/>
    <s v="Cat B (Cars above 1600cc or 97kW)"/>
    <x v="484"/>
  </r>
  <r>
    <x v="142"/>
    <d v="2015-02-04T00:00:00"/>
    <x v="6"/>
    <s v="Cat D (Motorcycles)"/>
    <x v="485"/>
  </r>
  <r>
    <x v="142"/>
    <d v="2015-02-04T00:00:00"/>
    <x v="6"/>
    <s v="Cat C (Goods vehicles and buses)"/>
    <x v="372"/>
  </r>
  <r>
    <x v="142"/>
    <d v="2015-02-04T00:00:00"/>
    <x v="6"/>
    <s v="Cat E (Open)"/>
    <x v="486"/>
  </r>
  <r>
    <x v="143"/>
    <d v="2015-01-21T00:00:00"/>
    <x v="6"/>
    <s v="Cat A (Cars up to 1600cc and 97kW)"/>
    <x v="487"/>
  </r>
  <r>
    <x v="143"/>
    <d v="2015-01-21T00:00:00"/>
    <x v="6"/>
    <s v="Cat B (Cars above 1600cc or 97kW)"/>
    <x v="488"/>
  </r>
  <r>
    <x v="143"/>
    <d v="2015-01-21T00:00:00"/>
    <x v="6"/>
    <s v="Cat D (Motorcycles)"/>
    <x v="453"/>
  </r>
  <r>
    <x v="143"/>
    <d v="2015-01-21T00:00:00"/>
    <x v="6"/>
    <s v="Cat C (Goods vehicles and buses)"/>
    <x v="489"/>
  </r>
  <r>
    <x v="143"/>
    <d v="2015-01-21T00:00:00"/>
    <x v="6"/>
    <s v="Cat E (Open)"/>
    <x v="490"/>
  </r>
  <r>
    <x v="144"/>
    <d v="2015-01-07T00:00:00"/>
    <x v="6"/>
    <s v="Cat A (Cars up to 1600cc and 97kW)"/>
    <x v="491"/>
  </r>
  <r>
    <x v="144"/>
    <d v="2015-01-07T00:00:00"/>
    <x v="6"/>
    <s v="Cat B (Cars above 1600cc or 97kW)"/>
    <x v="261"/>
  </r>
  <r>
    <x v="144"/>
    <d v="2015-01-07T00:00:00"/>
    <x v="6"/>
    <s v="Cat D (Motorcycles)"/>
    <x v="97"/>
  </r>
  <r>
    <x v="144"/>
    <d v="2015-01-07T00:00:00"/>
    <x v="6"/>
    <s v="Cat C (Goods vehicles and buses)"/>
    <x v="492"/>
  </r>
  <r>
    <x v="144"/>
    <d v="2015-01-07T00:00:00"/>
    <x v="6"/>
    <s v="Cat E (Open)"/>
    <x v="461"/>
  </r>
  <r>
    <x v="145"/>
    <d v="2014-12-17T00:00:00"/>
    <x v="7"/>
    <s v="Cat A (Cars up to 1600cc and 97kW)"/>
    <x v="487"/>
  </r>
  <r>
    <x v="145"/>
    <d v="2014-12-17T00:00:00"/>
    <x v="7"/>
    <s v="Cat B (Cars above 1600cc or 97kW)"/>
    <x v="493"/>
  </r>
  <r>
    <x v="145"/>
    <d v="2014-12-17T00:00:00"/>
    <x v="7"/>
    <s v="Cat D (Motorcycles)"/>
    <x v="494"/>
  </r>
  <r>
    <x v="145"/>
    <d v="2014-12-17T00:00:00"/>
    <x v="7"/>
    <s v="Cat C (Goods vehicles and buses)"/>
    <x v="495"/>
  </r>
  <r>
    <x v="145"/>
    <d v="2014-12-17T00:00:00"/>
    <x v="7"/>
    <s v="Cat E (Open)"/>
    <x v="490"/>
  </r>
  <r>
    <x v="146"/>
    <d v="2014-12-03T00:00:00"/>
    <x v="7"/>
    <s v="Cat A (Cars up to 1600cc and 97kW)"/>
    <x v="496"/>
  </r>
  <r>
    <x v="146"/>
    <d v="2014-12-03T00:00:00"/>
    <x v="7"/>
    <s v="Cat B (Cars above 1600cc or 97kW)"/>
    <x v="497"/>
  </r>
  <r>
    <x v="146"/>
    <d v="2014-12-03T00:00:00"/>
    <x v="7"/>
    <s v="Cat D (Motorcycles)"/>
    <x v="102"/>
  </r>
  <r>
    <x v="146"/>
    <d v="2014-12-03T00:00:00"/>
    <x v="7"/>
    <s v="Cat C (Goods vehicles and buses)"/>
    <x v="498"/>
  </r>
  <r>
    <x v="146"/>
    <d v="2014-12-03T00:00:00"/>
    <x v="7"/>
    <s v="Cat E (Open)"/>
    <x v="499"/>
  </r>
  <r>
    <x v="147"/>
    <d v="2014-11-19T00:00:00"/>
    <x v="7"/>
    <s v="Cat A (Cars up to 1600cc and 97kW)"/>
    <x v="500"/>
  </r>
  <r>
    <x v="147"/>
    <d v="2014-11-19T00:00:00"/>
    <x v="7"/>
    <s v="Cat B (Cars above 1600cc or 97kW)"/>
    <x v="501"/>
  </r>
  <r>
    <x v="147"/>
    <d v="2014-11-19T00:00:00"/>
    <x v="7"/>
    <s v="Cat D (Motorcycles)"/>
    <x v="502"/>
  </r>
  <r>
    <x v="147"/>
    <d v="2014-11-19T00:00:00"/>
    <x v="7"/>
    <s v="Cat C (Goods vehicles and buses)"/>
    <x v="503"/>
  </r>
  <r>
    <x v="147"/>
    <d v="2014-11-19T00:00:00"/>
    <x v="7"/>
    <s v="Cat E (Open)"/>
    <x v="2"/>
  </r>
  <r>
    <x v="148"/>
    <d v="2014-11-05T00:00:00"/>
    <x v="7"/>
    <s v="Cat A (Cars up to 1600cc and 97kW)"/>
    <x v="504"/>
  </r>
  <r>
    <x v="148"/>
    <d v="2014-11-05T00:00:00"/>
    <x v="7"/>
    <s v="Cat B (Cars above 1600cc or 97kW)"/>
    <x v="308"/>
  </r>
  <r>
    <x v="148"/>
    <d v="2014-11-05T00:00:00"/>
    <x v="7"/>
    <s v="Cat D (Motorcycles)"/>
    <x v="47"/>
  </r>
  <r>
    <x v="148"/>
    <d v="2014-11-05T00:00:00"/>
    <x v="7"/>
    <s v="Cat C (Goods vehicles and buses)"/>
    <x v="505"/>
  </r>
  <r>
    <x v="148"/>
    <d v="2014-11-05T00:00:00"/>
    <x v="7"/>
    <s v="Cat E (Open)"/>
    <x v="461"/>
  </r>
  <r>
    <x v="149"/>
    <d v="2014-10-23T00:00:00"/>
    <x v="7"/>
    <s v="Cat A (Cars up to 1600cc and 97kW)"/>
    <x v="20"/>
  </r>
  <r>
    <x v="149"/>
    <d v="2014-10-23T00:00:00"/>
    <x v="7"/>
    <s v="Cat B (Cars above 1600cc or 97kW)"/>
    <x v="506"/>
  </r>
  <r>
    <x v="149"/>
    <d v="2014-10-23T00:00:00"/>
    <x v="7"/>
    <s v="Cat D (Motorcycles)"/>
    <x v="507"/>
  </r>
  <r>
    <x v="149"/>
    <d v="2014-10-23T00:00:00"/>
    <x v="7"/>
    <s v="Cat C (Goods vehicles and buses)"/>
    <x v="508"/>
  </r>
  <r>
    <x v="149"/>
    <d v="2014-10-23T00:00:00"/>
    <x v="7"/>
    <s v="Cat E (Open)"/>
    <x v="293"/>
  </r>
  <r>
    <x v="150"/>
    <d v="2014-10-09T00:00:00"/>
    <x v="7"/>
    <s v="Cat A (Cars up to 1600cc and 97kW)"/>
    <x v="509"/>
  </r>
  <r>
    <x v="150"/>
    <d v="2014-10-09T00:00:00"/>
    <x v="7"/>
    <s v="Cat B (Cars above 1600cc or 97kW)"/>
    <x v="510"/>
  </r>
  <r>
    <x v="150"/>
    <d v="2014-10-09T00:00:00"/>
    <x v="7"/>
    <s v="Cat D (Motorcycles)"/>
    <x v="47"/>
  </r>
  <r>
    <x v="150"/>
    <d v="2014-10-09T00:00:00"/>
    <x v="7"/>
    <s v="Cat C (Goods vehicles and buses)"/>
    <x v="14"/>
  </r>
  <r>
    <x v="150"/>
    <d v="2014-10-09T00:00:00"/>
    <x v="7"/>
    <s v="Cat E (Open)"/>
    <x v="511"/>
  </r>
  <r>
    <x v="151"/>
    <d v="2014-09-17T00:00:00"/>
    <x v="7"/>
    <s v="Cat A (Cars up to 1600cc and 97kW)"/>
    <x v="254"/>
  </r>
  <r>
    <x v="151"/>
    <d v="2014-09-17T00:00:00"/>
    <x v="7"/>
    <s v="Cat B (Cars above 1600cc or 97kW)"/>
    <x v="294"/>
  </r>
  <r>
    <x v="151"/>
    <d v="2014-09-17T00:00:00"/>
    <x v="7"/>
    <s v="Cat D (Motorcycles)"/>
    <x v="231"/>
  </r>
  <r>
    <x v="151"/>
    <d v="2014-09-17T00:00:00"/>
    <x v="7"/>
    <s v="Cat C (Goods vehicles and buses)"/>
    <x v="512"/>
  </r>
  <r>
    <x v="151"/>
    <d v="2014-09-17T00:00:00"/>
    <x v="7"/>
    <s v="Cat E (Open)"/>
    <x v="513"/>
  </r>
  <r>
    <x v="152"/>
    <d v="2014-09-03T00:00:00"/>
    <x v="7"/>
    <s v="Cat A (Cars up to 1600cc and 97kW)"/>
    <x v="20"/>
  </r>
  <r>
    <x v="152"/>
    <d v="2014-09-03T00:00:00"/>
    <x v="7"/>
    <s v="Cat B (Cars above 1600cc or 97kW)"/>
    <x v="514"/>
  </r>
  <r>
    <x v="152"/>
    <d v="2014-09-03T00:00:00"/>
    <x v="7"/>
    <s v="Cat D (Motorcycles)"/>
    <x v="47"/>
  </r>
  <r>
    <x v="152"/>
    <d v="2014-09-03T00:00:00"/>
    <x v="7"/>
    <s v="Cat C (Goods vehicles and buses)"/>
    <x v="515"/>
  </r>
  <r>
    <x v="152"/>
    <d v="2014-09-03T00:00:00"/>
    <x v="7"/>
    <s v="Cat E (Open)"/>
    <x v="446"/>
  </r>
  <r>
    <x v="153"/>
    <d v="2014-08-20T00:00:00"/>
    <x v="7"/>
    <s v="Cat A (Cars up to 1600cc and 97kW)"/>
    <x v="509"/>
  </r>
  <r>
    <x v="153"/>
    <d v="2014-08-20T00:00:00"/>
    <x v="7"/>
    <s v="Cat B (Cars above 1600cc or 97kW)"/>
    <x v="516"/>
  </r>
  <r>
    <x v="153"/>
    <d v="2014-08-20T00:00:00"/>
    <x v="7"/>
    <s v="Cat D (Motorcycles)"/>
    <x v="106"/>
  </r>
  <r>
    <x v="153"/>
    <d v="2014-08-20T00:00:00"/>
    <x v="7"/>
    <s v="Cat C (Goods vehicles and buses)"/>
    <x v="267"/>
  </r>
  <r>
    <x v="153"/>
    <d v="2014-08-20T00:00:00"/>
    <x v="7"/>
    <s v="Cat E (Open)"/>
    <x v="446"/>
  </r>
  <r>
    <x v="154"/>
    <d v="2014-08-06T00:00:00"/>
    <x v="7"/>
    <s v="Cat A (Cars up to 1600cc and 97kW)"/>
    <x v="308"/>
  </r>
  <r>
    <x v="154"/>
    <d v="2014-08-06T00:00:00"/>
    <x v="7"/>
    <s v="Cat B (Cars above 1600cc or 97kW)"/>
    <x v="506"/>
  </r>
  <r>
    <x v="154"/>
    <d v="2014-08-06T00:00:00"/>
    <x v="7"/>
    <s v="Cat D (Motorcycles)"/>
    <x v="47"/>
  </r>
  <r>
    <x v="154"/>
    <d v="2014-08-06T00:00:00"/>
    <x v="7"/>
    <s v="Cat C (Goods vehicles and buses)"/>
    <x v="508"/>
  </r>
  <r>
    <x v="154"/>
    <d v="2014-08-06T00:00:00"/>
    <x v="7"/>
    <s v="Cat E (Open)"/>
    <x v="511"/>
  </r>
  <r>
    <x v="155"/>
    <d v="2014-07-23T00:00:00"/>
    <x v="7"/>
    <s v="Cat A (Cars up to 1600cc and 97kW)"/>
    <x v="294"/>
  </r>
  <r>
    <x v="155"/>
    <d v="2014-07-23T00:00:00"/>
    <x v="7"/>
    <s v="Cat B (Cars above 1600cc or 97kW)"/>
    <x v="517"/>
  </r>
  <r>
    <x v="155"/>
    <d v="2014-07-23T00:00:00"/>
    <x v="7"/>
    <s v="Cat D (Motorcycles)"/>
    <x v="334"/>
  </r>
  <r>
    <x v="155"/>
    <d v="2014-07-23T00:00:00"/>
    <x v="7"/>
    <s v="Cat C (Goods vehicles and buses)"/>
    <x v="518"/>
  </r>
  <r>
    <x v="155"/>
    <d v="2014-07-23T00:00:00"/>
    <x v="7"/>
    <s v="Cat E (Open)"/>
    <x v="494"/>
  </r>
  <r>
    <x v="156"/>
    <d v="2014-07-09T00:00:00"/>
    <x v="7"/>
    <s v="Cat A (Cars up to 1600cc and 97kW)"/>
    <x v="519"/>
  </r>
  <r>
    <x v="156"/>
    <d v="2014-07-09T00:00:00"/>
    <x v="7"/>
    <s v="Cat B (Cars above 1600cc or 97kW)"/>
    <x v="520"/>
  </r>
  <r>
    <x v="156"/>
    <d v="2014-07-09T00:00:00"/>
    <x v="7"/>
    <s v="Cat D (Motorcycles)"/>
    <x v="184"/>
  </r>
  <r>
    <x v="156"/>
    <d v="2014-07-09T00:00:00"/>
    <x v="7"/>
    <s v="Cat C (Goods vehicles and buses)"/>
    <x v="351"/>
  </r>
  <r>
    <x v="156"/>
    <d v="2014-07-09T00:00:00"/>
    <x v="7"/>
    <s v="Cat E (Open)"/>
    <x v="521"/>
  </r>
  <r>
    <x v="157"/>
    <d v="2014-06-18T00:00:00"/>
    <x v="7"/>
    <s v="Cat A (Cars up to 1600cc and 97kW)"/>
    <x v="294"/>
  </r>
  <r>
    <x v="157"/>
    <d v="2014-06-18T00:00:00"/>
    <x v="7"/>
    <s v="Cat B (Cars above 1600cc or 97kW)"/>
    <x v="522"/>
  </r>
  <r>
    <x v="157"/>
    <d v="2014-06-18T00:00:00"/>
    <x v="7"/>
    <s v="Cat D (Motorcycles)"/>
    <x v="247"/>
  </r>
  <r>
    <x v="157"/>
    <d v="2014-06-18T00:00:00"/>
    <x v="7"/>
    <s v="Cat C (Goods vehicles and buses)"/>
    <x v="518"/>
  </r>
  <r>
    <x v="157"/>
    <d v="2014-06-18T00:00:00"/>
    <x v="7"/>
    <s v="Cat E (Open)"/>
    <x v="126"/>
  </r>
  <r>
    <x v="158"/>
    <d v="2014-06-04T00:00:00"/>
    <x v="7"/>
    <s v="Cat A (Cars up to 1600cc and 97kW)"/>
    <x v="506"/>
  </r>
  <r>
    <x v="158"/>
    <d v="2014-06-04T00:00:00"/>
    <x v="7"/>
    <s v="Cat B (Cars above 1600cc or 97kW)"/>
    <x v="56"/>
  </r>
  <r>
    <x v="158"/>
    <d v="2014-06-04T00:00:00"/>
    <x v="7"/>
    <s v="Cat D (Motorcycles)"/>
    <x v="523"/>
  </r>
  <r>
    <x v="158"/>
    <d v="2014-06-04T00:00:00"/>
    <x v="7"/>
    <s v="Cat C (Goods vehicles and buses)"/>
    <x v="247"/>
  </r>
  <r>
    <x v="158"/>
    <d v="2014-06-04T00:00:00"/>
    <x v="7"/>
    <s v="Cat E (Open)"/>
    <x v="524"/>
  </r>
  <r>
    <x v="159"/>
    <d v="2014-05-21T00:00:00"/>
    <x v="7"/>
    <s v="Cat A (Cars up to 1600cc and 97kW)"/>
    <x v="294"/>
  </r>
  <r>
    <x v="159"/>
    <d v="2014-05-21T00:00:00"/>
    <x v="7"/>
    <s v="Cat B (Cars above 1600cc or 97kW)"/>
    <x v="525"/>
  </r>
  <r>
    <x v="159"/>
    <d v="2014-05-21T00:00:00"/>
    <x v="7"/>
    <s v="Cat D (Motorcycles)"/>
    <x v="67"/>
  </r>
  <r>
    <x v="159"/>
    <d v="2014-05-21T00:00:00"/>
    <x v="7"/>
    <s v="Cat C (Goods vehicles and buses)"/>
    <x v="351"/>
  </r>
  <r>
    <x v="159"/>
    <d v="2014-05-21T00:00:00"/>
    <x v="7"/>
    <s v="Cat E (Open)"/>
    <x v="521"/>
  </r>
  <r>
    <x v="160"/>
    <d v="2014-05-07T00:00:00"/>
    <x v="7"/>
    <s v="Cat A (Cars up to 1600cc and 97kW)"/>
    <x v="519"/>
  </r>
  <r>
    <x v="160"/>
    <d v="2014-05-07T00:00:00"/>
    <x v="7"/>
    <s v="Cat B (Cars above 1600cc or 97kW)"/>
    <x v="526"/>
  </r>
  <r>
    <x v="160"/>
    <d v="2014-05-07T00:00:00"/>
    <x v="7"/>
    <s v="Cat D (Motorcycles)"/>
    <x v="527"/>
  </r>
  <r>
    <x v="160"/>
    <d v="2014-05-07T00:00:00"/>
    <x v="7"/>
    <s v="Cat C (Goods vehicles and buses)"/>
    <x v="149"/>
  </r>
  <r>
    <x v="160"/>
    <d v="2014-05-07T00:00:00"/>
    <x v="7"/>
    <s v="Cat E (Open)"/>
    <x v="528"/>
  </r>
  <r>
    <x v="161"/>
    <d v="2014-04-23T00:00:00"/>
    <x v="7"/>
    <s v="Cat A (Cars up to 1600cc and 97kW)"/>
    <x v="452"/>
  </r>
  <r>
    <x v="161"/>
    <d v="2014-04-23T00:00:00"/>
    <x v="7"/>
    <s v="Cat B (Cars above 1600cc or 97kW)"/>
    <x v="55"/>
  </r>
  <r>
    <x v="161"/>
    <d v="2014-04-23T00:00:00"/>
    <x v="7"/>
    <s v="Cat D (Motorcycles)"/>
    <x v="124"/>
  </r>
  <r>
    <x v="161"/>
    <d v="2014-04-23T00:00:00"/>
    <x v="7"/>
    <s v="Cat C (Goods vehicles and buses)"/>
    <x v="461"/>
  </r>
  <r>
    <x v="161"/>
    <d v="2014-04-23T00:00:00"/>
    <x v="7"/>
    <s v="Cat E (Open)"/>
    <x v="451"/>
  </r>
  <r>
    <x v="162"/>
    <d v="2014-04-09T00:00:00"/>
    <x v="7"/>
    <s v="Cat A (Cars up to 1600cc and 97kW)"/>
    <x v="448"/>
  </r>
  <r>
    <x v="162"/>
    <d v="2014-04-09T00:00:00"/>
    <x v="7"/>
    <s v="Cat B (Cars above 1600cc or 97kW)"/>
    <x v="132"/>
  </r>
  <r>
    <x v="162"/>
    <d v="2014-04-09T00:00:00"/>
    <x v="7"/>
    <s v="Cat D (Motorcycles)"/>
    <x v="96"/>
  </r>
  <r>
    <x v="162"/>
    <d v="2014-04-09T00:00:00"/>
    <x v="7"/>
    <s v="Cat C (Goods vehicles and buses)"/>
    <x v="499"/>
  </r>
  <r>
    <x v="162"/>
    <d v="2014-04-09T00:00:00"/>
    <x v="7"/>
    <s v="Cat E (Open)"/>
    <x v="529"/>
  </r>
  <r>
    <x v="163"/>
    <d v="2014-03-19T00:00:00"/>
    <x v="7"/>
    <s v="Cat A (Cars up to 1600cc and 97kW)"/>
    <x v="392"/>
  </r>
  <r>
    <x v="163"/>
    <d v="2014-03-19T00:00:00"/>
    <x v="7"/>
    <s v="Cat B (Cars above 1600cc or 97kW)"/>
    <x v="530"/>
  </r>
  <r>
    <x v="163"/>
    <d v="2014-03-19T00:00:00"/>
    <x v="7"/>
    <s v="Cat D (Motorcycles)"/>
    <x v="380"/>
  </r>
  <r>
    <x v="163"/>
    <d v="2014-03-19T00:00:00"/>
    <x v="7"/>
    <s v="Cat C (Goods vehicles and buses)"/>
    <x v="531"/>
  </r>
  <r>
    <x v="163"/>
    <d v="2014-03-19T00:00:00"/>
    <x v="7"/>
    <s v="Cat E (Open)"/>
    <x v="483"/>
  </r>
  <r>
    <x v="164"/>
    <d v="2014-03-05T00:00:00"/>
    <x v="7"/>
    <s v="Cat A (Cars up to 1600cc and 97kW)"/>
    <x v="124"/>
  </r>
  <r>
    <x v="164"/>
    <d v="2014-03-05T00:00:00"/>
    <x v="7"/>
    <s v="Cat B (Cars above 1600cc or 97kW)"/>
    <x v="208"/>
  </r>
  <r>
    <x v="164"/>
    <d v="2014-03-05T00:00:00"/>
    <x v="7"/>
    <s v="Cat D (Motorcycles)"/>
    <x v="34"/>
  </r>
  <r>
    <x v="164"/>
    <d v="2014-03-05T00:00:00"/>
    <x v="7"/>
    <s v="Cat C (Goods vehicles and buses)"/>
    <x v="499"/>
  </r>
  <r>
    <x v="164"/>
    <d v="2014-03-05T00:00:00"/>
    <x v="7"/>
    <s v="Cat E (Open)"/>
    <x v="483"/>
  </r>
  <r>
    <x v="165"/>
    <d v="2014-02-19T00:00:00"/>
    <x v="7"/>
    <s v="Cat A (Cars up to 1600cc and 97kW)"/>
    <x v="392"/>
  </r>
  <r>
    <x v="165"/>
    <d v="2014-02-19T00:00:00"/>
    <x v="7"/>
    <s v="Cat B (Cars above 1600cc or 97kW)"/>
    <x v="339"/>
  </r>
  <r>
    <x v="165"/>
    <d v="2014-02-19T00:00:00"/>
    <x v="7"/>
    <s v="Cat D (Motorcycles)"/>
    <x v="380"/>
  </r>
  <r>
    <x v="165"/>
    <d v="2014-02-19T00:00:00"/>
    <x v="7"/>
    <s v="Cat C (Goods vehicles and buses)"/>
    <x v="532"/>
  </r>
  <r>
    <x v="165"/>
    <d v="2014-02-19T00:00:00"/>
    <x v="7"/>
    <s v="Cat E (Open)"/>
    <x v="483"/>
  </r>
  <r>
    <x v="166"/>
    <d v="2014-02-05T00:00:00"/>
    <x v="7"/>
    <s v="Cat A (Cars up to 1600cc and 97kW)"/>
    <x v="392"/>
  </r>
  <r>
    <x v="166"/>
    <d v="2014-02-05T00:00:00"/>
    <x v="7"/>
    <s v="Cat B (Cars above 1600cc or 97kW)"/>
    <x v="380"/>
  </r>
  <r>
    <x v="166"/>
    <d v="2014-02-05T00:00:00"/>
    <x v="7"/>
    <s v="Cat D (Motorcycles)"/>
    <x v="452"/>
  </r>
  <r>
    <x v="166"/>
    <d v="2014-02-05T00:00:00"/>
    <x v="7"/>
    <s v="Cat C (Goods vehicles and buses)"/>
    <x v="508"/>
  </r>
  <r>
    <x v="166"/>
    <d v="2014-02-05T00:00:00"/>
    <x v="7"/>
    <s v="Cat E (Open)"/>
    <x v="533"/>
  </r>
  <r>
    <x v="167"/>
    <d v="2014-01-22T00:00:00"/>
    <x v="7"/>
    <s v="Cat A (Cars up to 1600cc and 97kW)"/>
    <x v="34"/>
  </r>
  <r>
    <x v="167"/>
    <d v="2014-01-22T00:00:00"/>
    <x v="7"/>
    <s v="Cat B (Cars above 1600cc or 97kW)"/>
    <x v="138"/>
  </r>
  <r>
    <x v="167"/>
    <d v="2014-01-22T00:00:00"/>
    <x v="7"/>
    <s v="Cat D (Motorcycles)"/>
    <x v="68"/>
  </r>
  <r>
    <x v="167"/>
    <d v="2014-01-22T00:00:00"/>
    <x v="7"/>
    <s v="Cat C (Goods vehicles and buses)"/>
    <x v="490"/>
  </r>
  <r>
    <x v="167"/>
    <d v="2014-01-22T00:00:00"/>
    <x v="7"/>
    <s v="Cat E (Open)"/>
    <x v="512"/>
  </r>
  <r>
    <x v="168"/>
    <d v="2014-01-08T00:00:00"/>
    <x v="7"/>
    <s v="Cat A (Cars up to 1600cc and 97kW)"/>
    <x v="120"/>
  </r>
  <r>
    <x v="168"/>
    <d v="2014-01-08T00:00:00"/>
    <x v="7"/>
    <s v="Cat B (Cars above 1600cc or 97kW)"/>
    <x v="220"/>
  </r>
  <r>
    <x v="168"/>
    <d v="2014-01-08T00:00:00"/>
    <x v="7"/>
    <s v="Cat D (Motorcycles)"/>
    <x v="72"/>
  </r>
  <r>
    <x v="168"/>
    <d v="2014-01-08T00:00:00"/>
    <x v="7"/>
    <s v="Cat C (Goods vehicles and buses)"/>
    <x v="515"/>
  </r>
  <r>
    <x v="168"/>
    <d v="2014-01-08T00:00:00"/>
    <x v="7"/>
    <s v="Cat E (Open)"/>
    <x v="512"/>
  </r>
  <r>
    <x v="169"/>
    <d v="2013-12-18T00:00:00"/>
    <x v="8"/>
    <s v="Cat A (Cars up to 1600cc and 97kW)"/>
    <x v="448"/>
  </r>
  <r>
    <x v="169"/>
    <d v="2013-12-18T00:00:00"/>
    <x v="8"/>
    <s v="Cat B (Cars above 1600cc or 97kW)"/>
    <x v="360"/>
  </r>
  <r>
    <x v="169"/>
    <d v="2013-12-18T00:00:00"/>
    <x v="8"/>
    <s v="Cat D (Motorcycles)"/>
    <x v="295"/>
  </r>
  <r>
    <x v="169"/>
    <d v="2013-12-18T00:00:00"/>
    <x v="8"/>
    <s v="Cat C (Goods vehicles and buses)"/>
    <x v="2"/>
  </r>
  <r>
    <x v="169"/>
    <d v="2013-12-18T00:00:00"/>
    <x v="8"/>
    <s v="Cat E (Open)"/>
    <x v="534"/>
  </r>
  <r>
    <x v="170"/>
    <d v="2013-12-04T00:00:00"/>
    <x v="8"/>
    <s v="Cat A (Cars up to 1600cc and 97kW)"/>
    <x v="120"/>
  </r>
  <r>
    <x v="170"/>
    <d v="2013-12-04T00:00:00"/>
    <x v="8"/>
    <s v="Cat B (Cars above 1600cc or 97kW)"/>
    <x v="467"/>
  </r>
  <r>
    <x v="170"/>
    <d v="2013-12-04T00:00:00"/>
    <x v="8"/>
    <s v="Cat D (Motorcycles)"/>
    <x v="535"/>
  </r>
  <r>
    <x v="170"/>
    <d v="2013-12-04T00:00:00"/>
    <x v="8"/>
    <s v="Cat C (Goods vehicles and buses)"/>
    <x v="515"/>
  </r>
  <r>
    <x v="170"/>
    <d v="2013-12-04T00:00:00"/>
    <x v="8"/>
    <s v="Cat E (Open)"/>
    <x v="490"/>
  </r>
  <r>
    <x v="171"/>
    <d v="2013-11-20T00:00:00"/>
    <x v="8"/>
    <s v="Cat A (Cars up to 1600cc and 97kW)"/>
    <x v="120"/>
  </r>
  <r>
    <x v="171"/>
    <d v="2013-11-20T00:00:00"/>
    <x v="8"/>
    <s v="Cat B (Cars above 1600cc or 97kW)"/>
    <x v="144"/>
  </r>
  <r>
    <x v="171"/>
    <d v="2013-11-20T00:00:00"/>
    <x v="8"/>
    <s v="Cat D (Motorcycles)"/>
    <x v="535"/>
  </r>
  <r>
    <x v="171"/>
    <d v="2013-11-20T00:00:00"/>
    <x v="8"/>
    <s v="Cat C (Goods vehicles and buses)"/>
    <x v="515"/>
  </r>
  <r>
    <x v="171"/>
    <d v="2013-11-20T00:00:00"/>
    <x v="8"/>
    <s v="Cat E (Open)"/>
    <x v="531"/>
  </r>
  <r>
    <x v="172"/>
    <d v="2013-11-06T00:00:00"/>
    <x v="8"/>
    <s v="Cat A (Cars up to 1600cc and 97kW)"/>
    <x v="34"/>
  </r>
  <r>
    <x v="172"/>
    <d v="2013-11-06T00:00:00"/>
    <x v="8"/>
    <s v="Cat B (Cars above 1600cc or 97kW)"/>
    <x v="364"/>
  </r>
  <r>
    <x v="172"/>
    <d v="2013-11-06T00:00:00"/>
    <x v="8"/>
    <s v="Cat D (Motorcycles)"/>
    <x v="536"/>
  </r>
  <r>
    <x v="172"/>
    <d v="2013-11-06T00:00:00"/>
    <x v="8"/>
    <s v="Cat C (Goods vehicles and buses)"/>
    <x v="267"/>
  </r>
  <r>
    <x v="172"/>
    <d v="2013-11-06T00:00:00"/>
    <x v="8"/>
    <s v="Cat E (Open)"/>
    <x v="537"/>
  </r>
  <r>
    <x v="173"/>
    <d v="2013-10-23T00:00:00"/>
    <x v="8"/>
    <s v="Cat A (Cars up to 1600cc and 97kW)"/>
    <x v="467"/>
  </r>
  <r>
    <x v="173"/>
    <d v="2013-10-23T00:00:00"/>
    <x v="8"/>
    <s v="Cat B (Cars above 1600cc or 97kW)"/>
    <x v="156"/>
  </r>
  <r>
    <x v="173"/>
    <d v="2013-10-23T00:00:00"/>
    <x v="8"/>
    <s v="Cat D (Motorcycles)"/>
    <x v="336"/>
  </r>
  <r>
    <x v="173"/>
    <d v="2013-10-23T00:00:00"/>
    <x v="8"/>
    <s v="Cat C (Goods vehicles and buses)"/>
    <x v="2"/>
  </r>
  <r>
    <x v="173"/>
    <d v="2013-10-23T00:00:00"/>
    <x v="8"/>
    <s v="Cat E (Open)"/>
    <x v="538"/>
  </r>
  <r>
    <x v="174"/>
    <d v="2013-10-09T00:00:00"/>
    <x v="8"/>
    <s v="Cat A (Cars up to 1600cc and 97kW)"/>
    <x v="124"/>
  </r>
  <r>
    <x v="174"/>
    <d v="2013-10-09T00:00:00"/>
    <x v="8"/>
    <s v="Cat B (Cars above 1600cc or 97kW)"/>
    <x v="364"/>
  </r>
  <r>
    <x v="174"/>
    <d v="2013-10-09T00:00:00"/>
    <x v="8"/>
    <s v="Cat D (Motorcycles)"/>
    <x v="535"/>
  </r>
  <r>
    <x v="174"/>
    <d v="2013-10-09T00:00:00"/>
    <x v="8"/>
    <s v="Cat C (Goods vehicles and buses)"/>
    <x v="512"/>
  </r>
  <r>
    <x v="174"/>
    <d v="2013-10-09T00:00:00"/>
    <x v="8"/>
    <s v="Cat E (Open)"/>
    <x v="213"/>
  </r>
  <r>
    <x v="175"/>
    <d v="2013-09-18T00:00:00"/>
    <x v="8"/>
    <s v="Cat A (Cars up to 1600cc and 97kW)"/>
    <x v="43"/>
  </r>
  <r>
    <x v="175"/>
    <d v="2013-09-18T00:00:00"/>
    <x v="8"/>
    <s v="Cat B (Cars above 1600cc or 97kW)"/>
    <x v="360"/>
  </r>
  <r>
    <x v="175"/>
    <d v="2013-09-18T00:00:00"/>
    <x v="8"/>
    <s v="Cat D (Motorcycles)"/>
    <x v="539"/>
  </r>
  <r>
    <x v="175"/>
    <d v="2013-09-18T00:00:00"/>
    <x v="8"/>
    <s v="Cat C (Goods vehicles and buses)"/>
    <x v="2"/>
  </r>
  <r>
    <x v="175"/>
    <d v="2013-09-18T00:00:00"/>
    <x v="8"/>
    <s v="Cat E (Open)"/>
    <x v="512"/>
  </r>
  <r>
    <x v="176"/>
    <d v="2013-09-04T00:00:00"/>
    <x v="8"/>
    <s v="Cat A (Cars up to 1600cc and 97kW)"/>
    <x v="453"/>
  </r>
  <r>
    <x v="176"/>
    <d v="2013-09-04T00:00:00"/>
    <x v="8"/>
    <s v="Cat B (Cars above 1600cc or 97kW)"/>
    <x v="147"/>
  </r>
  <r>
    <x v="176"/>
    <d v="2013-09-04T00:00:00"/>
    <x v="8"/>
    <s v="Cat D (Motorcycles)"/>
    <x v="535"/>
  </r>
  <r>
    <x v="176"/>
    <d v="2013-09-04T00:00:00"/>
    <x v="8"/>
    <s v="Cat C (Goods vehicles and buses)"/>
    <x v="515"/>
  </r>
  <r>
    <x v="176"/>
    <d v="2013-09-04T00:00:00"/>
    <x v="8"/>
    <s v="Cat E (Open)"/>
    <x v="2"/>
  </r>
  <r>
    <x v="177"/>
    <d v="2013-08-21T00:00:00"/>
    <x v="8"/>
    <s v="Cat A (Cars up to 1600cc and 97kW)"/>
    <x v="453"/>
  </r>
  <r>
    <x v="177"/>
    <d v="2013-08-21T00:00:00"/>
    <x v="8"/>
    <s v="Cat B (Cars above 1600cc or 97kW)"/>
    <x v="140"/>
  </r>
  <r>
    <x v="177"/>
    <d v="2013-08-21T00:00:00"/>
    <x v="8"/>
    <s v="Cat D (Motorcycles)"/>
    <x v="540"/>
  </r>
  <r>
    <x v="177"/>
    <d v="2013-08-21T00:00:00"/>
    <x v="8"/>
    <s v="Cat C (Goods vehicles and buses)"/>
    <x v="2"/>
  </r>
  <r>
    <x v="177"/>
    <d v="2013-08-21T00:00:00"/>
    <x v="8"/>
    <s v="Cat E (Open)"/>
    <x v="490"/>
  </r>
  <r>
    <x v="178"/>
    <d v="2013-08-07T00:00:00"/>
    <x v="8"/>
    <s v="Cat A (Cars up to 1600cc and 97kW)"/>
    <x v="467"/>
  </r>
  <r>
    <x v="178"/>
    <d v="2013-08-07T00:00:00"/>
    <x v="8"/>
    <s v="Cat B (Cars above 1600cc or 97kW)"/>
    <x v="151"/>
  </r>
  <r>
    <x v="178"/>
    <d v="2013-08-07T00:00:00"/>
    <x v="8"/>
    <s v="Cat D (Motorcycles)"/>
    <x v="336"/>
  </r>
  <r>
    <x v="178"/>
    <d v="2013-08-07T00:00:00"/>
    <x v="8"/>
    <s v="Cat C (Goods vehicles and buses)"/>
    <x v="515"/>
  </r>
  <r>
    <x v="178"/>
    <d v="2013-08-07T00:00:00"/>
    <x v="8"/>
    <s v="Cat E (Open)"/>
    <x v="490"/>
  </r>
  <r>
    <x v="179"/>
    <d v="2013-07-17T00:00:00"/>
    <x v="8"/>
    <s v="Cat A (Cars up to 1600cc and 97kW)"/>
    <x v="472"/>
  </r>
  <r>
    <x v="179"/>
    <d v="2013-07-17T00:00:00"/>
    <x v="8"/>
    <s v="Cat B (Cars above 1600cc or 97kW)"/>
    <x v="541"/>
  </r>
  <r>
    <x v="179"/>
    <d v="2013-07-17T00:00:00"/>
    <x v="8"/>
    <s v="Cat D (Motorcycles)"/>
    <x v="35"/>
  </r>
  <r>
    <x v="179"/>
    <d v="2013-07-17T00:00:00"/>
    <x v="8"/>
    <s v="Cat C (Goods vehicles and buses)"/>
    <x v="419"/>
  </r>
  <r>
    <x v="179"/>
    <d v="2013-07-17T00:00:00"/>
    <x v="8"/>
    <s v="Cat E (Open)"/>
    <x v="542"/>
  </r>
  <r>
    <x v="180"/>
    <d v="2013-07-03T00:00:00"/>
    <x v="8"/>
    <s v="Cat A (Cars up to 1600cc and 97kW)"/>
    <x v="543"/>
  </r>
  <r>
    <x v="180"/>
    <d v="2013-07-03T00:00:00"/>
    <x v="8"/>
    <s v="Cat B (Cars above 1600cc or 97kW)"/>
    <x v="81"/>
  </r>
  <r>
    <x v="180"/>
    <d v="2013-07-03T00:00:00"/>
    <x v="8"/>
    <s v="Cat D (Motorcycles)"/>
    <x v="290"/>
  </r>
  <r>
    <x v="180"/>
    <d v="2013-07-03T00:00:00"/>
    <x v="8"/>
    <s v="Cat C (Goods vehicles and buses)"/>
    <x v="544"/>
  </r>
  <r>
    <x v="180"/>
    <d v="2013-07-03T00:00:00"/>
    <x v="8"/>
    <s v="Cat E (Open)"/>
    <x v="545"/>
  </r>
  <r>
    <x v="181"/>
    <d v="2013-06-19T00:00:00"/>
    <x v="8"/>
    <s v="Cat A (Cars up to 1600cc and 97kW)"/>
    <x v="213"/>
  </r>
  <r>
    <x v="181"/>
    <d v="2013-06-19T00:00:00"/>
    <x v="8"/>
    <s v="Cat B (Cars above 1600cc or 97kW)"/>
    <x v="546"/>
  </r>
  <r>
    <x v="181"/>
    <d v="2013-06-19T00:00:00"/>
    <x v="8"/>
    <s v="Cat D (Motorcycles)"/>
    <x v="15"/>
  </r>
  <r>
    <x v="181"/>
    <d v="2013-06-19T00:00:00"/>
    <x v="8"/>
    <s v="Cat C (Goods vehicles and buses)"/>
    <x v="547"/>
  </r>
  <r>
    <x v="181"/>
    <d v="2013-06-19T00:00:00"/>
    <x v="8"/>
    <s v="Cat E (Open)"/>
    <x v="548"/>
  </r>
  <r>
    <x v="182"/>
    <d v="2013-06-05T00:00:00"/>
    <x v="8"/>
    <s v="Cat A (Cars up to 1600cc and 97kW)"/>
    <x v="549"/>
  </r>
  <r>
    <x v="182"/>
    <d v="2013-06-05T00:00:00"/>
    <x v="8"/>
    <s v="Cat B (Cars above 1600cc or 97kW)"/>
    <x v="126"/>
  </r>
  <r>
    <x v="182"/>
    <d v="2013-06-05T00:00:00"/>
    <x v="8"/>
    <s v="Cat D (Motorcycles)"/>
    <x v="514"/>
  </r>
  <r>
    <x v="182"/>
    <d v="2013-06-05T00:00:00"/>
    <x v="8"/>
    <s v="Cat C (Goods vehicles and buses)"/>
    <x v="547"/>
  </r>
  <r>
    <x v="182"/>
    <d v="2013-06-05T00:00:00"/>
    <x v="8"/>
    <s v="Cat E (Open)"/>
    <x v="550"/>
  </r>
  <r>
    <x v="183"/>
    <d v="2013-05-22T00:00:00"/>
    <x v="8"/>
    <s v="Cat A (Cars up to 1600cc and 97kW)"/>
    <x v="85"/>
  </r>
  <r>
    <x v="183"/>
    <d v="2013-05-22T00:00:00"/>
    <x v="8"/>
    <s v="Cat B (Cars above 1600cc or 97kW)"/>
    <x v="204"/>
  </r>
  <r>
    <x v="183"/>
    <d v="2013-05-22T00:00:00"/>
    <x v="8"/>
    <s v="Cat D (Motorcycles)"/>
    <x v="506"/>
  </r>
  <r>
    <x v="183"/>
    <d v="2013-05-22T00:00:00"/>
    <x v="8"/>
    <s v="Cat C (Goods vehicles and buses)"/>
    <x v="551"/>
  </r>
  <r>
    <x v="183"/>
    <d v="2013-05-22T00:00:00"/>
    <x v="8"/>
    <s v="Cat E (Open)"/>
    <x v="548"/>
  </r>
  <r>
    <x v="184"/>
    <d v="2013-05-08T00:00:00"/>
    <x v="8"/>
    <s v="Cat A (Cars up to 1600cc and 97kW)"/>
    <x v="552"/>
  </r>
  <r>
    <x v="184"/>
    <d v="2013-05-08T00:00:00"/>
    <x v="8"/>
    <s v="Cat B (Cars above 1600cc or 97kW)"/>
    <x v="507"/>
  </r>
  <r>
    <x v="184"/>
    <d v="2013-05-08T00:00:00"/>
    <x v="8"/>
    <s v="Cat D (Motorcycles)"/>
    <x v="553"/>
  </r>
  <r>
    <x v="184"/>
    <d v="2013-05-08T00:00:00"/>
    <x v="8"/>
    <s v="Cat C (Goods vehicles and buses)"/>
    <x v="554"/>
  </r>
  <r>
    <x v="184"/>
    <d v="2013-05-08T00:00:00"/>
    <x v="8"/>
    <s v="Cat E (Open)"/>
    <x v="550"/>
  </r>
  <r>
    <x v="185"/>
    <d v="2013-04-24T00:00:00"/>
    <x v="8"/>
    <s v="Cat A (Cars up to 1600cc and 97kW)"/>
    <x v="85"/>
  </r>
  <r>
    <x v="185"/>
    <d v="2013-04-24T00:00:00"/>
    <x v="8"/>
    <s v="Cat B (Cars above 1600cc or 97kW)"/>
    <x v="555"/>
  </r>
  <r>
    <x v="185"/>
    <d v="2013-04-24T00:00:00"/>
    <x v="8"/>
    <s v="Cat D (Motorcycles)"/>
    <x v="516"/>
  </r>
  <r>
    <x v="185"/>
    <d v="2013-04-24T00:00:00"/>
    <x v="8"/>
    <s v="Cat C (Goods vehicles and buses)"/>
    <x v="554"/>
  </r>
  <r>
    <x v="185"/>
    <d v="2013-04-24T00:00:00"/>
    <x v="8"/>
    <s v="Cat E (Open)"/>
    <x v="542"/>
  </r>
  <r>
    <x v="186"/>
    <d v="2013-04-10T00:00:00"/>
    <x v="8"/>
    <s v="Cat A (Cars up to 1600cc and 97kW)"/>
    <x v="549"/>
  </r>
  <r>
    <x v="186"/>
    <d v="2013-04-10T00:00:00"/>
    <x v="8"/>
    <s v="Cat B (Cars above 1600cc or 97kW)"/>
    <x v="126"/>
  </r>
  <r>
    <x v="186"/>
    <d v="2013-04-10T00:00:00"/>
    <x v="8"/>
    <s v="Cat D (Motorcycles)"/>
    <x v="516"/>
  </r>
  <r>
    <x v="186"/>
    <d v="2013-04-10T00:00:00"/>
    <x v="8"/>
    <s v="Cat C (Goods vehicles and buses)"/>
    <x v="547"/>
  </r>
  <r>
    <x v="186"/>
    <d v="2013-04-10T00:00:00"/>
    <x v="8"/>
    <s v="Cat E (Open)"/>
    <x v="511"/>
  </r>
  <r>
    <x v="187"/>
    <d v="2013-03-27T00:00:00"/>
    <x v="8"/>
    <s v="Cat A (Cars up to 1600cc and 97kW)"/>
    <x v="556"/>
  </r>
  <r>
    <x v="187"/>
    <d v="2013-03-27T00:00:00"/>
    <x v="8"/>
    <s v="Cat B (Cars above 1600cc or 97kW)"/>
    <x v="557"/>
  </r>
  <r>
    <x v="187"/>
    <d v="2013-03-27T00:00:00"/>
    <x v="8"/>
    <s v="Cat D (Motorcycles)"/>
    <x v="304"/>
  </r>
  <r>
    <x v="187"/>
    <d v="2013-03-27T00:00:00"/>
    <x v="8"/>
    <s v="Cat C (Goods vehicles and buses)"/>
    <x v="554"/>
  </r>
  <r>
    <x v="187"/>
    <d v="2013-03-27T00:00:00"/>
    <x v="8"/>
    <s v="Cat E (Open)"/>
    <x v="558"/>
  </r>
  <r>
    <x v="188"/>
    <d v="2013-03-13T00:00:00"/>
    <x v="8"/>
    <s v="Cat A (Cars up to 1600cc and 97kW)"/>
    <x v="552"/>
  </r>
  <r>
    <x v="188"/>
    <d v="2013-03-13T00:00:00"/>
    <x v="8"/>
    <s v="Cat B (Cars above 1600cc or 97kW)"/>
    <x v="180"/>
  </r>
  <r>
    <x v="188"/>
    <d v="2013-03-13T00:00:00"/>
    <x v="8"/>
    <s v="Cat D (Motorcycles)"/>
    <x v="559"/>
  </r>
  <r>
    <x v="188"/>
    <d v="2013-03-13T00:00:00"/>
    <x v="8"/>
    <s v="Cat C (Goods vehicles and buses)"/>
    <x v="554"/>
  </r>
  <r>
    <x v="188"/>
    <d v="2013-03-13T00:00:00"/>
    <x v="8"/>
    <s v="Cat E (Open)"/>
    <x v="12"/>
  </r>
  <r>
    <x v="189"/>
    <d v="2013-02-20T00:00:00"/>
    <x v="8"/>
    <s v="Cat A (Cars up to 1600cc and 97kW)"/>
    <x v="85"/>
  </r>
  <r>
    <x v="189"/>
    <d v="2013-02-20T00:00:00"/>
    <x v="8"/>
    <s v="Cat B (Cars above 1600cc or 97kW)"/>
    <x v="541"/>
  </r>
  <r>
    <x v="189"/>
    <d v="2013-02-20T00:00:00"/>
    <x v="8"/>
    <s v="Cat D (Motorcycles)"/>
    <x v="516"/>
  </r>
  <r>
    <x v="189"/>
    <d v="2013-02-20T00:00:00"/>
    <x v="8"/>
    <s v="Cat C (Goods vehicles and buses)"/>
    <x v="554"/>
  </r>
  <r>
    <x v="189"/>
    <d v="2013-02-20T00:00:00"/>
    <x v="8"/>
    <s v="Cat E (Open)"/>
    <x v="446"/>
  </r>
  <r>
    <x v="190"/>
    <d v="2013-02-06T00:00:00"/>
    <x v="8"/>
    <s v="Cat A (Cars up to 1600cc and 97kW)"/>
    <x v="92"/>
  </r>
  <r>
    <x v="190"/>
    <d v="2013-02-06T00:00:00"/>
    <x v="8"/>
    <s v="Cat B (Cars above 1600cc or 97kW)"/>
    <x v="126"/>
  </r>
  <r>
    <x v="190"/>
    <d v="2013-02-06T00:00:00"/>
    <x v="8"/>
    <s v="Cat D (Motorcycles)"/>
    <x v="516"/>
  </r>
  <r>
    <x v="190"/>
    <d v="2013-02-06T00:00:00"/>
    <x v="8"/>
    <s v="Cat C (Goods vehicles and buses)"/>
    <x v="402"/>
  </r>
  <r>
    <x v="190"/>
    <d v="2013-02-06T00:00:00"/>
    <x v="8"/>
    <s v="Cat E (Open)"/>
    <x v="560"/>
  </r>
  <r>
    <x v="191"/>
    <d v="2013-01-23T00:00:00"/>
    <x v="8"/>
    <s v="Cat A (Cars up to 1600cc and 97kW)"/>
    <x v="154"/>
  </r>
  <r>
    <x v="191"/>
    <d v="2013-01-23T00:00:00"/>
    <x v="8"/>
    <s v="Cat B (Cars above 1600cc or 97kW)"/>
    <x v="55"/>
  </r>
  <r>
    <x v="191"/>
    <d v="2013-01-23T00:00:00"/>
    <x v="8"/>
    <s v="Cat D (Motorcycles)"/>
    <x v="561"/>
  </r>
  <r>
    <x v="191"/>
    <d v="2013-01-23T00:00:00"/>
    <x v="8"/>
    <s v="Cat C (Goods vehicles and buses)"/>
    <x v="480"/>
  </r>
  <r>
    <x v="191"/>
    <d v="2013-01-23T00:00:00"/>
    <x v="8"/>
    <s v="Cat E (Open)"/>
    <x v="548"/>
  </r>
  <r>
    <x v="192"/>
    <d v="2013-01-09T00:00:00"/>
    <x v="8"/>
    <s v="Cat A (Cars up to 1600cc and 97kW)"/>
    <x v="562"/>
  </r>
  <r>
    <x v="192"/>
    <d v="2013-01-09T00:00:00"/>
    <x v="8"/>
    <s v="Cat B (Cars above 1600cc or 97kW)"/>
    <x v="132"/>
  </r>
  <r>
    <x v="192"/>
    <d v="2013-01-09T00:00:00"/>
    <x v="8"/>
    <s v="Cat D (Motorcycles)"/>
    <x v="563"/>
  </r>
  <r>
    <x v="192"/>
    <d v="2013-01-09T00:00:00"/>
    <x v="8"/>
    <s v="Cat C (Goods vehicles and buses)"/>
    <x v="483"/>
  </r>
  <r>
    <x v="192"/>
    <d v="2013-01-09T00:00:00"/>
    <x v="8"/>
    <s v="Cat E (Open)"/>
    <x v="513"/>
  </r>
  <r>
    <x v="193"/>
    <d v="2012-12-19T00:00:00"/>
    <x v="9"/>
    <s v="Cat A (Cars up to 1600cc and 97kW)"/>
    <x v="564"/>
  </r>
  <r>
    <x v="193"/>
    <d v="2012-12-19T00:00:00"/>
    <x v="9"/>
    <s v="Cat B (Cars above 1600cc or 97kW)"/>
    <x v="380"/>
  </r>
  <r>
    <x v="193"/>
    <d v="2012-12-19T00:00:00"/>
    <x v="9"/>
    <s v="Cat D (Motorcycles)"/>
    <x v="309"/>
  </r>
  <r>
    <x v="193"/>
    <d v="2012-12-19T00:00:00"/>
    <x v="9"/>
    <s v="Cat C (Goods vehicles and buses)"/>
    <x v="369"/>
  </r>
  <r>
    <x v="193"/>
    <d v="2012-12-19T00:00:00"/>
    <x v="9"/>
    <s v="Cat E (Open)"/>
    <x v="565"/>
  </r>
  <r>
    <x v="194"/>
    <d v="2012-12-05T00:00:00"/>
    <x v="9"/>
    <s v="Cat A (Cars up to 1600cc and 97kW)"/>
    <x v="564"/>
  </r>
  <r>
    <x v="194"/>
    <d v="2012-12-05T00:00:00"/>
    <x v="9"/>
    <s v="Cat B (Cars above 1600cc or 97kW)"/>
    <x v="208"/>
  </r>
  <r>
    <x v="194"/>
    <d v="2012-12-05T00:00:00"/>
    <x v="9"/>
    <s v="Cat D (Motorcycles)"/>
    <x v="398"/>
  </r>
  <r>
    <x v="194"/>
    <d v="2012-12-05T00:00:00"/>
    <x v="9"/>
    <s v="Cat C (Goods vehicles and buses)"/>
    <x v="486"/>
  </r>
  <r>
    <x v="194"/>
    <d v="2012-12-05T00:00:00"/>
    <x v="9"/>
    <s v="Cat E (Open)"/>
    <x v="281"/>
  </r>
  <r>
    <x v="195"/>
    <d v="2012-11-21T00:00:00"/>
    <x v="9"/>
    <s v="Cat A (Cars up to 1600cc and 97kW)"/>
    <x v="566"/>
  </r>
  <r>
    <x v="195"/>
    <d v="2012-11-21T00:00:00"/>
    <x v="9"/>
    <s v="Cat B (Cars above 1600cc or 97kW)"/>
    <x v="55"/>
  </r>
  <r>
    <x v="195"/>
    <d v="2012-11-21T00:00:00"/>
    <x v="9"/>
    <s v="Cat D (Motorcycles)"/>
    <x v="74"/>
  </r>
  <r>
    <x v="195"/>
    <d v="2012-11-21T00:00:00"/>
    <x v="9"/>
    <s v="Cat C (Goods vehicles and buses)"/>
    <x v="567"/>
  </r>
  <r>
    <x v="195"/>
    <d v="2012-11-21T00:00:00"/>
    <x v="9"/>
    <s v="Cat E (Open)"/>
    <x v="515"/>
  </r>
  <r>
    <x v="196"/>
    <d v="2012-11-07T00:00:00"/>
    <x v="9"/>
    <s v="Cat A (Cars up to 1600cc and 97kW)"/>
    <x v="564"/>
  </r>
  <r>
    <x v="196"/>
    <d v="2012-11-07T00:00:00"/>
    <x v="9"/>
    <s v="Cat B (Cars above 1600cc or 97kW)"/>
    <x v="208"/>
  </r>
  <r>
    <x v="196"/>
    <d v="2012-11-07T00:00:00"/>
    <x v="9"/>
    <s v="Cat D (Motorcycles)"/>
    <x v="535"/>
  </r>
  <r>
    <x v="196"/>
    <d v="2012-11-07T00:00:00"/>
    <x v="9"/>
    <s v="Cat C (Goods vehicles and buses)"/>
    <x v="486"/>
  </r>
  <r>
    <x v="196"/>
    <d v="2012-11-07T00:00:00"/>
    <x v="9"/>
    <s v="Cat E (Open)"/>
    <x v="289"/>
  </r>
  <r>
    <x v="197"/>
    <d v="2012-10-17T00:00:00"/>
    <x v="9"/>
    <s v="Cat A (Cars up to 1600cc and 97kW)"/>
    <x v="138"/>
  </r>
  <r>
    <x v="197"/>
    <d v="2012-10-17T00:00:00"/>
    <x v="9"/>
    <s v="Cat B (Cars above 1600cc or 97kW)"/>
    <x v="530"/>
  </r>
  <r>
    <x v="197"/>
    <d v="2012-10-17T00:00:00"/>
    <x v="9"/>
    <s v="Cat D (Motorcycles)"/>
    <x v="568"/>
  </r>
  <r>
    <x v="197"/>
    <d v="2012-10-17T00:00:00"/>
    <x v="9"/>
    <s v="Cat C (Goods vehicles and buses)"/>
    <x v="397"/>
  </r>
  <r>
    <x v="197"/>
    <d v="2012-10-17T00:00:00"/>
    <x v="9"/>
    <s v="Cat E (Open)"/>
    <x v="271"/>
  </r>
  <r>
    <x v="198"/>
    <d v="2012-10-03T00:00:00"/>
    <x v="9"/>
    <s v="Cat A (Cars up to 1600cc and 97kW)"/>
    <x v="366"/>
  </r>
  <r>
    <x v="198"/>
    <d v="2012-10-03T00:00:00"/>
    <x v="9"/>
    <s v="Cat B (Cars above 1600cc or 97kW)"/>
    <x v="208"/>
  </r>
  <r>
    <x v="198"/>
    <d v="2012-10-03T00:00:00"/>
    <x v="9"/>
    <s v="Cat D (Motorcycles)"/>
    <x v="569"/>
  </r>
  <r>
    <x v="198"/>
    <d v="2012-10-03T00:00:00"/>
    <x v="9"/>
    <s v="Cat C (Goods vehicles and buses)"/>
    <x v="361"/>
  </r>
  <r>
    <x v="198"/>
    <d v="2012-10-03T00:00:00"/>
    <x v="9"/>
    <s v="Cat E (Open)"/>
    <x v="570"/>
  </r>
  <r>
    <x v="199"/>
    <d v="2012-09-19T00:00:00"/>
    <x v="9"/>
    <s v="Cat A (Cars up to 1600cc and 97kW)"/>
    <x v="455"/>
  </r>
  <r>
    <x v="199"/>
    <d v="2012-09-19T00:00:00"/>
    <x v="9"/>
    <s v="Cat B (Cars above 1600cc or 97kW)"/>
    <x v="55"/>
  </r>
  <r>
    <x v="199"/>
    <d v="2012-09-19T00:00:00"/>
    <x v="9"/>
    <s v="Cat D (Motorcycles)"/>
    <x v="398"/>
  </r>
  <r>
    <x v="199"/>
    <d v="2012-09-19T00:00:00"/>
    <x v="9"/>
    <s v="Cat C (Goods vehicles and buses)"/>
    <x v="369"/>
  </r>
  <r>
    <x v="199"/>
    <d v="2012-09-19T00:00:00"/>
    <x v="9"/>
    <s v="Cat E (Open)"/>
    <x v="571"/>
  </r>
  <r>
    <x v="200"/>
    <d v="2012-09-05T00:00:00"/>
    <x v="9"/>
    <s v="Cat A (Cars up to 1600cc and 97kW)"/>
    <x v="377"/>
  </r>
  <r>
    <x v="200"/>
    <d v="2012-09-05T00:00:00"/>
    <x v="9"/>
    <s v="Cat B (Cars above 1600cc or 97kW)"/>
    <x v="339"/>
  </r>
  <r>
    <x v="200"/>
    <d v="2012-09-05T00:00:00"/>
    <x v="9"/>
    <s v="Cat D (Motorcycles)"/>
    <x v="398"/>
  </r>
  <r>
    <x v="200"/>
    <d v="2012-09-05T00:00:00"/>
    <x v="9"/>
    <s v="Cat C (Goods vehicles and buses)"/>
    <x v="365"/>
  </r>
  <r>
    <x v="200"/>
    <d v="2012-09-05T00:00:00"/>
    <x v="9"/>
    <s v="Cat E (Open)"/>
    <x v="511"/>
  </r>
  <r>
    <x v="201"/>
    <d v="2012-08-23T00:00:00"/>
    <x v="9"/>
    <s v="Cat A (Cars up to 1600cc and 97kW)"/>
    <x v="166"/>
  </r>
  <r>
    <x v="201"/>
    <d v="2012-08-23T00:00:00"/>
    <x v="9"/>
    <s v="Cat B (Cars above 1600cc or 97kW)"/>
    <x v="55"/>
  </r>
  <r>
    <x v="201"/>
    <d v="2012-08-23T00:00:00"/>
    <x v="9"/>
    <s v="Cat D (Motorcycles)"/>
    <x v="74"/>
  </r>
  <r>
    <x v="201"/>
    <d v="2012-08-23T00:00:00"/>
    <x v="9"/>
    <s v="Cat C (Goods vehicles and buses)"/>
    <x v="486"/>
  </r>
  <r>
    <x v="201"/>
    <d v="2012-08-23T00:00:00"/>
    <x v="9"/>
    <s v="Cat E (Open)"/>
    <x v="259"/>
  </r>
  <r>
    <x v="202"/>
    <d v="2012-08-08T00:00:00"/>
    <x v="9"/>
    <s v="Cat A (Cars up to 1600cc and 97kW)"/>
    <x v="572"/>
  </r>
  <r>
    <x v="202"/>
    <d v="2012-08-08T00:00:00"/>
    <x v="9"/>
    <s v="Cat B (Cars above 1600cc or 97kW)"/>
    <x v="208"/>
  </r>
  <r>
    <x v="202"/>
    <d v="2012-08-08T00:00:00"/>
    <x v="9"/>
    <s v="Cat D (Motorcycles)"/>
    <x v="436"/>
  </r>
  <r>
    <x v="202"/>
    <d v="2012-08-08T00:00:00"/>
    <x v="9"/>
    <s v="Cat C (Goods vehicles and buses)"/>
    <x v="365"/>
  </r>
  <r>
    <x v="202"/>
    <d v="2012-08-08T00:00:00"/>
    <x v="9"/>
    <s v="Cat E (Open)"/>
    <x v="252"/>
  </r>
  <r>
    <x v="203"/>
    <d v="2012-07-18T00:00:00"/>
    <x v="9"/>
    <s v="Cat A (Cars up to 1600cc and 97kW)"/>
    <x v="573"/>
  </r>
  <r>
    <x v="203"/>
    <d v="2012-07-18T00:00:00"/>
    <x v="9"/>
    <s v="Cat B (Cars above 1600cc or 97kW)"/>
    <x v="530"/>
  </r>
  <r>
    <x v="203"/>
    <d v="2012-07-18T00:00:00"/>
    <x v="9"/>
    <s v="Cat D (Motorcycles)"/>
    <x v="574"/>
  </r>
  <r>
    <x v="203"/>
    <d v="2012-07-18T00:00:00"/>
    <x v="9"/>
    <s v="Cat C (Goods vehicles and buses)"/>
    <x v="335"/>
  </r>
  <r>
    <x v="203"/>
    <d v="2012-07-18T00:00:00"/>
    <x v="9"/>
    <s v="Cat E (Open)"/>
    <x v="555"/>
  </r>
  <r>
    <x v="204"/>
    <d v="2012-07-04T00:00:00"/>
    <x v="9"/>
    <s v="Cat A (Cars up to 1600cc and 97kW)"/>
    <x v="575"/>
  </r>
  <r>
    <x v="204"/>
    <d v="2012-07-04T00:00:00"/>
    <x v="9"/>
    <s v="Cat B (Cars above 1600cc or 97kW)"/>
    <x v="67"/>
  </r>
  <r>
    <x v="204"/>
    <d v="2012-07-04T00:00:00"/>
    <x v="9"/>
    <s v="Cat D (Motorcycles)"/>
    <x v="576"/>
  </r>
  <r>
    <x v="204"/>
    <d v="2012-07-04T00:00:00"/>
    <x v="9"/>
    <s v="Cat C (Goods vehicles and buses)"/>
    <x v="344"/>
  </r>
  <r>
    <x v="204"/>
    <d v="2012-07-04T00:00:00"/>
    <x v="9"/>
    <s v="Cat E (Open)"/>
    <x v="577"/>
  </r>
  <r>
    <x v="205"/>
    <d v="2012-06-20T00:00:00"/>
    <x v="9"/>
    <s v="Cat A (Cars up to 1600cc and 97kW)"/>
    <x v="578"/>
  </r>
  <r>
    <x v="205"/>
    <d v="2012-06-20T00:00:00"/>
    <x v="9"/>
    <s v="Cat B (Cars above 1600cc or 97kW)"/>
    <x v="579"/>
  </r>
  <r>
    <x v="205"/>
    <d v="2012-06-20T00:00:00"/>
    <x v="9"/>
    <s v="Cat D (Motorcycles)"/>
    <x v="562"/>
  </r>
  <r>
    <x v="205"/>
    <d v="2012-06-20T00:00:00"/>
    <x v="9"/>
    <s v="Cat C (Goods vehicles and buses)"/>
    <x v="580"/>
  </r>
  <r>
    <x v="205"/>
    <d v="2012-06-20T00:00:00"/>
    <x v="9"/>
    <s v="Cat E (Open)"/>
    <x v="507"/>
  </r>
  <r>
    <x v="206"/>
    <d v="2012-06-06T00:00:00"/>
    <x v="9"/>
    <s v="Cat A (Cars up to 1600cc and 97kW)"/>
    <x v="581"/>
  </r>
  <r>
    <x v="206"/>
    <d v="2012-06-06T00:00:00"/>
    <x v="9"/>
    <s v="Cat B (Cars above 1600cc or 97kW)"/>
    <x v="208"/>
  </r>
  <r>
    <x v="206"/>
    <d v="2012-06-06T00:00:00"/>
    <x v="9"/>
    <s v="Cat D (Motorcycles)"/>
    <x v="562"/>
  </r>
  <r>
    <x v="206"/>
    <d v="2012-06-06T00:00:00"/>
    <x v="9"/>
    <s v="Cat C (Goods vehicles and buses)"/>
    <x v="582"/>
  </r>
  <r>
    <x v="206"/>
    <d v="2012-06-06T00:00:00"/>
    <x v="9"/>
    <s v="Cat E (Open)"/>
    <x v="83"/>
  </r>
  <r>
    <x v="207"/>
    <d v="2012-05-23T00:00:00"/>
    <x v="9"/>
    <s v="Cat A (Cars up to 1600cc and 97kW)"/>
    <x v="583"/>
  </r>
  <r>
    <x v="207"/>
    <d v="2012-05-23T00:00:00"/>
    <x v="9"/>
    <s v="Cat B (Cars above 1600cc or 97kW)"/>
    <x v="579"/>
  </r>
  <r>
    <x v="207"/>
    <d v="2012-05-23T00:00:00"/>
    <x v="9"/>
    <s v="Cat D (Motorcycles)"/>
    <x v="562"/>
  </r>
  <r>
    <x v="207"/>
    <d v="2012-05-23T00:00:00"/>
    <x v="9"/>
    <s v="Cat C (Goods vehicles and buses)"/>
    <x v="340"/>
  </r>
  <r>
    <x v="207"/>
    <d v="2012-05-23T00:00:00"/>
    <x v="9"/>
    <s v="Cat E (Open)"/>
    <x v="97"/>
  </r>
  <r>
    <x v="208"/>
    <d v="2012-05-09T00:00:00"/>
    <x v="9"/>
    <s v="Cat A (Cars up to 1600cc and 97kW)"/>
    <x v="575"/>
  </r>
  <r>
    <x v="208"/>
    <d v="2012-05-09T00:00:00"/>
    <x v="9"/>
    <s v="Cat B (Cars above 1600cc or 97kW)"/>
    <x v="58"/>
  </r>
  <r>
    <x v="208"/>
    <d v="2012-05-09T00:00:00"/>
    <x v="9"/>
    <s v="Cat D (Motorcycles)"/>
    <x v="562"/>
  </r>
  <r>
    <x v="208"/>
    <d v="2012-05-09T00:00:00"/>
    <x v="9"/>
    <s v="Cat C (Goods vehicles and buses)"/>
    <x v="582"/>
  </r>
  <r>
    <x v="208"/>
    <d v="2012-05-09T00:00:00"/>
    <x v="9"/>
    <s v="Cat E (Open)"/>
    <x v="584"/>
  </r>
  <r>
    <x v="209"/>
    <d v="2012-04-18T00:00:00"/>
    <x v="9"/>
    <s v="Cat A (Cars up to 1600cc and 97kW)"/>
    <x v="585"/>
  </r>
  <r>
    <x v="209"/>
    <d v="2012-04-18T00:00:00"/>
    <x v="9"/>
    <s v="Cat B (Cars above 1600cc or 97kW)"/>
    <x v="579"/>
  </r>
  <r>
    <x v="209"/>
    <d v="2012-04-18T00:00:00"/>
    <x v="9"/>
    <s v="Cat D (Motorcycles)"/>
    <x v="586"/>
  </r>
  <r>
    <x v="209"/>
    <d v="2012-04-18T00:00:00"/>
    <x v="9"/>
    <s v="Cat C (Goods vehicles and buses)"/>
    <x v="587"/>
  </r>
  <r>
    <x v="209"/>
    <d v="2012-04-18T00:00:00"/>
    <x v="9"/>
    <s v="Cat E (Open)"/>
    <x v="240"/>
  </r>
  <r>
    <x v="210"/>
    <d v="2012-04-04T00:00:00"/>
    <x v="9"/>
    <s v="Cat A (Cars up to 1600cc and 97kW)"/>
    <x v="588"/>
  </r>
  <r>
    <x v="210"/>
    <d v="2012-04-04T00:00:00"/>
    <x v="9"/>
    <s v="Cat B (Cars above 1600cc or 97kW)"/>
    <x v="86"/>
  </r>
  <r>
    <x v="210"/>
    <d v="2012-04-04T00:00:00"/>
    <x v="9"/>
    <s v="Cat D (Motorcycles)"/>
    <x v="589"/>
  </r>
  <r>
    <x v="210"/>
    <d v="2012-04-04T00:00:00"/>
    <x v="9"/>
    <s v="Cat C (Goods vehicles and buses)"/>
    <x v="335"/>
  </r>
  <r>
    <x v="210"/>
    <d v="2012-04-04T00:00:00"/>
    <x v="9"/>
    <s v="Cat E (Open)"/>
    <x v="164"/>
  </r>
  <r>
    <x v="211"/>
    <d v="2012-03-21T00:00:00"/>
    <x v="9"/>
    <s v="Cat A (Cars up to 1600cc and 97kW)"/>
    <x v="590"/>
  </r>
  <r>
    <x v="211"/>
    <d v="2012-03-21T00:00:00"/>
    <x v="9"/>
    <s v="Cat B (Cars above 1600cc or 97kW)"/>
    <x v="86"/>
  </r>
  <r>
    <x v="211"/>
    <d v="2012-03-21T00:00:00"/>
    <x v="9"/>
    <s v="Cat D (Motorcycles)"/>
    <x v="591"/>
  </r>
  <r>
    <x v="211"/>
    <d v="2012-03-21T00:00:00"/>
    <x v="9"/>
    <s v="Cat C (Goods vehicles and buses)"/>
    <x v="352"/>
  </r>
  <r>
    <x v="211"/>
    <d v="2012-03-21T00:00:00"/>
    <x v="9"/>
    <s v="Cat E (Open)"/>
    <x v="441"/>
  </r>
  <r>
    <x v="212"/>
    <d v="2012-03-07T00:00:00"/>
    <x v="9"/>
    <s v="Cat A (Cars up to 1600cc and 97kW)"/>
    <x v="592"/>
  </r>
  <r>
    <x v="212"/>
    <d v="2012-03-07T00:00:00"/>
    <x v="9"/>
    <s v="Cat B (Cars above 1600cc or 97kW)"/>
    <x v="58"/>
  </r>
  <r>
    <x v="212"/>
    <d v="2012-03-07T00:00:00"/>
    <x v="9"/>
    <s v="Cat D (Motorcycles)"/>
    <x v="373"/>
  </r>
  <r>
    <x v="212"/>
    <d v="2012-03-07T00:00:00"/>
    <x v="9"/>
    <s v="Cat C (Goods vehicles and buses)"/>
    <x v="335"/>
  </r>
  <r>
    <x v="212"/>
    <d v="2012-03-07T00:00:00"/>
    <x v="9"/>
    <s v="Cat E (Open)"/>
    <x v="164"/>
  </r>
  <r>
    <x v="213"/>
    <d v="2012-02-22T00:00:00"/>
    <x v="9"/>
    <s v="Cat A (Cars up to 1600cc and 97kW)"/>
    <x v="272"/>
  </r>
  <r>
    <x v="213"/>
    <d v="2012-02-22T00:00:00"/>
    <x v="9"/>
    <s v="Cat B (Cars above 1600cc or 97kW)"/>
    <x v="55"/>
  </r>
  <r>
    <x v="213"/>
    <d v="2012-02-22T00:00:00"/>
    <x v="9"/>
    <s v="Cat D (Motorcycles)"/>
    <x v="373"/>
  </r>
  <r>
    <x v="213"/>
    <d v="2012-02-22T00:00:00"/>
    <x v="9"/>
    <s v="Cat C (Goods vehicles and buses)"/>
    <x v="344"/>
  </r>
  <r>
    <x v="213"/>
    <d v="2012-02-22T00:00:00"/>
    <x v="9"/>
    <s v="Cat E (Open)"/>
    <x v="90"/>
  </r>
  <r>
    <x v="214"/>
    <d v="2012-02-08T00:00:00"/>
    <x v="9"/>
    <s v="Cat A (Cars up to 1600cc and 97kW)"/>
    <x v="593"/>
  </r>
  <r>
    <x v="214"/>
    <d v="2012-02-08T00:00:00"/>
    <x v="9"/>
    <s v="Cat B (Cars above 1600cc or 97kW)"/>
    <x v="208"/>
  </r>
  <r>
    <x v="214"/>
    <d v="2012-02-08T00:00:00"/>
    <x v="9"/>
    <s v="Cat D (Motorcycles)"/>
    <x v="594"/>
  </r>
  <r>
    <x v="214"/>
    <d v="2012-02-08T00:00:00"/>
    <x v="9"/>
    <s v="Cat C (Goods vehicles and buses)"/>
    <x v="340"/>
  </r>
  <r>
    <x v="214"/>
    <d v="2012-02-08T00:00:00"/>
    <x v="9"/>
    <s v="Cat E (Open)"/>
    <x v="577"/>
  </r>
  <r>
    <x v="215"/>
    <d v="2012-01-18T00:00:00"/>
    <x v="9"/>
    <s v="Cat A (Cars up to 1600cc and 97kW)"/>
    <x v="595"/>
  </r>
  <r>
    <x v="215"/>
    <d v="2012-01-18T00:00:00"/>
    <x v="9"/>
    <s v="Cat B (Cars above 1600cc or 97kW)"/>
    <x v="530"/>
  </r>
  <r>
    <x v="215"/>
    <d v="2012-01-18T00:00:00"/>
    <x v="9"/>
    <s v="Cat D (Motorcycles)"/>
    <x v="138"/>
  </r>
  <r>
    <x v="215"/>
    <d v="2012-01-18T00:00:00"/>
    <x v="9"/>
    <s v="Cat C (Goods vehicles and buses)"/>
    <x v="446"/>
  </r>
  <r>
    <x v="215"/>
    <d v="2012-01-18T00:00:00"/>
    <x v="9"/>
    <s v="Cat E (Open)"/>
    <x v="151"/>
  </r>
  <r>
    <x v="216"/>
    <d v="2012-01-05T00:00:00"/>
    <x v="9"/>
    <s v="Cat A (Cars up to 1600cc and 97kW)"/>
    <x v="15"/>
  </r>
  <r>
    <x v="216"/>
    <d v="2012-01-05T00:00:00"/>
    <x v="9"/>
    <s v="Cat B (Cars above 1600cc or 97kW)"/>
    <x v="458"/>
  </r>
  <r>
    <x v="216"/>
    <d v="2012-01-05T00:00:00"/>
    <x v="9"/>
    <s v="Cat D (Motorcycles)"/>
    <x v="96"/>
  </r>
  <r>
    <x v="216"/>
    <d v="2012-01-05T00:00:00"/>
    <x v="9"/>
    <s v="Cat C (Goods vehicles and buses)"/>
    <x v="293"/>
  </r>
  <r>
    <x v="216"/>
    <d v="2012-01-05T00:00:00"/>
    <x v="9"/>
    <s v="Cat E (Open)"/>
    <x v="184"/>
  </r>
  <r>
    <x v="217"/>
    <d v="2011-12-21T00:00:00"/>
    <x v="10"/>
    <s v="Cat A (Cars up to 1600cc and 97kW)"/>
    <x v="273"/>
  </r>
  <r>
    <x v="217"/>
    <d v="2011-12-21T00:00:00"/>
    <x v="10"/>
    <s v="Cat B (Cars above 1600cc or 97kW)"/>
    <x v="34"/>
  </r>
  <r>
    <x v="217"/>
    <d v="2011-12-21T00:00:00"/>
    <x v="10"/>
    <s v="Cat D (Motorcycles)"/>
    <x v="351"/>
  </r>
  <r>
    <x v="217"/>
    <d v="2011-12-21T00:00:00"/>
    <x v="10"/>
    <s v="Cat C (Goods vehicles and buses)"/>
    <x v="271"/>
  </r>
  <r>
    <x v="217"/>
    <d v="2011-12-21T00:00:00"/>
    <x v="10"/>
    <s v="Cat E (Open)"/>
    <x v="472"/>
  </r>
  <r>
    <x v="218"/>
    <d v="2011-12-07T00:00:00"/>
    <x v="10"/>
    <s v="Cat A (Cars up to 1600cc and 97kW)"/>
    <x v="596"/>
  </r>
  <r>
    <x v="218"/>
    <d v="2011-12-07T00:00:00"/>
    <x v="10"/>
    <s v="Cat B (Cars above 1600cc or 97kW)"/>
    <x v="58"/>
  </r>
  <r>
    <x v="218"/>
    <d v="2011-12-07T00:00:00"/>
    <x v="10"/>
    <s v="Cat D (Motorcycles)"/>
    <x v="589"/>
  </r>
  <r>
    <x v="218"/>
    <d v="2011-12-07T00:00:00"/>
    <x v="10"/>
    <s v="Cat C (Goods vehicles and buses)"/>
    <x v="293"/>
  </r>
  <r>
    <x v="218"/>
    <d v="2011-12-07T00:00:00"/>
    <x v="10"/>
    <s v="Cat E (Open)"/>
    <x v="579"/>
  </r>
  <r>
    <x v="219"/>
    <d v="2011-11-23T00:00:00"/>
    <x v="10"/>
    <s v="Cat A (Cars up to 1600cc and 97kW)"/>
    <x v="244"/>
  </r>
  <r>
    <x v="219"/>
    <d v="2011-11-23T00:00:00"/>
    <x v="10"/>
    <s v="Cat B (Cars above 1600cc or 97kW)"/>
    <x v="530"/>
  </r>
  <r>
    <x v="219"/>
    <d v="2011-11-23T00:00:00"/>
    <x v="10"/>
    <s v="Cat D (Motorcycles)"/>
    <x v="157"/>
  </r>
  <r>
    <x v="219"/>
    <d v="2011-11-23T00:00:00"/>
    <x v="10"/>
    <s v="Cat C (Goods vehicles and buses)"/>
    <x v="513"/>
  </r>
  <r>
    <x v="219"/>
    <d v="2011-11-23T00:00:00"/>
    <x v="10"/>
    <s v="Cat E (Open)"/>
    <x v="339"/>
  </r>
  <r>
    <x v="220"/>
    <d v="2011-11-10T00:00:00"/>
    <x v="10"/>
    <s v="Cat A (Cars up to 1600cc and 97kW)"/>
    <x v="597"/>
  </r>
  <r>
    <x v="220"/>
    <d v="2011-11-10T00:00:00"/>
    <x v="10"/>
    <s v="Cat B (Cars above 1600cc or 97kW)"/>
    <x v="458"/>
  </r>
  <r>
    <x v="220"/>
    <d v="2011-11-10T00:00:00"/>
    <x v="10"/>
    <s v="Cat D (Motorcycles)"/>
    <x v="96"/>
  </r>
  <r>
    <x v="220"/>
    <d v="2011-11-10T00:00:00"/>
    <x v="10"/>
    <s v="Cat C (Goods vehicles and buses)"/>
    <x v="289"/>
  </r>
  <r>
    <x v="220"/>
    <d v="2011-11-10T00:00:00"/>
    <x v="10"/>
    <s v="Cat E (Open)"/>
    <x v="189"/>
  </r>
  <r>
    <x v="221"/>
    <d v="2011-10-19T00:00:00"/>
    <x v="10"/>
    <s v="Cat A (Cars up to 1600cc and 97kW)"/>
    <x v="249"/>
  </r>
  <r>
    <x v="221"/>
    <d v="2011-10-19T00:00:00"/>
    <x v="10"/>
    <s v="Cat B (Cars above 1600cc or 97kW)"/>
    <x v="530"/>
  </r>
  <r>
    <x v="221"/>
    <d v="2011-10-19T00:00:00"/>
    <x v="10"/>
    <s v="Cat D (Motorcycles)"/>
    <x v="384"/>
  </r>
  <r>
    <x v="221"/>
    <d v="2011-10-19T00:00:00"/>
    <x v="10"/>
    <s v="Cat C (Goods vehicles and buses)"/>
    <x v="289"/>
  </r>
  <r>
    <x v="221"/>
    <d v="2011-10-19T00:00:00"/>
    <x v="10"/>
    <s v="Cat E (Open)"/>
    <x v="189"/>
  </r>
  <r>
    <x v="222"/>
    <d v="2011-10-05T00:00:00"/>
    <x v="10"/>
    <s v="Cat A (Cars up to 1600cc and 97kW)"/>
    <x v="596"/>
  </r>
  <r>
    <x v="222"/>
    <d v="2011-10-05T00:00:00"/>
    <x v="10"/>
    <s v="Cat B (Cars above 1600cc or 97kW)"/>
    <x v="458"/>
  </r>
  <r>
    <x v="222"/>
    <d v="2011-10-05T00:00:00"/>
    <x v="10"/>
    <s v="Cat D (Motorcycles)"/>
    <x v="157"/>
  </r>
  <r>
    <x v="222"/>
    <d v="2011-10-05T00:00:00"/>
    <x v="10"/>
    <s v="Cat C (Goods vehicles and buses)"/>
    <x v="271"/>
  </r>
  <r>
    <x v="222"/>
    <d v="2011-10-05T00:00:00"/>
    <x v="10"/>
    <s v="Cat E (Open)"/>
    <x v="81"/>
  </r>
  <r>
    <x v="223"/>
    <d v="2011-09-21T00:00:00"/>
    <x v="10"/>
    <s v="Cat A (Cars up to 1600cc and 97kW)"/>
    <x v="597"/>
  </r>
  <r>
    <x v="223"/>
    <d v="2011-09-21T00:00:00"/>
    <x v="10"/>
    <s v="Cat B (Cars above 1600cc or 97kW)"/>
    <x v="530"/>
  </r>
  <r>
    <x v="223"/>
    <d v="2011-09-21T00:00:00"/>
    <x v="10"/>
    <s v="Cat D (Motorcycles)"/>
    <x v="351"/>
  </r>
  <r>
    <x v="223"/>
    <d v="2011-09-21T00:00:00"/>
    <x v="10"/>
    <s v="Cat C (Goods vehicles and buses)"/>
    <x v="565"/>
  </r>
  <r>
    <x v="223"/>
    <d v="2011-09-21T00:00:00"/>
    <x v="10"/>
    <s v="Cat E (Open)"/>
    <x v="204"/>
  </r>
  <r>
    <x v="224"/>
    <d v="2011-09-07T00:00:00"/>
    <x v="10"/>
    <s v="Cat A (Cars up to 1600cc and 97kW)"/>
    <x v="597"/>
  </r>
  <r>
    <x v="224"/>
    <d v="2011-09-07T00:00:00"/>
    <x v="10"/>
    <s v="Cat B (Cars above 1600cc or 97kW)"/>
    <x v="128"/>
  </r>
  <r>
    <x v="224"/>
    <d v="2011-09-07T00:00:00"/>
    <x v="10"/>
    <s v="Cat D (Motorcycles)"/>
    <x v="96"/>
  </r>
  <r>
    <x v="224"/>
    <d v="2011-09-07T00:00:00"/>
    <x v="10"/>
    <s v="Cat C (Goods vehicles and buses)"/>
    <x v="570"/>
  </r>
  <r>
    <x v="224"/>
    <d v="2011-09-07T00:00:00"/>
    <x v="10"/>
    <s v="Cat E (Open)"/>
    <x v="189"/>
  </r>
  <r>
    <x v="225"/>
    <d v="2011-08-17T00:00:00"/>
    <x v="10"/>
    <s v="Cat A (Cars up to 1600cc and 97kW)"/>
    <x v="205"/>
  </r>
  <r>
    <x v="225"/>
    <d v="2011-08-17T00:00:00"/>
    <x v="10"/>
    <s v="Cat B (Cars above 1600cc or 97kW)"/>
    <x v="530"/>
  </r>
  <r>
    <x v="225"/>
    <d v="2011-08-17T00:00:00"/>
    <x v="10"/>
    <s v="Cat D (Motorcycles)"/>
    <x v="384"/>
  </r>
  <r>
    <x v="225"/>
    <d v="2011-08-17T00:00:00"/>
    <x v="10"/>
    <s v="Cat C (Goods vehicles and buses)"/>
    <x v="511"/>
  </r>
  <r>
    <x v="225"/>
    <d v="2011-08-17T00:00:00"/>
    <x v="10"/>
    <s v="Cat E (Open)"/>
    <x v="556"/>
  </r>
  <r>
    <x v="226"/>
    <d v="2011-08-03T00:00:00"/>
    <x v="10"/>
    <s v="Cat A (Cars up to 1600cc and 97kW)"/>
    <x v="273"/>
  </r>
  <r>
    <x v="226"/>
    <d v="2011-08-03T00:00:00"/>
    <x v="10"/>
    <s v="Cat B (Cars above 1600cc or 97kW)"/>
    <x v="58"/>
  </r>
  <r>
    <x v="226"/>
    <d v="2011-08-03T00:00:00"/>
    <x v="10"/>
    <s v="Cat D (Motorcycles)"/>
    <x v="108"/>
  </r>
  <r>
    <x v="226"/>
    <d v="2011-08-03T00:00:00"/>
    <x v="10"/>
    <s v="Cat C (Goods vehicles and buses)"/>
    <x v="446"/>
  </r>
  <r>
    <x v="226"/>
    <d v="2011-08-03T00:00:00"/>
    <x v="10"/>
    <s v="Cat E (Open)"/>
    <x v="380"/>
  </r>
  <r>
    <x v="227"/>
    <d v="2011-07-20T00:00:00"/>
    <x v="10"/>
    <s v="Cat A (Cars up to 1600cc and 97kW)"/>
    <x v="559"/>
  </r>
  <r>
    <x v="227"/>
    <d v="2011-07-20T00:00:00"/>
    <x v="10"/>
    <s v="Cat B (Cars above 1600cc or 97kW)"/>
    <x v="386"/>
  </r>
  <r>
    <x v="227"/>
    <d v="2011-07-20T00:00:00"/>
    <x v="10"/>
    <s v="Cat D (Motorcycles)"/>
    <x v="204"/>
  </r>
  <r>
    <x v="227"/>
    <d v="2011-07-20T00:00:00"/>
    <x v="10"/>
    <s v="Cat C (Goods vehicles and buses)"/>
    <x v="114"/>
  </r>
  <r>
    <x v="227"/>
    <d v="2011-07-20T00:00:00"/>
    <x v="10"/>
    <s v="Cat E (Open)"/>
    <x v="92"/>
  </r>
  <r>
    <x v="228"/>
    <d v="2011-07-06T00:00:00"/>
    <x v="10"/>
    <s v="Cat A (Cars up to 1600cc and 97kW)"/>
    <x v="282"/>
  </r>
  <r>
    <x v="228"/>
    <d v="2011-07-06T00:00:00"/>
    <x v="10"/>
    <s v="Cat B (Cars above 1600cc or 97kW)"/>
    <x v="296"/>
  </r>
  <r>
    <x v="228"/>
    <d v="2011-07-06T00:00:00"/>
    <x v="10"/>
    <s v="Cat D (Motorcycles)"/>
    <x v="598"/>
  </r>
  <r>
    <x v="228"/>
    <d v="2011-07-06T00:00:00"/>
    <x v="10"/>
    <s v="Cat C (Goods vehicles and buses)"/>
    <x v="19"/>
  </r>
  <r>
    <x v="228"/>
    <d v="2011-07-06T00:00:00"/>
    <x v="10"/>
    <s v="Cat E (Open)"/>
    <x v="24"/>
  </r>
  <r>
    <x v="229"/>
    <d v="2011-06-22T00:00:00"/>
    <x v="10"/>
    <s v="Cat A (Cars up to 1600cc and 97kW)"/>
    <x v="599"/>
  </r>
  <r>
    <x v="229"/>
    <d v="2011-06-22T00:00:00"/>
    <x v="10"/>
    <s v="Cat B (Cars above 1600cc or 97kW)"/>
    <x v="48"/>
  </r>
  <r>
    <x v="229"/>
    <d v="2011-06-22T00:00:00"/>
    <x v="10"/>
    <s v="Cat D (Motorcycles)"/>
    <x v="88"/>
  </r>
  <r>
    <x v="229"/>
    <d v="2011-06-22T00:00:00"/>
    <x v="10"/>
    <s v="Cat C (Goods vehicles and buses)"/>
    <x v="558"/>
  </r>
  <r>
    <x v="229"/>
    <d v="2011-06-22T00:00:00"/>
    <x v="10"/>
    <s v="Cat E (Open)"/>
    <x v="470"/>
  </r>
  <r>
    <x v="230"/>
    <d v="2011-06-08T00:00:00"/>
    <x v="10"/>
    <s v="Cat A (Cars up to 1600cc and 97kW)"/>
    <x v="559"/>
  </r>
  <r>
    <x v="230"/>
    <d v="2011-06-08T00:00:00"/>
    <x v="10"/>
    <s v="Cat B (Cars above 1600cc or 97kW)"/>
    <x v="600"/>
  </r>
  <r>
    <x v="230"/>
    <d v="2011-06-08T00:00:00"/>
    <x v="10"/>
    <s v="Cat D (Motorcycles)"/>
    <x v="441"/>
  </r>
  <r>
    <x v="230"/>
    <d v="2011-06-08T00:00:00"/>
    <x v="10"/>
    <s v="Cat C (Goods vehicles and buses)"/>
    <x v="19"/>
  </r>
  <r>
    <x v="230"/>
    <d v="2011-06-08T00:00:00"/>
    <x v="10"/>
    <s v="Cat E (Open)"/>
    <x v="543"/>
  </r>
  <r>
    <x v="231"/>
    <d v="2011-05-19T00:00:00"/>
    <x v="10"/>
    <s v="Cat A (Cars up to 1600cc and 97kW)"/>
    <x v="539"/>
  </r>
  <r>
    <x v="231"/>
    <d v="2011-05-19T00:00:00"/>
    <x v="10"/>
    <s v="Cat B (Cars above 1600cc or 97kW)"/>
    <x v="600"/>
  </r>
  <r>
    <x v="231"/>
    <d v="2011-05-19T00:00:00"/>
    <x v="10"/>
    <s v="Cat D (Motorcycles)"/>
    <x v="180"/>
  </r>
  <r>
    <x v="231"/>
    <d v="2011-05-19T00:00:00"/>
    <x v="10"/>
    <s v="Cat C (Goods vehicles and buses)"/>
    <x v="122"/>
  </r>
  <r>
    <x v="231"/>
    <d v="2011-05-19T00:00:00"/>
    <x v="10"/>
    <s v="Cat E (Open)"/>
    <x v="81"/>
  </r>
  <r>
    <x v="232"/>
    <d v="2011-05-05T00:00:00"/>
    <x v="10"/>
    <s v="Cat A (Cars up to 1600cc and 97kW)"/>
    <x v="514"/>
  </r>
  <r>
    <x v="232"/>
    <d v="2011-05-05T00:00:00"/>
    <x v="10"/>
    <s v="Cat B (Cars above 1600cc or 97kW)"/>
    <x v="601"/>
  </r>
  <r>
    <x v="232"/>
    <d v="2011-05-05T00:00:00"/>
    <x v="10"/>
    <s v="Cat D (Motorcycles)"/>
    <x v="189"/>
  </r>
  <r>
    <x v="232"/>
    <d v="2011-05-05T00:00:00"/>
    <x v="10"/>
    <s v="Cat C (Goods vehicles and buses)"/>
    <x v="532"/>
  </r>
  <r>
    <x v="232"/>
    <d v="2011-05-05T00:00:00"/>
    <x v="10"/>
    <s v="Cat E (Open)"/>
    <x v="189"/>
  </r>
  <r>
    <x v="233"/>
    <d v="2011-04-20T00:00:00"/>
    <x v="10"/>
    <s v="Cat A (Cars up to 1600cc and 97kW)"/>
    <x v="249"/>
  </r>
  <r>
    <x v="233"/>
    <d v="2011-04-20T00:00:00"/>
    <x v="10"/>
    <s v="Cat B (Cars above 1600cc or 97kW)"/>
    <x v="48"/>
  </r>
  <r>
    <x v="233"/>
    <d v="2011-04-20T00:00:00"/>
    <x v="10"/>
    <s v="Cat D (Motorcycles)"/>
    <x v="180"/>
  </r>
  <r>
    <x v="233"/>
    <d v="2011-04-20T00:00:00"/>
    <x v="10"/>
    <s v="Cat C (Goods vehicles and buses)"/>
    <x v="547"/>
  </r>
  <r>
    <x v="233"/>
    <d v="2011-04-20T00:00:00"/>
    <x v="10"/>
    <s v="Cat E (Open)"/>
    <x v="189"/>
  </r>
  <r>
    <x v="234"/>
    <d v="2011-04-06T00:00:00"/>
    <x v="10"/>
    <s v="Cat A (Cars up to 1600cc and 97kW)"/>
    <x v="599"/>
  </r>
  <r>
    <x v="234"/>
    <d v="2011-04-06T00:00:00"/>
    <x v="10"/>
    <s v="Cat B (Cars above 1600cc or 97kW)"/>
    <x v="243"/>
  </r>
  <r>
    <x v="234"/>
    <d v="2011-04-06T00:00:00"/>
    <x v="10"/>
    <s v="Cat D (Motorcycles)"/>
    <x v="602"/>
  </r>
  <r>
    <x v="234"/>
    <d v="2011-04-06T00:00:00"/>
    <x v="10"/>
    <s v="Cat C (Goods vehicles and buses)"/>
    <x v="19"/>
  </r>
  <r>
    <x v="234"/>
    <d v="2011-04-06T00:00:00"/>
    <x v="10"/>
    <s v="Cat E (Open)"/>
    <x v="549"/>
  </r>
  <r>
    <x v="235"/>
    <d v="2011-03-23T00:00:00"/>
    <x v="10"/>
    <s v="Cat A (Cars up to 1600cc and 97kW)"/>
    <x v="225"/>
  </r>
  <r>
    <x v="235"/>
    <d v="2011-03-23T00:00:00"/>
    <x v="10"/>
    <s v="Cat B (Cars above 1600cc or 97kW)"/>
    <x v="600"/>
  </r>
  <r>
    <x v="235"/>
    <d v="2011-03-23T00:00:00"/>
    <x v="10"/>
    <s v="Cat D (Motorcycles)"/>
    <x v="392"/>
  </r>
  <r>
    <x v="235"/>
    <d v="2011-03-23T00:00:00"/>
    <x v="10"/>
    <s v="Cat C (Goods vehicles and buses)"/>
    <x v="603"/>
  </r>
  <r>
    <x v="235"/>
    <d v="2011-03-23T00:00:00"/>
    <x v="10"/>
    <s v="Cat E (Open)"/>
    <x v="189"/>
  </r>
  <r>
    <x v="236"/>
    <d v="2011-03-09T00:00:00"/>
    <x v="10"/>
    <s v="Cat A (Cars up to 1600cc and 97kW)"/>
    <x v="327"/>
  </r>
  <r>
    <x v="236"/>
    <d v="2011-03-09T00:00:00"/>
    <x v="10"/>
    <s v="Cat B (Cars above 1600cc or 97kW)"/>
    <x v="600"/>
  </r>
  <r>
    <x v="236"/>
    <d v="2011-03-09T00:00:00"/>
    <x v="10"/>
    <s v="Cat D (Motorcycles)"/>
    <x v="598"/>
  </r>
  <r>
    <x v="236"/>
    <d v="2011-03-09T00:00:00"/>
    <x v="10"/>
    <s v="Cat C (Goods vehicles and buses)"/>
    <x v="19"/>
  </r>
  <r>
    <x v="236"/>
    <d v="2011-03-09T00:00:00"/>
    <x v="10"/>
    <s v="Cat E (Open)"/>
    <x v="552"/>
  </r>
  <r>
    <x v="237"/>
    <d v="2011-02-23T00:00:00"/>
    <x v="10"/>
    <s v="Cat A (Cars up to 1600cc and 97kW)"/>
    <x v="514"/>
  </r>
  <r>
    <x v="237"/>
    <d v="2011-02-23T00:00:00"/>
    <x v="10"/>
    <s v="Cat B (Cars above 1600cc or 97kW)"/>
    <x v="600"/>
  </r>
  <r>
    <x v="237"/>
    <d v="2011-02-23T00:00:00"/>
    <x v="10"/>
    <s v="Cat D (Motorcycles)"/>
    <x v="189"/>
  </r>
  <r>
    <x v="237"/>
    <d v="2011-02-23T00:00:00"/>
    <x v="10"/>
    <s v="Cat C (Goods vehicles and buses)"/>
    <x v="485"/>
  </r>
  <r>
    <x v="237"/>
    <d v="2011-02-23T00:00:00"/>
    <x v="10"/>
    <s v="Cat E (Open)"/>
    <x v="552"/>
  </r>
  <r>
    <x v="238"/>
    <d v="2011-02-09T00:00:00"/>
    <x v="10"/>
    <s v="Cat A (Cars up to 1600cc and 97kW)"/>
    <x v="539"/>
  </r>
  <r>
    <x v="238"/>
    <d v="2011-02-09T00:00:00"/>
    <x v="10"/>
    <s v="Cat B (Cars above 1600cc or 97kW)"/>
    <x v="604"/>
  </r>
  <r>
    <x v="238"/>
    <d v="2011-02-09T00:00:00"/>
    <x v="10"/>
    <s v="Cat D (Motorcycles)"/>
    <x v="88"/>
  </r>
  <r>
    <x v="238"/>
    <d v="2011-02-09T00:00:00"/>
    <x v="10"/>
    <s v="Cat C (Goods vehicles and buses)"/>
    <x v="605"/>
  </r>
  <r>
    <x v="238"/>
    <d v="2011-02-09T00:00:00"/>
    <x v="10"/>
    <s v="Cat E (Open)"/>
    <x v="85"/>
  </r>
  <r>
    <x v="239"/>
    <d v="2011-01-19T00:00:00"/>
    <x v="10"/>
    <s v="Cat A (Cars up to 1600cc and 97kW)"/>
    <x v="606"/>
  </r>
  <r>
    <x v="239"/>
    <d v="2011-01-19T00:00:00"/>
    <x v="10"/>
    <s v="Cat B (Cars above 1600cc or 97kW)"/>
    <x v="526"/>
  </r>
  <r>
    <x v="239"/>
    <d v="2011-01-19T00:00:00"/>
    <x v="10"/>
    <s v="Cat D (Motorcycles)"/>
    <x v="470"/>
  </r>
  <r>
    <x v="239"/>
    <d v="2011-01-19T00:00:00"/>
    <x v="10"/>
    <s v="Cat C (Goods vehicles and buses)"/>
    <x v="607"/>
  </r>
  <r>
    <x v="239"/>
    <d v="2011-01-19T00:00:00"/>
    <x v="10"/>
    <s v="Cat E (Open)"/>
    <x v="494"/>
  </r>
  <r>
    <x v="240"/>
    <d v="2011-01-05T00:00:00"/>
    <x v="10"/>
    <s v="Cat A (Cars up to 1600cc and 97kW)"/>
    <x v="608"/>
  </r>
  <r>
    <x v="240"/>
    <d v="2011-01-05T00:00:00"/>
    <x v="10"/>
    <s v="Cat B (Cars above 1600cc or 97kW)"/>
    <x v="535"/>
  </r>
  <r>
    <x v="240"/>
    <d v="2011-01-05T00:00:00"/>
    <x v="10"/>
    <s v="Cat D (Motorcycles)"/>
    <x v="602"/>
  </r>
  <r>
    <x v="240"/>
    <d v="2011-01-05T00:00:00"/>
    <x v="10"/>
    <s v="Cat C (Goods vehicles and buses)"/>
    <x v="609"/>
  </r>
  <r>
    <x v="240"/>
    <d v="2011-01-05T00:00:00"/>
    <x v="10"/>
    <s v="Cat E (Open)"/>
    <x v="164"/>
  </r>
  <r>
    <x v="241"/>
    <d v="2010-12-22T00:00:00"/>
    <x v="11"/>
    <s v="Cat A (Cars up to 1600cc and 97kW)"/>
    <x v="610"/>
  </r>
  <r>
    <x v="241"/>
    <d v="2010-12-22T00:00:00"/>
    <x v="11"/>
    <s v="Cat B (Cars above 1600cc or 97kW)"/>
    <x v="345"/>
  </r>
  <r>
    <x v="241"/>
    <d v="2010-12-22T00:00:00"/>
    <x v="11"/>
    <s v="Cat D (Motorcycles)"/>
    <x v="29"/>
  </r>
  <r>
    <x v="241"/>
    <d v="2010-12-22T00:00:00"/>
    <x v="11"/>
    <s v="Cat C (Goods vehicles and buses)"/>
    <x v="533"/>
  </r>
  <r>
    <x v="241"/>
    <d v="2010-12-22T00:00:00"/>
    <x v="11"/>
    <s v="Cat E (Open)"/>
    <x v="584"/>
  </r>
  <r>
    <x v="242"/>
    <d v="2010-12-08T00:00:00"/>
    <x v="11"/>
    <s v="Cat A (Cars up to 1600cc and 97kW)"/>
    <x v="611"/>
  </r>
  <r>
    <x v="242"/>
    <d v="2010-12-08T00:00:00"/>
    <x v="11"/>
    <s v="Cat B (Cars above 1600cc or 97kW)"/>
    <x v="612"/>
  </r>
  <r>
    <x v="242"/>
    <d v="2010-12-08T00:00:00"/>
    <x v="11"/>
    <s v="Cat D (Motorcycles)"/>
    <x v="556"/>
  </r>
  <r>
    <x v="242"/>
    <d v="2010-12-08T00:00:00"/>
    <x v="11"/>
    <s v="Cat C (Goods vehicles and buses)"/>
    <x v="533"/>
  </r>
  <r>
    <x v="242"/>
    <d v="2010-12-08T00:00:00"/>
    <x v="11"/>
    <s v="Cat E (Open)"/>
    <x v="235"/>
  </r>
  <r>
    <x v="243"/>
    <d v="2010-11-18T00:00:00"/>
    <x v="11"/>
    <s v="Cat A (Cars up to 1600cc and 97kW)"/>
    <x v="613"/>
  </r>
  <r>
    <x v="243"/>
    <d v="2010-11-18T00:00:00"/>
    <x v="11"/>
    <s v="Cat B (Cars above 1600cc or 97kW)"/>
    <x v="614"/>
  </r>
  <r>
    <x v="243"/>
    <d v="2010-11-18T00:00:00"/>
    <x v="11"/>
    <s v="Cat D (Motorcycles)"/>
    <x v="452"/>
  </r>
  <r>
    <x v="243"/>
    <d v="2010-11-18T00:00:00"/>
    <x v="11"/>
    <s v="Cat C (Goods vehicles and buses)"/>
    <x v="609"/>
  </r>
  <r>
    <x v="243"/>
    <d v="2010-11-18T00:00:00"/>
    <x v="11"/>
    <s v="Cat E (Open)"/>
    <x v="85"/>
  </r>
  <r>
    <x v="244"/>
    <d v="2010-11-03T00:00:00"/>
    <x v="11"/>
    <s v="Cat A (Cars up to 1600cc and 97kW)"/>
    <x v="611"/>
  </r>
  <r>
    <x v="244"/>
    <d v="2010-11-03T00:00:00"/>
    <x v="11"/>
    <s v="Cat B (Cars above 1600cc or 97kW)"/>
    <x v="336"/>
  </r>
  <r>
    <x v="244"/>
    <d v="2010-11-03T00:00:00"/>
    <x v="11"/>
    <s v="Cat D (Motorcycles)"/>
    <x v="62"/>
  </r>
  <r>
    <x v="244"/>
    <d v="2010-11-03T00:00:00"/>
    <x v="11"/>
    <s v="Cat C (Goods vehicles and buses)"/>
    <x v="609"/>
  </r>
  <r>
    <x v="244"/>
    <d v="2010-11-03T00:00:00"/>
    <x v="11"/>
    <s v="Cat E (Open)"/>
    <x v="47"/>
  </r>
  <r>
    <x v="245"/>
    <d v="2010-10-20T00:00:00"/>
    <x v="11"/>
    <s v="Cat A (Cars up to 1600cc and 97kW)"/>
    <x v="615"/>
  </r>
  <r>
    <x v="245"/>
    <d v="2010-10-20T00:00:00"/>
    <x v="11"/>
    <s v="Cat B (Cars above 1600cc or 97kW)"/>
    <x v="612"/>
  </r>
  <r>
    <x v="245"/>
    <d v="2010-10-20T00:00:00"/>
    <x v="11"/>
    <s v="Cat D (Motorcycles)"/>
    <x v="85"/>
  </r>
  <r>
    <x v="245"/>
    <d v="2010-10-20T00:00:00"/>
    <x v="11"/>
    <s v="Cat C (Goods vehicles and buses)"/>
    <x v="616"/>
  </r>
  <r>
    <x v="245"/>
    <d v="2010-10-20T00:00:00"/>
    <x v="11"/>
    <s v="Cat E (Open)"/>
    <x v="584"/>
  </r>
  <r>
    <x v="246"/>
    <d v="2010-10-06T00:00:00"/>
    <x v="11"/>
    <s v="Cat A (Cars up to 1600cc and 97kW)"/>
    <x v="617"/>
  </r>
  <r>
    <x v="246"/>
    <d v="2010-10-06T00:00:00"/>
    <x v="11"/>
    <s v="Cat B (Cars above 1600cc or 97kW)"/>
    <x v="612"/>
  </r>
  <r>
    <x v="246"/>
    <d v="2010-10-06T00:00:00"/>
    <x v="11"/>
    <s v="Cat D (Motorcycles)"/>
    <x v="618"/>
  </r>
  <r>
    <x v="246"/>
    <d v="2010-10-06T00:00:00"/>
    <x v="11"/>
    <s v="Cat C (Goods vehicles and buses)"/>
    <x v="619"/>
  </r>
  <r>
    <x v="246"/>
    <d v="2010-10-06T00:00:00"/>
    <x v="11"/>
    <s v="Cat E (Open)"/>
    <x v="584"/>
  </r>
  <r>
    <x v="247"/>
    <d v="2010-09-22T00:00:00"/>
    <x v="11"/>
    <s v="Cat A (Cars up to 1600cc and 97kW)"/>
    <x v="613"/>
  </r>
  <r>
    <x v="247"/>
    <d v="2010-09-22T00:00:00"/>
    <x v="11"/>
    <s v="Cat B (Cars above 1600cc or 97kW)"/>
    <x v="357"/>
  </r>
  <r>
    <x v="247"/>
    <d v="2010-09-22T00:00:00"/>
    <x v="11"/>
    <s v="Cat D (Motorcycles)"/>
    <x v="543"/>
  </r>
  <r>
    <x v="247"/>
    <d v="2010-09-22T00:00:00"/>
    <x v="11"/>
    <s v="Cat C (Goods vehicles and buses)"/>
    <x v="620"/>
  </r>
  <r>
    <x v="247"/>
    <d v="2010-09-22T00:00:00"/>
    <x v="11"/>
    <s v="Cat E (Open)"/>
    <x v="164"/>
  </r>
  <r>
    <x v="248"/>
    <d v="2010-09-08T00:00:00"/>
    <x v="11"/>
    <s v="Cat A (Cars up to 1600cc and 97kW)"/>
    <x v="621"/>
  </r>
  <r>
    <x v="248"/>
    <d v="2010-09-08T00:00:00"/>
    <x v="11"/>
    <s v="Cat B (Cars above 1600cc or 97kW)"/>
    <x v="612"/>
  </r>
  <r>
    <x v="248"/>
    <d v="2010-09-08T00:00:00"/>
    <x v="11"/>
    <s v="Cat D (Motorcycles)"/>
    <x v="213"/>
  </r>
  <r>
    <x v="248"/>
    <d v="2010-09-08T00:00:00"/>
    <x v="11"/>
    <s v="Cat C (Goods vehicles and buses)"/>
    <x v="622"/>
  </r>
  <r>
    <x v="248"/>
    <d v="2010-09-08T00:00:00"/>
    <x v="11"/>
    <s v="Cat E (Open)"/>
    <x v="555"/>
  </r>
  <r>
    <x v="249"/>
    <d v="2010-08-18T00:00:00"/>
    <x v="11"/>
    <s v="Cat A (Cars up to 1600cc and 97kW)"/>
    <x v="623"/>
  </r>
  <r>
    <x v="249"/>
    <d v="2010-08-18T00:00:00"/>
    <x v="11"/>
    <s v="Cat B (Cars above 1600cc or 97kW)"/>
    <x v="336"/>
  </r>
  <r>
    <x v="249"/>
    <d v="2010-08-18T00:00:00"/>
    <x v="11"/>
    <s v="Cat D (Motorcycles)"/>
    <x v="92"/>
  </r>
  <r>
    <x v="249"/>
    <d v="2010-08-18T00:00:00"/>
    <x v="11"/>
    <s v="Cat C (Goods vehicles and buses)"/>
    <x v="620"/>
  </r>
  <r>
    <x v="249"/>
    <d v="2010-08-18T00:00:00"/>
    <x v="11"/>
    <s v="Cat E (Open)"/>
    <x v="83"/>
  </r>
  <r>
    <x v="250"/>
    <d v="2010-08-04T00:00:00"/>
    <x v="11"/>
    <s v="Cat A (Cars up to 1600cc and 97kW)"/>
    <x v="624"/>
  </r>
  <r>
    <x v="250"/>
    <d v="2010-08-04T00:00:00"/>
    <x v="11"/>
    <s v="Cat B (Cars above 1600cc or 97kW)"/>
    <x v="612"/>
  </r>
  <r>
    <x v="250"/>
    <d v="2010-08-04T00:00:00"/>
    <x v="11"/>
    <s v="Cat D (Motorcycles)"/>
    <x v="552"/>
  </r>
  <r>
    <x v="250"/>
    <d v="2010-08-04T00:00:00"/>
    <x v="11"/>
    <s v="Cat C (Goods vehicles and buses)"/>
    <x v="609"/>
  </r>
  <r>
    <x v="250"/>
    <d v="2010-08-04T00:00:00"/>
    <x v="11"/>
    <s v="Cat E (Open)"/>
    <x v="164"/>
  </r>
  <r>
    <x v="251"/>
    <d v="2010-07-21T00:00:00"/>
    <x v="11"/>
    <s v="Cat A (Cars up to 1600cc and 97kW)"/>
    <x v="625"/>
  </r>
  <r>
    <x v="251"/>
    <d v="2010-07-21T00:00:00"/>
    <x v="11"/>
    <s v="Cat B (Cars above 1600cc or 97kW)"/>
    <x v="199"/>
  </r>
  <r>
    <x v="251"/>
    <d v="2010-07-21T00:00:00"/>
    <x v="11"/>
    <s v="Cat D (Motorcycles)"/>
    <x v="556"/>
  </r>
  <r>
    <x v="251"/>
    <d v="2010-07-21T00:00:00"/>
    <x v="11"/>
    <s v="Cat C (Goods vehicles and buses)"/>
    <x v="365"/>
  </r>
  <r>
    <x v="251"/>
    <d v="2010-07-21T00:00:00"/>
    <x v="11"/>
    <s v="Cat E (Open)"/>
    <x v="132"/>
  </r>
  <r>
    <x v="252"/>
    <d v="2010-07-07T00:00:00"/>
    <x v="11"/>
    <s v="Cat A (Cars up to 1600cc and 97kW)"/>
    <x v="626"/>
  </r>
  <r>
    <x v="252"/>
    <d v="2010-07-07T00:00:00"/>
    <x v="11"/>
    <s v="Cat B (Cars above 1600cc or 97kW)"/>
    <x v="205"/>
  </r>
  <r>
    <x v="252"/>
    <d v="2010-07-07T00:00:00"/>
    <x v="11"/>
    <s v="Cat D (Motorcycles)"/>
    <x v="55"/>
  </r>
  <r>
    <x v="252"/>
    <d v="2010-07-07T00:00:00"/>
    <x v="11"/>
    <s v="Cat C (Goods vehicles and buses)"/>
    <x v="389"/>
  </r>
  <r>
    <x v="252"/>
    <d v="2010-07-07T00:00:00"/>
    <x v="11"/>
    <s v="Cat E (Open)"/>
    <x v="377"/>
  </r>
  <r>
    <x v="253"/>
    <d v="2010-06-23T00:00:00"/>
    <x v="11"/>
    <s v="Cat A (Cars up to 1600cc and 97kW)"/>
    <x v="625"/>
  </r>
  <r>
    <x v="253"/>
    <d v="2010-06-23T00:00:00"/>
    <x v="11"/>
    <s v="Cat B (Cars above 1600cc or 97kW)"/>
    <x v="205"/>
  </r>
  <r>
    <x v="253"/>
    <d v="2010-06-23T00:00:00"/>
    <x v="11"/>
    <s v="Cat D (Motorcycles)"/>
    <x v="602"/>
  </r>
  <r>
    <x v="253"/>
    <d v="2010-06-23T00:00:00"/>
    <x v="11"/>
    <s v="Cat C (Goods vehicles and buses)"/>
    <x v="369"/>
  </r>
  <r>
    <x v="253"/>
    <d v="2010-06-23T00:00:00"/>
    <x v="11"/>
    <s v="Cat E (Open)"/>
    <x v="392"/>
  </r>
  <r>
    <x v="254"/>
    <d v="2010-06-09T00:00:00"/>
    <x v="11"/>
    <s v="Cat A (Cars up to 1600cc and 97kW)"/>
    <x v="627"/>
  </r>
  <r>
    <x v="254"/>
    <d v="2010-06-09T00:00:00"/>
    <x v="11"/>
    <s v="Cat B (Cars above 1600cc or 97kW)"/>
    <x v="321"/>
  </r>
  <r>
    <x v="254"/>
    <d v="2010-06-09T00:00:00"/>
    <x v="11"/>
    <s v="Cat D (Motorcycles)"/>
    <x v="128"/>
  </r>
  <r>
    <x v="254"/>
    <d v="2010-06-09T00:00:00"/>
    <x v="11"/>
    <s v="Cat C (Goods vehicles and buses)"/>
    <x v="628"/>
  </r>
  <r>
    <x v="254"/>
    <d v="2010-06-09T00:00:00"/>
    <x v="11"/>
    <s v="Cat E (Open)"/>
    <x v="452"/>
  </r>
  <r>
    <x v="255"/>
    <d v="2010-05-19T00:00:00"/>
    <x v="11"/>
    <s v="Cat A (Cars up to 1600cc and 97kW)"/>
    <x v="625"/>
  </r>
  <r>
    <x v="255"/>
    <d v="2010-05-19T00:00:00"/>
    <x v="11"/>
    <s v="Cat B (Cars above 1600cc or 97kW)"/>
    <x v="215"/>
  </r>
  <r>
    <x v="255"/>
    <d v="2010-05-19T00:00:00"/>
    <x v="11"/>
    <s v="Cat D (Motorcycles)"/>
    <x v="120"/>
  </r>
  <r>
    <x v="255"/>
    <d v="2010-05-19T00:00:00"/>
    <x v="11"/>
    <s v="Cat C (Goods vehicles and buses)"/>
    <x v="385"/>
  </r>
  <r>
    <x v="255"/>
    <d v="2010-05-19T00:00:00"/>
    <x v="11"/>
    <s v="Cat E (Open)"/>
    <x v="448"/>
  </r>
  <r>
    <x v="256"/>
    <d v="2010-05-05T00:00:00"/>
    <x v="11"/>
    <s v="Cat A (Cars up to 1600cc and 97kW)"/>
    <x v="629"/>
  </r>
  <r>
    <x v="256"/>
    <d v="2010-05-05T00:00:00"/>
    <x v="11"/>
    <s v="Cat B (Cars above 1600cc or 97kW)"/>
    <x v="630"/>
  </r>
  <r>
    <x v="256"/>
    <d v="2010-05-05T00:00:00"/>
    <x v="11"/>
    <s v="Cat D (Motorcycles)"/>
    <x v="602"/>
  </r>
  <r>
    <x v="256"/>
    <d v="2010-05-05T00:00:00"/>
    <x v="11"/>
    <s v="Cat C (Goods vehicles and buses)"/>
    <x v="631"/>
  </r>
  <r>
    <x v="256"/>
    <d v="2010-05-05T00:00:00"/>
    <x v="11"/>
    <s v="Cat E (Open)"/>
    <x v="370"/>
  </r>
  <r>
    <x v="257"/>
    <d v="2010-04-21T00:00:00"/>
    <x v="11"/>
    <s v="Cat A (Cars up to 1600cc and 97kW)"/>
    <x v="627"/>
  </r>
  <r>
    <x v="257"/>
    <d v="2010-04-21T00:00:00"/>
    <x v="11"/>
    <s v="Cat B (Cars above 1600cc or 97kW)"/>
    <x v="215"/>
  </r>
  <r>
    <x v="257"/>
    <d v="2010-04-21T00:00:00"/>
    <x v="11"/>
    <s v="Cat D (Motorcycles)"/>
    <x v="470"/>
  </r>
  <r>
    <x v="257"/>
    <d v="2010-04-21T00:00:00"/>
    <x v="11"/>
    <s v="Cat C (Goods vehicles and buses)"/>
    <x v="632"/>
  </r>
  <r>
    <x v="257"/>
    <d v="2010-04-21T00:00:00"/>
    <x v="11"/>
    <s v="Cat E (Open)"/>
    <x v="108"/>
  </r>
  <r>
    <x v="258"/>
    <d v="2010-04-07T00:00:00"/>
    <x v="11"/>
    <s v="Cat A (Cars up to 1600cc and 97kW)"/>
    <x v="487"/>
  </r>
  <r>
    <x v="258"/>
    <d v="2010-04-07T00:00:00"/>
    <x v="11"/>
    <s v="Cat B (Cars above 1600cc or 97kW)"/>
    <x v="261"/>
  </r>
  <r>
    <x v="258"/>
    <d v="2010-04-07T00:00:00"/>
    <x v="11"/>
    <s v="Cat D (Motorcycles)"/>
    <x v="543"/>
  </r>
  <r>
    <x v="258"/>
    <d v="2010-04-07T00:00:00"/>
    <x v="11"/>
    <s v="Cat C (Goods vehicles and buses)"/>
    <x v="397"/>
  </r>
  <r>
    <x v="258"/>
    <d v="2010-04-07T00:00:00"/>
    <x v="11"/>
    <s v="Cat E (Open)"/>
    <x v="24"/>
  </r>
  <r>
    <x v="259"/>
    <d v="2010-03-24T00:00:00"/>
    <x v="11"/>
    <s v="Cat A (Cars up to 1600cc and 97kW)"/>
    <x v="633"/>
  </r>
  <r>
    <x v="259"/>
    <d v="2010-03-24T00:00:00"/>
    <x v="11"/>
    <s v="Cat B (Cars above 1600cc or 97kW)"/>
    <x v="634"/>
  </r>
  <r>
    <x v="259"/>
    <d v="2010-03-24T00:00:00"/>
    <x v="11"/>
    <s v="Cat D (Motorcycles)"/>
    <x v="460"/>
  </r>
  <r>
    <x v="259"/>
    <d v="2010-03-24T00:00:00"/>
    <x v="11"/>
    <s v="Cat C (Goods vehicles and buses)"/>
    <x v="635"/>
  </r>
  <r>
    <x v="259"/>
    <d v="2010-03-24T00:00:00"/>
    <x v="11"/>
    <s v="Cat E (Open)"/>
    <x v="497"/>
  </r>
  <r>
    <x v="260"/>
    <d v="2010-03-10T00:00:00"/>
    <x v="11"/>
    <s v="Cat A (Cars up to 1600cc and 97kW)"/>
    <x v="636"/>
  </r>
  <r>
    <x v="260"/>
    <d v="2010-03-10T00:00:00"/>
    <x v="11"/>
    <s v="Cat B (Cars above 1600cc or 97kW)"/>
    <x v="637"/>
  </r>
  <r>
    <x v="260"/>
    <d v="2010-03-10T00:00:00"/>
    <x v="11"/>
    <s v="Cat D (Motorcycles)"/>
    <x v="247"/>
  </r>
  <r>
    <x v="260"/>
    <d v="2010-03-10T00:00:00"/>
    <x v="11"/>
    <s v="Cat C (Goods vehicles and buses)"/>
    <x v="635"/>
  </r>
  <r>
    <x v="260"/>
    <d v="2010-03-10T00:00:00"/>
    <x v="11"/>
    <s v="Cat E (Open)"/>
    <x v="638"/>
  </r>
  <r>
    <x v="261"/>
    <d v="2010-02-24T00:00:00"/>
    <x v="11"/>
    <s v="Cat A (Cars up to 1600cc and 97kW)"/>
    <x v="636"/>
  </r>
  <r>
    <x v="261"/>
    <d v="2010-02-24T00:00:00"/>
    <x v="11"/>
    <s v="Cat B (Cars above 1600cc or 97kW)"/>
    <x v="639"/>
  </r>
  <r>
    <x v="261"/>
    <d v="2010-02-24T00:00:00"/>
    <x v="11"/>
    <s v="Cat D (Motorcycles)"/>
    <x v="132"/>
  </r>
  <r>
    <x v="261"/>
    <d v="2010-02-24T00:00:00"/>
    <x v="11"/>
    <s v="Cat C (Goods vehicles and buses)"/>
    <x v="640"/>
  </r>
  <r>
    <x v="261"/>
    <d v="2010-02-24T00:00:00"/>
    <x v="11"/>
    <s v="Cat E (Open)"/>
    <x v="641"/>
  </r>
  <r>
    <x v="262"/>
    <d v="2010-02-03T00:00:00"/>
    <x v="11"/>
    <s v="Cat A (Cars up to 1600cc and 97kW)"/>
    <x v="642"/>
  </r>
  <r>
    <x v="262"/>
    <d v="2010-02-03T00:00:00"/>
    <x v="11"/>
    <s v="Cat B (Cars above 1600cc or 97kW)"/>
    <x v="95"/>
  </r>
  <r>
    <x v="262"/>
    <d v="2010-02-03T00:00:00"/>
    <x v="11"/>
    <s v="Cat D (Motorcycles)"/>
    <x v="460"/>
  </r>
  <r>
    <x v="262"/>
    <d v="2010-02-03T00:00:00"/>
    <x v="11"/>
    <s v="Cat C (Goods vehicles and buses)"/>
    <x v="435"/>
  </r>
  <r>
    <x v="262"/>
    <d v="2010-02-03T00:00:00"/>
    <x v="11"/>
    <s v="Cat E (Open)"/>
    <x v="617"/>
  </r>
  <r>
    <x v="263"/>
    <d v="2010-01-20T00:00:00"/>
    <x v="11"/>
    <s v="Cat A (Cars up to 1600cc and 97kW)"/>
    <x v="643"/>
  </r>
  <r>
    <x v="263"/>
    <d v="2010-01-20T00:00:00"/>
    <x v="11"/>
    <s v="Cat B (Cars above 1600cc or 97kW)"/>
    <x v="644"/>
  </r>
  <r>
    <x v="263"/>
    <d v="2010-01-20T00:00:00"/>
    <x v="11"/>
    <s v="Cat D (Motorcycles)"/>
    <x v="645"/>
  </r>
  <r>
    <x v="263"/>
    <d v="2010-01-20T00:00:00"/>
    <x v="11"/>
    <s v="Cat C (Goods vehicles and buses)"/>
    <x v="486"/>
  </r>
  <r>
    <x v="263"/>
    <d v="2010-01-20T00:00:00"/>
    <x v="11"/>
    <s v="Cat E (Open)"/>
    <x v="646"/>
  </r>
  <r>
    <x v="264"/>
    <d v="2010-01-06T00:00:00"/>
    <x v="11"/>
    <s v="Cat A (Cars up to 1600cc and 97kW)"/>
    <x v="647"/>
  </r>
  <r>
    <x v="264"/>
    <d v="2010-01-06T00:00:00"/>
    <x v="11"/>
    <s v="Cat B (Cars above 1600cc or 97kW)"/>
    <x v="648"/>
  </r>
  <r>
    <x v="264"/>
    <d v="2010-01-06T00:00:00"/>
    <x v="11"/>
    <s v="Cat D (Motorcycles)"/>
    <x v="467"/>
  </r>
  <r>
    <x v="264"/>
    <d v="2010-01-06T00:00:00"/>
    <x v="11"/>
    <s v="Cat C (Goods vehicles and buses)"/>
    <x v="640"/>
  </r>
  <r>
    <x v="264"/>
    <d v="2010-01-06T00:00:00"/>
    <x v="11"/>
    <s v="Cat E (Open)"/>
    <x v="268"/>
  </r>
  <r>
    <x v="265"/>
    <d v="2009-12-23T00:00:00"/>
    <x v="12"/>
    <s v="Cat A (Cars up to 1600cc and 97kW)"/>
    <x v="649"/>
  </r>
  <r>
    <x v="265"/>
    <d v="2009-12-23T00:00:00"/>
    <x v="12"/>
    <s v="Cat B (Cars above 1600cc or 97kW)"/>
    <x v="103"/>
  </r>
  <r>
    <x v="265"/>
    <d v="2009-12-23T00:00:00"/>
    <x v="12"/>
    <s v="Cat D (Motorcycles)"/>
    <x v="132"/>
  </r>
  <r>
    <x v="265"/>
    <d v="2009-12-23T00:00:00"/>
    <x v="12"/>
    <s v="Cat C (Goods vehicles and buses)"/>
    <x v="486"/>
  </r>
  <r>
    <x v="265"/>
    <d v="2009-12-23T00:00:00"/>
    <x v="12"/>
    <s v="Cat E (Open)"/>
    <x v="650"/>
  </r>
  <r>
    <x v="266"/>
    <d v="2009-12-09T00:00:00"/>
    <x v="12"/>
    <s v="Cat A (Cars up to 1600cc and 97kW)"/>
    <x v="643"/>
  </r>
  <r>
    <x v="266"/>
    <d v="2009-12-09T00:00:00"/>
    <x v="12"/>
    <s v="Cat B (Cars above 1600cc or 97kW)"/>
    <x v="651"/>
  </r>
  <r>
    <x v="266"/>
    <d v="2009-12-09T00:00:00"/>
    <x v="12"/>
    <s v="Cat D (Motorcycles)"/>
    <x v="138"/>
  </r>
  <r>
    <x v="266"/>
    <d v="2009-12-09T00:00:00"/>
    <x v="12"/>
    <s v="Cat C (Goods vehicles and buses)"/>
    <x v="428"/>
  </r>
  <r>
    <x v="266"/>
    <d v="2009-12-09T00:00:00"/>
    <x v="12"/>
    <s v="Cat E (Open)"/>
    <x v="652"/>
  </r>
  <r>
    <x v="267"/>
    <d v="2009-11-18T00:00:00"/>
    <x v="12"/>
    <s v="Cat A (Cars up to 1600cc and 97kW)"/>
    <x v="633"/>
  </r>
  <r>
    <x v="267"/>
    <d v="2009-11-18T00:00:00"/>
    <x v="12"/>
    <s v="Cat B (Cars above 1600cc or 97kW)"/>
    <x v="648"/>
  </r>
  <r>
    <x v="267"/>
    <d v="2009-11-18T00:00:00"/>
    <x v="12"/>
    <s v="Cat D (Motorcycles)"/>
    <x v="132"/>
  </r>
  <r>
    <x v="267"/>
    <d v="2009-11-18T00:00:00"/>
    <x v="12"/>
    <s v="Cat C (Goods vehicles and buses)"/>
    <x v="435"/>
  </r>
  <r>
    <x v="267"/>
    <d v="2009-11-18T00:00:00"/>
    <x v="12"/>
    <s v="Cat E (Open)"/>
    <x v="638"/>
  </r>
  <r>
    <x v="268"/>
    <d v="2009-11-04T00:00:00"/>
    <x v="12"/>
    <s v="Cat A (Cars up to 1600cc and 97kW)"/>
    <x v="653"/>
  </r>
  <r>
    <x v="268"/>
    <d v="2009-11-04T00:00:00"/>
    <x v="12"/>
    <s v="Cat B (Cars above 1600cc or 97kW)"/>
    <x v="491"/>
  </r>
  <r>
    <x v="268"/>
    <d v="2009-11-04T00:00:00"/>
    <x v="12"/>
    <s v="Cat D (Motorcycles)"/>
    <x v="151"/>
  </r>
  <r>
    <x v="268"/>
    <d v="2009-11-04T00:00:00"/>
    <x v="12"/>
    <s v="Cat C (Goods vehicles and buses)"/>
    <x v="428"/>
  </r>
  <r>
    <x v="268"/>
    <d v="2009-11-04T00:00:00"/>
    <x v="12"/>
    <s v="Cat E (Open)"/>
    <x v="650"/>
  </r>
  <r>
    <x v="269"/>
    <d v="2009-10-21T00:00:00"/>
    <x v="12"/>
    <s v="Cat A (Cars up to 1600cc and 97kW)"/>
    <x v="654"/>
  </r>
  <r>
    <x v="269"/>
    <d v="2009-10-21T00:00:00"/>
    <x v="12"/>
    <s v="Cat B (Cars above 1600cc or 97kW)"/>
    <x v="637"/>
  </r>
  <r>
    <x v="269"/>
    <d v="2009-10-21T00:00:00"/>
    <x v="12"/>
    <s v="Cat D (Motorcycles)"/>
    <x v="120"/>
  </r>
  <r>
    <x v="269"/>
    <d v="2009-10-21T00:00:00"/>
    <x v="12"/>
    <s v="Cat C (Goods vehicles and buses)"/>
    <x v="352"/>
  </r>
  <r>
    <x v="269"/>
    <d v="2009-10-21T00:00:00"/>
    <x v="12"/>
    <s v="Cat E (Open)"/>
    <x v="655"/>
  </r>
  <r>
    <x v="270"/>
    <d v="2009-10-07T00:00:00"/>
    <x v="12"/>
    <s v="Cat A (Cars up to 1600cc and 97kW)"/>
    <x v="643"/>
  </r>
  <r>
    <x v="270"/>
    <d v="2009-10-07T00:00:00"/>
    <x v="12"/>
    <s v="Cat B (Cars above 1600cc or 97kW)"/>
    <x v="639"/>
  </r>
  <r>
    <x v="270"/>
    <d v="2009-10-07T00:00:00"/>
    <x v="12"/>
    <s v="Cat D (Motorcycles)"/>
    <x v="124"/>
  </r>
  <r>
    <x v="270"/>
    <d v="2009-10-07T00:00:00"/>
    <x v="12"/>
    <s v="Cat C (Goods vehicles and buses)"/>
    <x v="428"/>
  </r>
  <r>
    <x v="270"/>
    <d v="2009-10-07T00:00:00"/>
    <x v="12"/>
    <s v="Cat E (Open)"/>
    <x v="497"/>
  </r>
  <r>
    <x v="271"/>
    <d v="2009-09-24T00:00:00"/>
    <x v="12"/>
    <s v="Cat A (Cars up to 1600cc and 97kW)"/>
    <x v="656"/>
  </r>
  <r>
    <x v="271"/>
    <d v="2009-09-24T00:00:00"/>
    <x v="12"/>
    <s v="Cat B (Cars above 1600cc or 97kW)"/>
    <x v="657"/>
  </r>
  <r>
    <x v="271"/>
    <d v="2009-09-24T00:00:00"/>
    <x v="12"/>
    <s v="Cat D (Motorcycles)"/>
    <x v="178"/>
  </r>
  <r>
    <x v="271"/>
    <d v="2009-09-24T00:00:00"/>
    <x v="12"/>
    <s v="Cat C (Goods vehicles and buses)"/>
    <x v="406"/>
  </r>
  <r>
    <x v="271"/>
    <d v="2009-09-24T00:00:00"/>
    <x v="12"/>
    <s v="Cat E (Open)"/>
    <x v="658"/>
  </r>
  <r>
    <x v="272"/>
    <d v="2009-09-09T00:00:00"/>
    <x v="12"/>
    <s v="Cat A (Cars up to 1600cc and 97kW)"/>
    <x v="659"/>
  </r>
  <r>
    <x v="272"/>
    <d v="2009-09-09T00:00:00"/>
    <x v="12"/>
    <s v="Cat B (Cars above 1600cc or 97kW)"/>
    <x v="660"/>
  </r>
  <r>
    <x v="272"/>
    <d v="2009-09-09T00:00:00"/>
    <x v="12"/>
    <s v="Cat D (Motorcycles)"/>
    <x v="661"/>
  </r>
  <r>
    <x v="272"/>
    <d v="2009-09-09T00:00:00"/>
    <x v="12"/>
    <s v="Cat C (Goods vehicles and buses)"/>
    <x v="662"/>
  </r>
  <r>
    <x v="272"/>
    <d v="2009-09-09T00:00:00"/>
    <x v="12"/>
    <s v="Cat E (Open)"/>
    <x v="477"/>
  </r>
  <r>
    <x v="273"/>
    <d v="2009-08-19T00:00:00"/>
    <x v="12"/>
    <s v="Cat A (Cars up to 1600cc and 97kW)"/>
    <x v="659"/>
  </r>
  <r>
    <x v="273"/>
    <d v="2009-08-19T00:00:00"/>
    <x v="12"/>
    <s v="Cat B (Cars above 1600cc or 97kW)"/>
    <x v="663"/>
  </r>
  <r>
    <x v="273"/>
    <d v="2009-08-19T00:00:00"/>
    <x v="12"/>
    <s v="Cat D (Motorcycles)"/>
    <x v="108"/>
  </r>
  <r>
    <x v="273"/>
    <d v="2009-08-19T00:00:00"/>
    <x v="12"/>
    <s v="Cat C (Goods vehicles and buses)"/>
    <x v="664"/>
  </r>
  <r>
    <x v="273"/>
    <d v="2009-08-19T00:00:00"/>
    <x v="12"/>
    <s v="Cat E (Open)"/>
    <x v="665"/>
  </r>
  <r>
    <x v="274"/>
    <d v="2009-08-05T00:00:00"/>
    <x v="12"/>
    <s v="Cat A (Cars up to 1600cc and 97kW)"/>
    <x v="659"/>
  </r>
  <r>
    <x v="274"/>
    <d v="2009-08-05T00:00:00"/>
    <x v="12"/>
    <s v="Cat B (Cars above 1600cc or 97kW)"/>
    <x v="666"/>
  </r>
  <r>
    <x v="274"/>
    <d v="2009-08-05T00:00:00"/>
    <x v="12"/>
    <s v="Cat D (Motorcycles)"/>
    <x v="138"/>
  </r>
  <r>
    <x v="274"/>
    <d v="2009-08-05T00:00:00"/>
    <x v="12"/>
    <s v="Cat C (Goods vehicles and buses)"/>
    <x v="293"/>
  </r>
  <r>
    <x v="274"/>
    <d v="2009-08-05T00:00:00"/>
    <x v="12"/>
    <s v="Cat E (Open)"/>
    <x v="667"/>
  </r>
  <r>
    <x v="275"/>
    <d v="2009-07-22T00:00:00"/>
    <x v="12"/>
    <s v="Cat A (Cars up to 1600cc and 97kW)"/>
    <x v="668"/>
  </r>
  <r>
    <x v="275"/>
    <d v="2009-07-22T00:00:00"/>
    <x v="12"/>
    <s v="Cat B (Cars above 1600cc or 97kW)"/>
    <x v="666"/>
  </r>
  <r>
    <x v="275"/>
    <d v="2009-07-22T00:00:00"/>
    <x v="12"/>
    <s v="Cat D (Motorcycles)"/>
    <x v="566"/>
  </r>
  <r>
    <x v="275"/>
    <d v="2009-07-22T00:00:00"/>
    <x v="12"/>
    <s v="Cat C (Goods vehicles and buses)"/>
    <x v="419"/>
  </r>
  <r>
    <x v="275"/>
    <d v="2009-07-22T00:00:00"/>
    <x v="12"/>
    <s v="Cat E (Open)"/>
    <x v="658"/>
  </r>
  <r>
    <x v="276"/>
    <d v="2009-07-08T00:00:00"/>
    <x v="12"/>
    <s v="Cat A (Cars up to 1600cc and 97kW)"/>
    <x v="669"/>
  </r>
  <r>
    <x v="276"/>
    <d v="2009-07-08T00:00:00"/>
    <x v="12"/>
    <s v="Cat B (Cars above 1600cc or 97kW)"/>
    <x v="670"/>
  </r>
  <r>
    <x v="276"/>
    <d v="2009-07-08T00:00:00"/>
    <x v="12"/>
    <s v="Cat D (Motorcycles)"/>
    <x v="409"/>
  </r>
  <r>
    <x v="276"/>
    <d v="2009-07-08T00:00:00"/>
    <x v="12"/>
    <s v="Cat C (Goods vehicles and buses)"/>
    <x v="551"/>
  </r>
  <r>
    <x v="276"/>
    <d v="2009-07-08T00:00:00"/>
    <x v="12"/>
    <s v="Cat E (Open)"/>
    <x v="671"/>
  </r>
  <r>
    <x v="277"/>
    <d v="2009-06-17T00:00:00"/>
    <x v="12"/>
    <s v="Cat A (Cars up to 1600cc and 97kW)"/>
    <x v="672"/>
  </r>
  <r>
    <x v="277"/>
    <d v="2009-06-17T00:00:00"/>
    <x v="12"/>
    <s v="Cat B (Cars above 1600cc or 97kW)"/>
    <x v="673"/>
  </r>
  <r>
    <x v="277"/>
    <d v="2009-06-17T00:00:00"/>
    <x v="12"/>
    <s v="Cat D (Motorcycles)"/>
    <x v="661"/>
  </r>
  <r>
    <x v="277"/>
    <d v="2009-06-17T00:00:00"/>
    <x v="12"/>
    <s v="Cat C (Goods vehicles and buses)"/>
    <x v="446"/>
  </r>
  <r>
    <x v="277"/>
    <d v="2009-06-17T00:00:00"/>
    <x v="12"/>
    <s v="Cat E (Open)"/>
    <x v="644"/>
  </r>
  <r>
    <x v="278"/>
    <d v="2009-06-03T00:00:00"/>
    <x v="12"/>
    <s v="Cat A (Cars up to 1600cc and 97kW)"/>
    <x v="674"/>
  </r>
  <r>
    <x v="278"/>
    <d v="2009-06-03T00:00:00"/>
    <x v="12"/>
    <s v="Cat B (Cars above 1600cc or 97kW)"/>
    <x v="673"/>
  </r>
  <r>
    <x v="278"/>
    <d v="2009-06-03T00:00:00"/>
    <x v="12"/>
    <s v="Cat D (Motorcycles)"/>
    <x v="675"/>
  </r>
  <r>
    <x v="278"/>
    <d v="2009-06-03T00:00:00"/>
    <x v="12"/>
    <s v="Cat C (Goods vehicles and buses)"/>
    <x v="406"/>
  </r>
  <r>
    <x v="278"/>
    <d v="2009-06-03T00:00:00"/>
    <x v="12"/>
    <s v="Cat E (Open)"/>
    <x v="676"/>
  </r>
  <r>
    <x v="279"/>
    <d v="2009-05-20T00:00:00"/>
    <x v="12"/>
    <s v="Cat A (Cars up to 1600cc and 97kW)"/>
    <x v="258"/>
  </r>
  <r>
    <x v="279"/>
    <d v="2009-05-20T00:00:00"/>
    <x v="12"/>
    <s v="Cat B (Cars above 1600cc or 97kW)"/>
    <x v="677"/>
  </r>
  <r>
    <x v="279"/>
    <d v="2009-05-20T00:00:00"/>
    <x v="12"/>
    <s v="Cat D (Motorcycles)"/>
    <x v="138"/>
  </r>
  <r>
    <x v="279"/>
    <d v="2009-05-20T00:00:00"/>
    <x v="12"/>
    <s v="Cat C (Goods vehicles and buses)"/>
    <x v="560"/>
  </r>
  <r>
    <x v="279"/>
    <d v="2009-05-20T00:00:00"/>
    <x v="12"/>
    <s v="Cat E (Open)"/>
    <x v="678"/>
  </r>
  <r>
    <x v="280"/>
    <d v="2009-05-06T00:00:00"/>
    <x v="12"/>
    <s v="Cat A (Cars up to 1600cc and 97kW)"/>
    <x v="270"/>
  </r>
  <r>
    <x v="280"/>
    <d v="2009-05-06T00:00:00"/>
    <x v="12"/>
    <s v="Cat B (Cars above 1600cc or 97kW)"/>
    <x v="679"/>
  </r>
  <r>
    <x v="280"/>
    <d v="2009-05-06T00:00:00"/>
    <x v="12"/>
    <s v="Cat D (Motorcycles)"/>
    <x v="351"/>
  </r>
  <r>
    <x v="280"/>
    <d v="2009-05-06T00:00:00"/>
    <x v="12"/>
    <s v="Cat C (Goods vehicles and buses)"/>
    <x v="662"/>
  </r>
  <r>
    <x v="280"/>
    <d v="2009-05-06T00:00:00"/>
    <x v="12"/>
    <s v="Cat E (Open)"/>
    <x v="658"/>
  </r>
  <r>
    <x v="281"/>
    <d v="2009-04-22T00:00:00"/>
    <x v="12"/>
    <s v="Cat A (Cars up to 1600cc and 97kW)"/>
    <x v="270"/>
  </r>
  <r>
    <x v="281"/>
    <d v="2009-04-22T00:00:00"/>
    <x v="12"/>
    <s v="Cat B (Cars above 1600cc or 97kW)"/>
    <x v="680"/>
  </r>
  <r>
    <x v="281"/>
    <d v="2009-04-22T00:00:00"/>
    <x v="12"/>
    <s v="Cat D (Motorcycles)"/>
    <x v="572"/>
  </r>
  <r>
    <x v="281"/>
    <d v="2009-04-22T00:00:00"/>
    <x v="12"/>
    <s v="Cat C (Goods vehicles and buses)"/>
    <x v="681"/>
  </r>
  <r>
    <x v="281"/>
    <d v="2009-04-22T00:00:00"/>
    <x v="12"/>
    <s v="Cat E (Open)"/>
    <x v="644"/>
  </r>
  <r>
    <x v="282"/>
    <d v="2009-04-08T00:00:00"/>
    <x v="12"/>
    <s v="Cat A (Cars up to 1600cc and 97kW)"/>
    <x v="270"/>
  </r>
  <r>
    <x v="282"/>
    <d v="2009-04-08T00:00:00"/>
    <x v="12"/>
    <s v="Cat B (Cars above 1600cc or 97kW)"/>
    <x v="657"/>
  </r>
  <r>
    <x v="282"/>
    <d v="2009-04-08T00:00:00"/>
    <x v="12"/>
    <s v="Cat D (Motorcycles)"/>
    <x v="518"/>
  </r>
  <r>
    <x v="282"/>
    <d v="2009-04-08T00:00:00"/>
    <x v="12"/>
    <s v="Cat C (Goods vehicles and buses)"/>
    <x v="542"/>
  </r>
  <r>
    <x v="282"/>
    <d v="2009-04-08T00:00:00"/>
    <x v="12"/>
    <s v="Cat E (Open)"/>
    <x v="671"/>
  </r>
  <r>
    <x v="283"/>
    <d v="2009-03-18T00:00:00"/>
    <x v="12"/>
    <s v="Cat A (Cars up to 1600cc and 97kW)"/>
    <x v="682"/>
  </r>
  <r>
    <x v="283"/>
    <d v="2009-03-18T00:00:00"/>
    <x v="12"/>
    <s v="Cat B (Cars above 1600cc or 97kW)"/>
    <x v="683"/>
  </r>
  <r>
    <x v="283"/>
    <d v="2009-03-18T00:00:00"/>
    <x v="12"/>
    <s v="Cat D (Motorcycles)"/>
    <x v="154"/>
  </r>
  <r>
    <x v="283"/>
    <d v="2009-03-18T00:00:00"/>
    <x v="12"/>
    <s v="Cat C (Goods vehicles and buses)"/>
    <x v="499"/>
  </r>
  <r>
    <x v="283"/>
    <d v="2009-03-18T00:00:00"/>
    <x v="12"/>
    <s v="Cat E (Open)"/>
    <x v="684"/>
  </r>
  <r>
    <x v="284"/>
    <d v="2009-03-04T00:00:00"/>
    <x v="12"/>
    <s v="Cat A (Cars up to 1600cc and 97kW)"/>
    <x v="685"/>
  </r>
  <r>
    <x v="284"/>
    <d v="2009-03-04T00:00:00"/>
    <x v="12"/>
    <s v="Cat B (Cars above 1600cc or 97kW)"/>
    <x v="686"/>
  </r>
  <r>
    <x v="284"/>
    <d v="2009-03-04T00:00:00"/>
    <x v="12"/>
    <s v="Cat D (Motorcycles)"/>
    <x v="687"/>
  </r>
  <r>
    <x v="284"/>
    <d v="2009-03-04T00:00:00"/>
    <x v="12"/>
    <s v="Cat C (Goods vehicles and buses)"/>
    <x v="490"/>
  </r>
  <r>
    <x v="284"/>
    <d v="2009-03-04T00:00:00"/>
    <x v="12"/>
    <s v="Cat E (Open)"/>
    <x v="666"/>
  </r>
  <r>
    <x v="285"/>
    <d v="2009-02-18T00:00:00"/>
    <x v="12"/>
    <s v="Cat A (Cars up to 1600cc and 97kW)"/>
    <x v="358"/>
  </r>
  <r>
    <x v="285"/>
    <d v="2009-02-18T00:00:00"/>
    <x v="12"/>
    <s v="Cat B (Cars above 1600cc or 97kW)"/>
    <x v="686"/>
  </r>
  <r>
    <x v="285"/>
    <d v="2009-02-18T00:00:00"/>
    <x v="12"/>
    <s v="Cat D (Motorcycles)"/>
    <x v="591"/>
  </r>
  <r>
    <x v="285"/>
    <d v="2009-02-18T00:00:00"/>
    <x v="12"/>
    <s v="Cat C (Goods vehicles and buses)"/>
    <x v="461"/>
  </r>
  <r>
    <x v="285"/>
    <d v="2009-02-18T00:00:00"/>
    <x v="12"/>
    <s v="Cat E (Open)"/>
    <x v="666"/>
  </r>
  <r>
    <x v="286"/>
    <d v="2009-02-04T00:00:00"/>
    <x v="12"/>
    <s v="Cat A (Cars up to 1600cc and 97kW)"/>
    <x v="688"/>
  </r>
  <r>
    <x v="286"/>
    <d v="2009-02-04T00:00:00"/>
    <x v="12"/>
    <s v="Cat B (Cars above 1600cc or 97kW)"/>
    <x v="689"/>
  </r>
  <r>
    <x v="286"/>
    <d v="2009-02-04T00:00:00"/>
    <x v="12"/>
    <s v="Cat D (Motorcycles)"/>
    <x v="690"/>
  </r>
  <r>
    <x v="286"/>
    <d v="2009-02-04T00:00:00"/>
    <x v="12"/>
    <s v="Cat C (Goods vehicles and buses)"/>
    <x v="490"/>
  </r>
  <r>
    <x v="286"/>
    <d v="2009-02-04T00:00:00"/>
    <x v="12"/>
    <s v="Cat E (Open)"/>
    <x v="691"/>
  </r>
  <r>
    <x v="287"/>
    <d v="2009-01-21T00:00:00"/>
    <x v="12"/>
    <s v="Cat A (Cars up to 1600cc and 97kW)"/>
    <x v="685"/>
  </r>
  <r>
    <x v="287"/>
    <d v="2009-01-21T00:00:00"/>
    <x v="12"/>
    <s v="Cat B (Cars above 1600cc or 97kW)"/>
    <x v="689"/>
  </r>
  <r>
    <x v="287"/>
    <d v="2009-01-21T00:00:00"/>
    <x v="12"/>
    <s v="Cat D (Motorcycles)"/>
    <x v="586"/>
  </r>
  <r>
    <x v="287"/>
    <d v="2009-01-21T00:00:00"/>
    <x v="12"/>
    <s v="Cat C (Goods vehicles and buses)"/>
    <x v="534"/>
  </r>
  <r>
    <x v="287"/>
    <d v="2009-01-21T00:00:00"/>
    <x v="12"/>
    <s v="Cat E (Open)"/>
    <x v="692"/>
  </r>
  <r>
    <x v="288"/>
    <d v="2009-01-07T00:00:00"/>
    <x v="12"/>
    <s v="Cat A (Cars up to 1600cc and 97kW)"/>
    <x v="685"/>
  </r>
  <r>
    <x v="288"/>
    <d v="2009-01-07T00:00:00"/>
    <x v="12"/>
    <s v="Cat B (Cars above 1600cc or 97kW)"/>
    <x v="693"/>
  </r>
  <r>
    <x v="288"/>
    <d v="2009-01-07T00:00:00"/>
    <x v="12"/>
    <s v="Cat D (Motorcycles)"/>
    <x v="154"/>
  </r>
  <r>
    <x v="288"/>
    <d v="2009-01-07T00:00:00"/>
    <x v="12"/>
    <s v="Cat C (Goods vehicles and buses)"/>
    <x v="464"/>
  </r>
  <r>
    <x v="288"/>
    <d v="2009-01-07T00:00:00"/>
    <x v="12"/>
    <s v="Cat E (Open)"/>
    <x v="660"/>
  </r>
  <r>
    <x v="289"/>
    <d v="2008-12-17T00:00:00"/>
    <x v="13"/>
    <s v="Cat A (Cars up to 1600cc and 97kW)"/>
    <x v="694"/>
  </r>
  <r>
    <x v="289"/>
    <d v="2008-12-17T00:00:00"/>
    <x v="13"/>
    <s v="Cat B (Cars above 1600cc or 97kW)"/>
    <x v="695"/>
  </r>
  <r>
    <x v="289"/>
    <d v="2008-12-17T00:00:00"/>
    <x v="13"/>
    <s v="Cat D (Motorcycles)"/>
    <x v="415"/>
  </r>
  <r>
    <x v="289"/>
    <d v="2008-12-17T00:00:00"/>
    <x v="13"/>
    <s v="Cat C (Goods vehicles and buses)"/>
    <x v="490"/>
  </r>
  <r>
    <x v="289"/>
    <d v="2008-12-17T00:00:00"/>
    <x v="13"/>
    <s v="Cat E (Open)"/>
    <x v="696"/>
  </r>
  <r>
    <x v="290"/>
    <d v="2008-12-03T00:00:00"/>
    <x v="13"/>
    <s v="Cat A (Cars up to 1600cc and 97kW)"/>
    <x v="697"/>
  </r>
  <r>
    <x v="290"/>
    <d v="2008-12-03T00:00:00"/>
    <x v="13"/>
    <s v="Cat B (Cars above 1600cc or 97kW)"/>
    <x v="693"/>
  </r>
  <r>
    <x v="290"/>
    <d v="2008-12-03T00:00:00"/>
    <x v="13"/>
    <s v="Cat D (Motorcycles)"/>
    <x v="415"/>
  </r>
  <r>
    <x v="290"/>
    <d v="2008-12-03T00:00:00"/>
    <x v="13"/>
    <s v="Cat C (Goods vehicles and buses)"/>
    <x v="508"/>
  </r>
  <r>
    <x v="290"/>
    <d v="2008-12-03T00:00:00"/>
    <x v="13"/>
    <s v="Cat E (Open)"/>
    <x v="657"/>
  </r>
  <r>
    <x v="291"/>
    <d v="2008-11-19T00:00:00"/>
    <x v="13"/>
    <s v="Cat A (Cars up to 1600cc and 97kW)"/>
    <x v="694"/>
  </r>
  <r>
    <x v="291"/>
    <d v="2008-11-19T00:00:00"/>
    <x v="13"/>
    <s v="Cat B (Cars above 1600cc or 97kW)"/>
    <x v="693"/>
  </r>
  <r>
    <x v="291"/>
    <d v="2008-11-19T00:00:00"/>
    <x v="13"/>
    <s v="Cat D (Motorcycles)"/>
    <x v="562"/>
  </r>
  <r>
    <x v="291"/>
    <d v="2008-11-19T00:00:00"/>
    <x v="13"/>
    <s v="Cat C (Goods vehicles and buses)"/>
    <x v="698"/>
  </r>
  <r>
    <x v="291"/>
    <d v="2008-11-19T00:00:00"/>
    <x v="13"/>
    <s v="Cat E (Open)"/>
    <x v="699"/>
  </r>
  <r>
    <x v="292"/>
    <d v="2008-11-05T00:00:00"/>
    <x v="13"/>
    <s v="Cat A (Cars up to 1600cc and 97kW)"/>
    <x v="700"/>
  </r>
  <r>
    <x v="292"/>
    <d v="2008-11-05T00:00:00"/>
    <x v="13"/>
    <s v="Cat B (Cars above 1600cc or 97kW)"/>
    <x v="689"/>
  </r>
  <r>
    <x v="292"/>
    <d v="2008-11-05T00:00:00"/>
    <x v="13"/>
    <s v="Cat D (Motorcycles)"/>
    <x v="701"/>
  </r>
  <r>
    <x v="292"/>
    <d v="2008-11-05T00:00:00"/>
    <x v="13"/>
    <s v="Cat C (Goods vehicles and buses)"/>
    <x v="538"/>
  </r>
  <r>
    <x v="292"/>
    <d v="2008-11-05T00:00:00"/>
    <x v="13"/>
    <s v="Cat E (Open)"/>
    <x v="673"/>
  </r>
  <r>
    <x v="293"/>
    <d v="2008-10-22T00:00:00"/>
    <x v="13"/>
    <s v="Cat A (Cars up to 1600cc and 97kW)"/>
    <x v="358"/>
  </r>
  <r>
    <x v="293"/>
    <d v="2008-10-22T00:00:00"/>
    <x v="13"/>
    <s v="Cat B (Cars above 1600cc or 97kW)"/>
    <x v="693"/>
  </r>
  <r>
    <x v="293"/>
    <d v="2008-10-22T00:00:00"/>
    <x v="13"/>
    <s v="Cat D (Motorcycles)"/>
    <x v="687"/>
  </r>
  <r>
    <x v="293"/>
    <d v="2008-10-22T00:00:00"/>
    <x v="13"/>
    <s v="Cat C (Goods vehicles and buses)"/>
    <x v="702"/>
  </r>
  <r>
    <x v="293"/>
    <d v="2008-10-22T00:00:00"/>
    <x v="13"/>
    <s v="Cat E (Open)"/>
    <x v="680"/>
  </r>
  <r>
    <x v="294"/>
    <d v="2008-10-08T00:00:00"/>
    <x v="13"/>
    <s v="Cat A (Cars up to 1600cc and 97kW)"/>
    <x v="703"/>
  </r>
  <r>
    <x v="294"/>
    <d v="2008-10-08T00:00:00"/>
    <x v="13"/>
    <s v="Cat B (Cars above 1600cc or 97kW)"/>
    <x v="704"/>
  </r>
  <r>
    <x v="294"/>
    <d v="2008-10-08T00:00:00"/>
    <x v="13"/>
    <s v="Cat D (Motorcycles)"/>
    <x v="562"/>
  </r>
  <r>
    <x v="294"/>
    <d v="2008-10-08T00:00:00"/>
    <x v="13"/>
    <s v="Cat C (Goods vehicles and buses)"/>
    <x v="531"/>
  </r>
  <r>
    <x v="294"/>
    <d v="2008-10-08T00:00:00"/>
    <x v="13"/>
    <s v="Cat E (Open)"/>
    <x v="705"/>
  </r>
  <r>
    <x v="295"/>
    <d v="2008-09-17T00:00:00"/>
    <x v="13"/>
    <s v="Cat A (Cars up to 1600cc and 97kW)"/>
    <x v="706"/>
  </r>
  <r>
    <x v="295"/>
    <d v="2008-09-17T00:00:00"/>
    <x v="13"/>
    <s v="Cat B (Cars above 1600cc or 97kW)"/>
    <x v="707"/>
  </r>
  <r>
    <x v="295"/>
    <d v="2008-09-17T00:00:00"/>
    <x v="13"/>
    <s v="Cat D (Motorcycles)"/>
    <x v="439"/>
  </r>
  <r>
    <x v="295"/>
    <d v="2008-09-17T00:00:00"/>
    <x v="13"/>
    <s v="Cat C (Goods vehicles and buses)"/>
    <x v="247"/>
  </r>
  <r>
    <x v="295"/>
    <d v="2008-09-17T00:00:00"/>
    <x v="13"/>
    <s v="Cat E (Open)"/>
    <x v="708"/>
  </r>
  <r>
    <x v="296"/>
    <d v="2008-09-03T00:00:00"/>
    <x v="13"/>
    <s v="Cat A (Cars up to 1600cc and 97kW)"/>
    <x v="437"/>
  </r>
  <r>
    <x v="296"/>
    <d v="2008-09-03T00:00:00"/>
    <x v="13"/>
    <s v="Cat B (Cars above 1600cc or 97kW)"/>
    <x v="689"/>
  </r>
  <r>
    <x v="296"/>
    <d v="2008-09-03T00:00:00"/>
    <x v="13"/>
    <s v="Cat D (Motorcycles)"/>
    <x v="569"/>
  </r>
  <r>
    <x v="296"/>
    <d v="2008-09-03T00:00:00"/>
    <x v="13"/>
    <s v="Cat C (Goods vehicles and buses)"/>
    <x v="247"/>
  </r>
  <r>
    <x v="296"/>
    <d v="2008-09-03T00:00:00"/>
    <x v="13"/>
    <s v="Cat E (Open)"/>
    <x v="708"/>
  </r>
  <r>
    <x v="297"/>
    <d v="2008-08-20T00:00:00"/>
    <x v="13"/>
    <s v="Cat A (Cars up to 1600cc and 97kW)"/>
    <x v="709"/>
  </r>
  <r>
    <x v="297"/>
    <d v="2008-08-20T00:00:00"/>
    <x v="13"/>
    <s v="Cat B (Cars above 1600cc or 97kW)"/>
    <x v="689"/>
  </r>
  <r>
    <x v="297"/>
    <d v="2008-08-20T00:00:00"/>
    <x v="13"/>
    <s v="Cat D (Motorcycles)"/>
    <x v="439"/>
  </r>
  <r>
    <x v="297"/>
    <d v="2008-08-20T00:00:00"/>
    <x v="13"/>
    <s v="Cat C (Goods vehicles and buses)"/>
    <x v="645"/>
  </r>
  <r>
    <x v="297"/>
    <d v="2008-08-20T00:00:00"/>
    <x v="13"/>
    <s v="Cat E (Open)"/>
    <x v="0"/>
  </r>
  <r>
    <x v="298"/>
    <d v="2008-08-06T00:00:00"/>
    <x v="13"/>
    <s v="Cat A (Cars up to 1600cc and 97kW)"/>
    <x v="706"/>
  </r>
  <r>
    <x v="298"/>
    <d v="2008-08-06T00:00:00"/>
    <x v="13"/>
    <s v="Cat B (Cars above 1600cc or 97kW)"/>
    <x v="185"/>
  </r>
  <r>
    <x v="298"/>
    <d v="2008-08-06T00:00:00"/>
    <x v="13"/>
    <s v="Cat D (Motorcycles)"/>
    <x v="429"/>
  </r>
  <r>
    <x v="298"/>
    <d v="2008-08-06T00:00:00"/>
    <x v="13"/>
    <s v="Cat C (Goods vehicles and buses)"/>
    <x v="99"/>
  </r>
  <r>
    <x v="298"/>
    <d v="2008-08-06T00:00:00"/>
    <x v="13"/>
    <s v="Cat E (Open)"/>
    <x v="710"/>
  </r>
  <r>
    <x v="299"/>
    <d v="2008-07-23T00:00:00"/>
    <x v="13"/>
    <s v="Cat A (Cars up to 1600cc and 97kW)"/>
    <x v="711"/>
  </r>
  <r>
    <x v="299"/>
    <d v="2008-07-23T00:00:00"/>
    <x v="13"/>
    <s v="Cat B (Cars above 1600cc or 97kW)"/>
    <x v="689"/>
  </r>
  <r>
    <x v="299"/>
    <d v="2008-07-23T00:00:00"/>
    <x v="13"/>
    <s v="Cat D (Motorcycles)"/>
    <x v="712"/>
  </r>
  <r>
    <x v="299"/>
    <d v="2008-07-23T00:00:00"/>
    <x v="13"/>
    <s v="Cat C (Goods vehicles and buses)"/>
    <x v="220"/>
  </r>
  <r>
    <x v="299"/>
    <d v="2008-07-23T00:00:00"/>
    <x v="13"/>
    <s v="Cat E (Open)"/>
    <x v="708"/>
  </r>
  <r>
    <x v="300"/>
    <d v="2008-07-09T00:00:00"/>
    <x v="13"/>
    <s v="Cat A (Cars up to 1600cc and 97kW)"/>
    <x v="709"/>
  </r>
  <r>
    <x v="300"/>
    <d v="2008-07-09T00:00:00"/>
    <x v="13"/>
    <s v="Cat B (Cars above 1600cc or 97kW)"/>
    <x v="689"/>
  </r>
  <r>
    <x v="300"/>
    <d v="2008-07-09T00:00:00"/>
    <x v="13"/>
    <s v="Cat D (Motorcycles)"/>
    <x v="74"/>
  </r>
  <r>
    <x v="300"/>
    <d v="2008-07-09T00:00:00"/>
    <x v="13"/>
    <s v="Cat C (Goods vehicles and buses)"/>
    <x v="360"/>
  </r>
  <r>
    <x v="300"/>
    <d v="2008-07-09T00:00:00"/>
    <x v="13"/>
    <s v="Cat E (Open)"/>
    <x v="713"/>
  </r>
  <r>
    <x v="301"/>
    <d v="2008-06-18T00:00:00"/>
    <x v="13"/>
    <s v="Cat A (Cars up to 1600cc and 97kW)"/>
    <x v="714"/>
  </r>
  <r>
    <x v="301"/>
    <d v="2008-06-18T00:00:00"/>
    <x v="13"/>
    <s v="Cat B (Cars above 1600cc or 97kW)"/>
    <x v="689"/>
  </r>
  <r>
    <x v="301"/>
    <d v="2008-06-18T00:00:00"/>
    <x v="13"/>
    <s v="Cat D (Motorcycles)"/>
    <x v="569"/>
  </r>
  <r>
    <x v="301"/>
    <d v="2008-06-18T00:00:00"/>
    <x v="13"/>
    <s v="Cat C (Goods vehicles and buses)"/>
    <x v="111"/>
  </r>
  <r>
    <x v="301"/>
    <d v="2008-06-18T00:00:00"/>
    <x v="13"/>
    <s v="Cat E (Open)"/>
    <x v="715"/>
  </r>
  <r>
    <x v="302"/>
    <d v="2008-06-04T00:00:00"/>
    <x v="13"/>
    <s v="Cat A (Cars up to 1600cc and 97kW)"/>
    <x v="437"/>
  </r>
  <r>
    <x v="302"/>
    <d v="2008-06-04T00:00:00"/>
    <x v="13"/>
    <s v="Cat B (Cars above 1600cc or 97kW)"/>
    <x v="716"/>
  </r>
  <r>
    <x v="302"/>
    <d v="2008-06-04T00:00:00"/>
    <x v="13"/>
    <s v="Cat D (Motorcycles)"/>
    <x v="309"/>
  </r>
  <r>
    <x v="302"/>
    <d v="2008-06-04T00:00:00"/>
    <x v="13"/>
    <s v="Cat C (Goods vehicles and buses)"/>
    <x v="360"/>
  </r>
  <r>
    <x v="302"/>
    <d v="2008-06-04T00:00:00"/>
    <x v="13"/>
    <s v="Cat E (Open)"/>
    <x v="717"/>
  </r>
  <r>
    <x v="303"/>
    <d v="2008-05-22T00:00:00"/>
    <x v="13"/>
    <s v="Cat A (Cars up to 1600cc and 97kW)"/>
    <x v="718"/>
  </r>
  <r>
    <x v="303"/>
    <d v="2008-05-22T00:00:00"/>
    <x v="13"/>
    <s v="Cat B (Cars above 1600cc or 97kW)"/>
    <x v="693"/>
  </r>
  <r>
    <x v="303"/>
    <d v="2008-05-22T00:00:00"/>
    <x v="13"/>
    <s v="Cat D (Motorcycles)"/>
    <x v="525"/>
  </r>
  <r>
    <x v="303"/>
    <d v="2008-05-22T00:00:00"/>
    <x v="13"/>
    <s v="Cat C (Goods vehicles and buses)"/>
    <x v="144"/>
  </r>
  <r>
    <x v="303"/>
    <d v="2008-05-22T00:00:00"/>
    <x v="13"/>
    <s v="Cat E (Open)"/>
    <x v="719"/>
  </r>
  <r>
    <x v="304"/>
    <d v="2008-05-07T00:00:00"/>
    <x v="13"/>
    <s v="Cat A (Cars up to 1600cc and 97kW)"/>
    <x v="426"/>
  </r>
  <r>
    <x v="304"/>
    <d v="2008-05-07T00:00:00"/>
    <x v="13"/>
    <s v="Cat B (Cars above 1600cc or 97kW)"/>
    <x v="686"/>
  </r>
  <r>
    <x v="304"/>
    <d v="2008-05-07T00:00:00"/>
    <x v="13"/>
    <s v="Cat D (Motorcycles)"/>
    <x v="569"/>
  </r>
  <r>
    <x v="304"/>
    <d v="2008-05-07T00:00:00"/>
    <x v="13"/>
    <s v="Cat C (Goods vehicles and buses)"/>
    <x v="99"/>
  </r>
  <r>
    <x v="304"/>
    <d v="2008-05-07T00:00:00"/>
    <x v="13"/>
    <s v="Cat E (Open)"/>
    <x v="5"/>
  </r>
  <r>
    <x v="305"/>
    <d v="2008-04-23T00:00:00"/>
    <x v="13"/>
    <s v="Cat A (Cars up to 1600cc and 97kW)"/>
    <x v="709"/>
  </r>
  <r>
    <x v="305"/>
    <d v="2008-04-23T00:00:00"/>
    <x v="13"/>
    <s v="Cat B (Cars above 1600cc or 97kW)"/>
    <x v="720"/>
  </r>
  <r>
    <x v="305"/>
    <d v="2008-04-23T00:00:00"/>
    <x v="13"/>
    <s v="Cat D (Motorcycles)"/>
    <x v="330"/>
  </r>
  <r>
    <x v="305"/>
    <d v="2008-04-23T00:00:00"/>
    <x v="13"/>
    <s v="Cat C (Goods vehicles and buses)"/>
    <x v="144"/>
  </r>
  <r>
    <x v="305"/>
    <d v="2008-04-23T00:00:00"/>
    <x v="13"/>
    <s v="Cat E (Open)"/>
    <x v="721"/>
  </r>
  <r>
    <x v="306"/>
    <d v="2008-04-09T00:00:00"/>
    <x v="13"/>
    <s v="Cat A (Cars up to 1600cc and 97kW)"/>
    <x v="722"/>
  </r>
  <r>
    <x v="306"/>
    <d v="2008-04-09T00:00:00"/>
    <x v="13"/>
    <s v="Cat B (Cars above 1600cc or 97kW)"/>
    <x v="704"/>
  </r>
  <r>
    <x v="306"/>
    <d v="2008-04-09T00:00:00"/>
    <x v="13"/>
    <s v="Cat D (Motorcycles)"/>
    <x v="432"/>
  </r>
  <r>
    <x v="306"/>
    <d v="2008-04-09T00:00:00"/>
    <x v="13"/>
    <s v="Cat C (Goods vehicles and buses)"/>
    <x v="111"/>
  </r>
  <r>
    <x v="306"/>
    <d v="2008-04-09T00:00:00"/>
    <x v="13"/>
    <s v="Cat E (Open)"/>
    <x v="723"/>
  </r>
  <r>
    <x v="307"/>
    <d v="2008-03-19T00:00:00"/>
    <x v="13"/>
    <s v="Cat A (Cars up to 1600cc and 97kW)"/>
    <x v="724"/>
  </r>
  <r>
    <x v="307"/>
    <d v="2008-03-19T00:00:00"/>
    <x v="13"/>
    <s v="Cat B (Cars above 1600cc or 97kW)"/>
    <x v="725"/>
  </r>
  <r>
    <x v="307"/>
    <d v="2008-03-19T00:00:00"/>
    <x v="13"/>
    <s v="Cat D (Motorcycles)"/>
    <x v="601"/>
  </r>
  <r>
    <x v="307"/>
    <d v="2008-03-19T00:00:00"/>
    <x v="13"/>
    <s v="Cat C (Goods vehicles and buses)"/>
    <x v="579"/>
  </r>
  <r>
    <x v="307"/>
    <d v="2008-03-19T00:00:00"/>
    <x v="13"/>
    <s v="Cat E (Open)"/>
    <x v="316"/>
  </r>
  <r>
    <x v="308"/>
    <d v="2008-03-05T00:00:00"/>
    <x v="13"/>
    <s v="Cat A (Cars up to 1600cc and 97kW)"/>
    <x v="726"/>
  </r>
  <r>
    <x v="308"/>
    <d v="2008-03-05T00:00:00"/>
    <x v="13"/>
    <s v="Cat B (Cars above 1600cc or 97kW)"/>
    <x v="716"/>
  </r>
  <r>
    <x v="308"/>
    <d v="2008-03-05T00:00:00"/>
    <x v="13"/>
    <s v="Cat D (Motorcycles)"/>
    <x v="727"/>
  </r>
  <r>
    <x v="308"/>
    <d v="2008-03-05T00:00:00"/>
    <x v="13"/>
    <s v="Cat C (Goods vehicles and buses)"/>
    <x v="86"/>
  </r>
  <r>
    <x v="308"/>
    <d v="2008-03-05T00:00:00"/>
    <x v="13"/>
    <s v="Cat E (Open)"/>
    <x v="316"/>
  </r>
  <r>
    <x v="309"/>
    <d v="2008-02-20T00:00:00"/>
    <x v="13"/>
    <s v="Cat A (Cars up to 1600cc and 97kW)"/>
    <x v="728"/>
  </r>
  <r>
    <x v="309"/>
    <d v="2008-02-20T00:00:00"/>
    <x v="13"/>
    <s v="Cat B (Cars above 1600cc or 97kW)"/>
    <x v="716"/>
  </r>
  <r>
    <x v="309"/>
    <d v="2008-02-20T00:00:00"/>
    <x v="13"/>
    <s v="Cat D (Motorcycles)"/>
    <x v="729"/>
  </r>
  <r>
    <x v="309"/>
    <d v="2008-02-20T00:00:00"/>
    <x v="13"/>
    <s v="Cat C (Goods vehicles and buses)"/>
    <x v="579"/>
  </r>
  <r>
    <x v="309"/>
    <d v="2008-02-20T00:00:00"/>
    <x v="13"/>
    <s v="Cat E (Open)"/>
    <x v="730"/>
  </r>
  <r>
    <x v="310"/>
    <d v="2008-02-05T00:00:00"/>
    <x v="13"/>
    <s v="Cat A (Cars up to 1600cc and 97kW)"/>
    <x v="731"/>
  </r>
  <r>
    <x v="310"/>
    <d v="2008-02-05T00:00:00"/>
    <x v="13"/>
    <s v="Cat B (Cars above 1600cc or 97kW)"/>
    <x v="732"/>
  </r>
  <r>
    <x v="310"/>
    <d v="2008-02-05T00:00:00"/>
    <x v="13"/>
    <s v="Cat D (Motorcycles)"/>
    <x v="733"/>
  </r>
  <r>
    <x v="310"/>
    <d v="2008-02-05T00:00:00"/>
    <x v="13"/>
    <s v="Cat C (Goods vehicles and buses)"/>
    <x v="62"/>
  </r>
  <r>
    <x v="310"/>
    <d v="2008-02-05T00:00:00"/>
    <x v="13"/>
    <s v="Cat E (Open)"/>
    <x v="734"/>
  </r>
  <r>
    <x v="311"/>
    <d v="2008-01-23T00:00:00"/>
    <x v="13"/>
    <s v="Cat A (Cars up to 1600cc and 97kW)"/>
    <x v="735"/>
  </r>
  <r>
    <x v="311"/>
    <d v="2008-01-23T00:00:00"/>
    <x v="13"/>
    <s v="Cat B (Cars above 1600cc or 97kW)"/>
    <x v="736"/>
  </r>
  <r>
    <x v="311"/>
    <d v="2008-01-23T00:00:00"/>
    <x v="13"/>
    <s v="Cat D (Motorcycles)"/>
    <x v="737"/>
  </r>
  <r>
    <x v="311"/>
    <d v="2008-01-23T00:00:00"/>
    <x v="13"/>
    <s v="Cat C (Goods vehicles and buses)"/>
    <x v="579"/>
  </r>
  <r>
    <x v="311"/>
    <d v="2008-01-23T00:00:00"/>
    <x v="13"/>
    <s v="Cat E (Open)"/>
    <x v="738"/>
  </r>
  <r>
    <x v="312"/>
    <d v="2008-01-09T00:00:00"/>
    <x v="13"/>
    <s v="Cat A (Cars up to 1600cc and 97kW)"/>
    <x v="739"/>
  </r>
  <r>
    <x v="312"/>
    <d v="2008-01-09T00:00:00"/>
    <x v="13"/>
    <s v="Cat B (Cars above 1600cc or 97kW)"/>
    <x v="740"/>
  </r>
  <r>
    <x v="312"/>
    <d v="2008-01-09T00:00:00"/>
    <x v="13"/>
    <s v="Cat D (Motorcycles)"/>
    <x v="712"/>
  </r>
  <r>
    <x v="312"/>
    <d v="2008-01-09T00:00:00"/>
    <x v="13"/>
    <s v="Cat C (Goods vehicles and buses)"/>
    <x v="86"/>
  </r>
  <r>
    <x v="312"/>
    <d v="2008-01-09T00:00:00"/>
    <x v="13"/>
    <s v="Cat E (Open)"/>
    <x v="741"/>
  </r>
  <r>
    <x v="313"/>
    <d v="2007-01-01T00:00:00"/>
    <x v="14"/>
    <s v="Cat A (Cars up to 1600cc and 97kW)"/>
    <x v="742"/>
  </r>
  <r>
    <x v="313"/>
    <d v="2007-01-01T00:00:00"/>
    <x v="14"/>
    <s v="Cat B (Cars above 1600cc or 97kW)"/>
    <x v="212"/>
  </r>
  <r>
    <x v="313"/>
    <d v="2007-01-01T00:00:00"/>
    <x v="14"/>
    <s v="Cat C (Goods vehicles and buses)"/>
    <x v="294"/>
  </r>
  <r>
    <x v="313"/>
    <d v="2007-01-01T00:00:00"/>
    <x v="14"/>
    <s v="Cat D (Motorcycles)"/>
    <x v="319"/>
  </r>
  <r>
    <x v="313"/>
    <d v="2007-01-01T00:00:00"/>
    <x v="14"/>
    <s v="Cat E (Open)"/>
    <x v="70"/>
  </r>
  <r>
    <x v="314"/>
    <d v="2007-01-15T00:00:00"/>
    <x v="14"/>
    <s v="Cat A (Cars up to 1600cc and 97kW)"/>
    <x v="743"/>
  </r>
  <r>
    <x v="314"/>
    <d v="2007-01-15T00:00:00"/>
    <x v="14"/>
    <s v="Cat B (Cars above 1600cc or 97kW)"/>
    <x v="744"/>
  </r>
  <r>
    <x v="314"/>
    <d v="2007-01-15T00:00:00"/>
    <x v="14"/>
    <s v="Cat C (Goods vehicles and buses)"/>
    <x v="279"/>
  </r>
  <r>
    <x v="314"/>
    <d v="2007-01-15T00:00:00"/>
    <x v="14"/>
    <s v="Cat D (Motorcycles)"/>
    <x v="301"/>
  </r>
  <r>
    <x v="314"/>
    <d v="2007-01-15T00:00:00"/>
    <x v="14"/>
    <s v="Cat E (Open)"/>
    <x v="333"/>
  </r>
  <r>
    <x v="315"/>
    <d v="2007-02-01T00:00:00"/>
    <x v="14"/>
    <s v="Cat A (Cars up to 1600cc and 97kW)"/>
    <x v="745"/>
  </r>
  <r>
    <x v="315"/>
    <d v="2007-02-01T00:00:00"/>
    <x v="14"/>
    <s v="Cat B (Cars above 1600cc or 97kW)"/>
    <x v="223"/>
  </r>
  <r>
    <x v="315"/>
    <d v="2007-02-01T00:00:00"/>
    <x v="14"/>
    <s v="Cat C (Goods vehicles and buses)"/>
    <x v="746"/>
  </r>
  <r>
    <x v="315"/>
    <d v="2007-02-01T00:00:00"/>
    <x v="14"/>
    <s v="Cat D (Motorcycles)"/>
    <x v="228"/>
  </r>
  <r>
    <x v="315"/>
    <d v="2007-02-01T00:00:00"/>
    <x v="14"/>
    <s v="Cat E (Open)"/>
    <x v="303"/>
  </r>
  <r>
    <x v="316"/>
    <d v="2007-02-15T00:00:00"/>
    <x v="14"/>
    <s v="Cat A (Cars up to 1600cc and 97kW)"/>
    <x v="747"/>
  </r>
  <r>
    <x v="316"/>
    <d v="2007-02-15T00:00:00"/>
    <x v="14"/>
    <s v="Cat B (Cars above 1600cc or 97kW)"/>
    <x v="223"/>
  </r>
  <r>
    <x v="316"/>
    <d v="2007-02-15T00:00:00"/>
    <x v="14"/>
    <s v="Cat C (Goods vehicles and buses)"/>
    <x v="748"/>
  </r>
  <r>
    <x v="316"/>
    <d v="2007-02-15T00:00:00"/>
    <x v="14"/>
    <s v="Cat D (Motorcycles)"/>
    <x v="526"/>
  </r>
  <r>
    <x v="316"/>
    <d v="2007-02-15T00:00:00"/>
    <x v="14"/>
    <s v="Cat E (Open)"/>
    <x v="744"/>
  </r>
  <r>
    <x v="317"/>
    <d v="2007-03-01T00:00:00"/>
    <x v="14"/>
    <s v="Cat A (Cars up to 1600cc and 97kW)"/>
    <x v="749"/>
  </r>
  <r>
    <x v="317"/>
    <d v="2007-03-01T00:00:00"/>
    <x v="14"/>
    <s v="Cat B (Cars above 1600cc or 97kW)"/>
    <x v="219"/>
  </r>
  <r>
    <x v="317"/>
    <d v="2007-03-01T00:00:00"/>
    <x v="14"/>
    <s v="Cat C (Goods vehicles and buses)"/>
    <x v="750"/>
  </r>
  <r>
    <x v="317"/>
    <d v="2007-03-01T00:00:00"/>
    <x v="14"/>
    <s v="Cat D (Motorcycles)"/>
    <x v="31"/>
  </r>
  <r>
    <x v="317"/>
    <d v="2007-03-01T00:00:00"/>
    <x v="14"/>
    <s v="Cat E (Open)"/>
    <x v="751"/>
  </r>
  <r>
    <x v="318"/>
    <d v="2007-03-15T00:00:00"/>
    <x v="14"/>
    <s v="Cat A (Cars up to 1600cc and 97kW)"/>
    <x v="752"/>
  </r>
  <r>
    <x v="318"/>
    <d v="2007-03-15T00:00:00"/>
    <x v="14"/>
    <s v="Cat B (Cars above 1600cc or 97kW)"/>
    <x v="223"/>
  </r>
  <r>
    <x v="318"/>
    <d v="2007-03-15T00:00:00"/>
    <x v="14"/>
    <s v="Cat C (Goods vehicles and buses)"/>
    <x v="160"/>
  </r>
  <r>
    <x v="318"/>
    <d v="2007-03-15T00:00:00"/>
    <x v="14"/>
    <s v="Cat D (Motorcycles)"/>
    <x v="398"/>
  </r>
  <r>
    <x v="318"/>
    <d v="2007-03-15T00:00:00"/>
    <x v="14"/>
    <s v="Cat E (Open)"/>
    <x v="75"/>
  </r>
  <r>
    <x v="319"/>
    <d v="2007-04-01T00:00:00"/>
    <x v="14"/>
    <s v="Cat A (Cars up to 1600cc and 97kW)"/>
    <x v="753"/>
  </r>
  <r>
    <x v="319"/>
    <d v="2007-04-01T00:00:00"/>
    <x v="14"/>
    <s v="Cat B (Cars above 1600cc or 97kW)"/>
    <x v="654"/>
  </r>
  <r>
    <x v="319"/>
    <d v="2007-04-01T00:00:00"/>
    <x v="14"/>
    <s v="Cat C (Goods vehicles and buses)"/>
    <x v="612"/>
  </r>
  <r>
    <x v="319"/>
    <d v="2007-04-01T00:00:00"/>
    <x v="14"/>
    <s v="Cat D (Motorcycles)"/>
    <x v="297"/>
  </r>
  <r>
    <x v="319"/>
    <d v="2007-04-01T00:00:00"/>
    <x v="14"/>
    <s v="Cat E (Open)"/>
    <x v="754"/>
  </r>
  <r>
    <x v="320"/>
    <d v="2007-04-15T00:00:00"/>
    <x v="14"/>
    <s v="Cat A (Cars up to 1600cc and 97kW)"/>
    <x v="755"/>
  </r>
  <r>
    <x v="320"/>
    <d v="2007-04-15T00:00:00"/>
    <x v="14"/>
    <s v="Cat B (Cars above 1600cc or 97kW)"/>
    <x v="725"/>
  </r>
  <r>
    <x v="320"/>
    <d v="2007-04-15T00:00:00"/>
    <x v="14"/>
    <s v="Cat C (Goods vehicles and buses)"/>
    <x v="77"/>
  </r>
  <r>
    <x v="320"/>
    <d v="2007-04-15T00:00:00"/>
    <x v="14"/>
    <s v="Cat D (Motorcycles)"/>
    <x v="614"/>
  </r>
  <r>
    <x v="320"/>
    <d v="2007-04-15T00:00:00"/>
    <x v="14"/>
    <s v="Cat E (Open)"/>
    <x v="201"/>
  </r>
  <r>
    <x v="321"/>
    <d v="2007-05-01T00:00:00"/>
    <x v="14"/>
    <s v="Cat A (Cars up to 1600cc and 97kW)"/>
    <x v="756"/>
  </r>
  <r>
    <x v="321"/>
    <d v="2007-05-01T00:00:00"/>
    <x v="14"/>
    <s v="Cat B (Cars above 1600cc or 97kW)"/>
    <x v="716"/>
  </r>
  <r>
    <x v="321"/>
    <d v="2007-05-01T00:00:00"/>
    <x v="14"/>
    <s v="Cat C (Goods vehicles and buses)"/>
    <x v="296"/>
  </r>
  <r>
    <x v="321"/>
    <d v="2007-05-01T00:00:00"/>
    <x v="14"/>
    <s v="Cat D (Motorcycles)"/>
    <x v="540"/>
  </r>
  <r>
    <x v="321"/>
    <d v="2007-05-01T00:00:00"/>
    <x v="14"/>
    <s v="Cat E (Open)"/>
    <x v="757"/>
  </r>
  <r>
    <x v="322"/>
    <d v="2007-05-15T00:00:00"/>
    <x v="14"/>
    <s v="Cat A (Cars up to 1600cc and 97kW)"/>
    <x v="758"/>
  </r>
  <r>
    <x v="322"/>
    <d v="2007-05-15T00:00:00"/>
    <x v="14"/>
    <s v="Cat B (Cars above 1600cc or 97kW)"/>
    <x v="707"/>
  </r>
  <r>
    <x v="322"/>
    <d v="2007-05-15T00:00:00"/>
    <x v="14"/>
    <s v="Cat C (Goods vehicles and buses)"/>
    <x v="439"/>
  </r>
  <r>
    <x v="322"/>
    <d v="2007-05-15T00:00:00"/>
    <x v="14"/>
    <s v="Cat D (Motorcycles)"/>
    <x v="612"/>
  </r>
  <r>
    <x v="322"/>
    <d v="2007-05-15T00:00:00"/>
    <x v="14"/>
    <s v="Cat E (Open)"/>
    <x v="325"/>
  </r>
  <r>
    <x v="323"/>
    <d v="2007-06-01T00:00:00"/>
    <x v="14"/>
    <s v="Cat A (Cars up to 1600cc and 97kW)"/>
    <x v="759"/>
  </r>
  <r>
    <x v="323"/>
    <d v="2007-06-01T00:00:00"/>
    <x v="14"/>
    <s v="Cat B (Cars above 1600cc or 97kW)"/>
    <x v="704"/>
  </r>
  <r>
    <x v="323"/>
    <d v="2007-06-01T00:00:00"/>
    <x v="14"/>
    <s v="Cat C (Goods vehicles and buses)"/>
    <x v="439"/>
  </r>
  <r>
    <x v="323"/>
    <d v="2007-06-01T00:00:00"/>
    <x v="14"/>
    <s v="Cat D (Motorcycles)"/>
    <x v="336"/>
  </r>
  <r>
    <x v="323"/>
    <d v="2007-06-01T00:00:00"/>
    <x v="14"/>
    <s v="Cat E (Open)"/>
    <x v="741"/>
  </r>
  <r>
    <x v="324"/>
    <d v="2007-06-15T00:00:00"/>
    <x v="14"/>
    <s v="Cat A (Cars up to 1600cc and 97kW)"/>
    <x v="760"/>
  </r>
  <r>
    <x v="324"/>
    <d v="2007-06-15T00:00:00"/>
    <x v="14"/>
    <s v="Cat B (Cars above 1600cc or 97kW)"/>
    <x v="633"/>
  </r>
  <r>
    <x v="324"/>
    <d v="2007-06-15T00:00:00"/>
    <x v="14"/>
    <s v="Cat C (Goods vehicles and buses)"/>
    <x v="569"/>
  </r>
  <r>
    <x v="324"/>
    <d v="2007-06-15T00:00:00"/>
    <x v="14"/>
    <s v="Cat D (Motorcycles)"/>
    <x v="253"/>
  </r>
  <r>
    <x v="324"/>
    <d v="2007-06-15T00:00:00"/>
    <x v="14"/>
    <s v="Cat E (Open)"/>
    <x v="757"/>
  </r>
  <r>
    <x v="325"/>
    <d v="2007-07-01T00:00:00"/>
    <x v="14"/>
    <s v="Cat A (Cars up to 1600cc and 97kW)"/>
    <x v="759"/>
  </r>
  <r>
    <x v="325"/>
    <d v="2007-07-01T00:00:00"/>
    <x v="14"/>
    <s v="Cat B (Cars above 1600cc or 97kW)"/>
    <x v="137"/>
  </r>
  <r>
    <x v="325"/>
    <d v="2007-07-01T00:00:00"/>
    <x v="14"/>
    <s v="Cat C (Goods vehicles and buses)"/>
    <x v="569"/>
  </r>
  <r>
    <x v="325"/>
    <d v="2007-07-01T00:00:00"/>
    <x v="14"/>
    <s v="Cat D (Motorcycles)"/>
    <x v="290"/>
  </r>
  <r>
    <x v="325"/>
    <d v="2007-07-01T00:00:00"/>
    <x v="14"/>
    <s v="Cat E (Open)"/>
    <x v="761"/>
  </r>
  <r>
    <x v="326"/>
    <d v="2007-07-15T00:00:00"/>
    <x v="14"/>
    <s v="Cat A (Cars up to 1600cc and 97kW)"/>
    <x v="762"/>
  </r>
  <r>
    <x v="326"/>
    <d v="2007-07-15T00:00:00"/>
    <x v="14"/>
    <s v="Cat B (Cars above 1600cc or 97kW)"/>
    <x v="732"/>
  </r>
  <r>
    <x v="326"/>
    <d v="2007-07-15T00:00:00"/>
    <x v="14"/>
    <s v="Cat C (Goods vehicles and buses)"/>
    <x v="299"/>
  </r>
  <r>
    <x v="326"/>
    <d v="2007-07-15T00:00:00"/>
    <x v="14"/>
    <s v="Cat D (Motorcycles)"/>
    <x v="614"/>
  </r>
  <r>
    <x v="326"/>
    <d v="2007-07-15T00:00:00"/>
    <x v="14"/>
    <s v="Cat E (Open)"/>
    <x v="763"/>
  </r>
  <r>
    <x v="327"/>
    <d v="2007-08-01T00:00:00"/>
    <x v="14"/>
    <s v="Cat A (Cars up to 1600cc and 97kW)"/>
    <x v="755"/>
  </r>
  <r>
    <x v="327"/>
    <d v="2007-08-01T00:00:00"/>
    <x v="14"/>
    <s v="Cat B (Cars above 1600cc or 97kW)"/>
    <x v="716"/>
  </r>
  <r>
    <x v="327"/>
    <d v="2007-08-01T00:00:00"/>
    <x v="14"/>
    <s v="Cat C (Goods vehicles and buses)"/>
    <x v="569"/>
  </r>
  <r>
    <x v="327"/>
    <d v="2007-08-01T00:00:00"/>
    <x v="14"/>
    <s v="Cat D (Motorcycles)"/>
    <x v="336"/>
  </r>
  <r>
    <x v="327"/>
    <d v="2007-08-01T00:00:00"/>
    <x v="14"/>
    <s v="Cat E (Open)"/>
    <x v="757"/>
  </r>
  <r>
    <x v="328"/>
    <d v="2007-08-15T00:00:00"/>
    <x v="14"/>
    <s v="Cat A (Cars up to 1600cc and 97kW)"/>
    <x v="764"/>
  </r>
  <r>
    <x v="328"/>
    <d v="2007-08-15T00:00:00"/>
    <x v="14"/>
    <s v="Cat B (Cars above 1600cc or 97kW)"/>
    <x v="765"/>
  </r>
  <r>
    <x v="328"/>
    <d v="2007-08-15T00:00:00"/>
    <x v="14"/>
    <s v="Cat C (Goods vehicles and buses)"/>
    <x v="429"/>
  </r>
  <r>
    <x v="328"/>
    <d v="2007-08-15T00:00:00"/>
    <x v="14"/>
    <s v="Cat D (Motorcycles)"/>
    <x v="535"/>
  </r>
  <r>
    <x v="328"/>
    <d v="2007-08-15T00:00:00"/>
    <x v="14"/>
    <s v="Cat E (Open)"/>
    <x v="734"/>
  </r>
  <r>
    <x v="329"/>
    <d v="2007-09-01T00:00:00"/>
    <x v="14"/>
    <s v="Cat A (Cars up to 1600cc and 97kW)"/>
    <x v="766"/>
  </r>
  <r>
    <x v="329"/>
    <d v="2007-09-01T00:00:00"/>
    <x v="14"/>
    <s v="Cat B (Cars above 1600cc or 97kW)"/>
    <x v="767"/>
  </r>
  <r>
    <x v="329"/>
    <d v="2007-09-01T00:00:00"/>
    <x v="14"/>
    <s v="Cat C (Goods vehicles and buses)"/>
    <x v="439"/>
  </r>
  <r>
    <x v="329"/>
    <d v="2007-09-01T00:00:00"/>
    <x v="14"/>
    <s v="Cat D (Motorcycles)"/>
    <x v="353"/>
  </r>
  <r>
    <x v="329"/>
    <d v="2007-09-01T00:00:00"/>
    <x v="14"/>
    <s v="Cat E (Open)"/>
    <x v="768"/>
  </r>
  <r>
    <x v="330"/>
    <d v="2007-09-15T00:00:00"/>
    <x v="14"/>
    <s v="Cat A (Cars up to 1600cc and 97kW)"/>
    <x v="759"/>
  </r>
  <r>
    <x v="330"/>
    <d v="2007-09-15T00:00:00"/>
    <x v="14"/>
    <s v="Cat B (Cars above 1600cc or 97kW)"/>
    <x v="716"/>
  </r>
  <r>
    <x v="330"/>
    <d v="2007-09-15T00:00:00"/>
    <x v="14"/>
    <s v="Cat C (Goods vehicles and buses)"/>
    <x v="301"/>
  </r>
  <r>
    <x v="330"/>
    <d v="2007-09-15T00:00:00"/>
    <x v="14"/>
    <s v="Cat D (Motorcycles)"/>
    <x v="614"/>
  </r>
  <r>
    <x v="330"/>
    <d v="2007-09-15T00:00:00"/>
    <x v="14"/>
    <s v="Cat E (Open)"/>
    <x v="769"/>
  </r>
  <r>
    <x v="331"/>
    <d v="2007-10-01T00:00:00"/>
    <x v="14"/>
    <s v="Cat A (Cars up to 1600cc and 97kW)"/>
    <x v="753"/>
  </r>
  <r>
    <x v="331"/>
    <d v="2007-10-01T00:00:00"/>
    <x v="14"/>
    <s v="Cat B (Cars above 1600cc or 97kW)"/>
    <x v="716"/>
  </r>
  <r>
    <x v="331"/>
    <d v="2007-10-01T00:00:00"/>
    <x v="14"/>
    <s v="Cat C (Goods vehicles and buses)"/>
    <x v="58"/>
  </r>
  <r>
    <x v="331"/>
    <d v="2007-10-01T00:00:00"/>
    <x v="14"/>
    <s v="Cat D (Motorcycles)"/>
    <x v="737"/>
  </r>
  <r>
    <x v="331"/>
    <d v="2007-10-01T00:00:00"/>
    <x v="14"/>
    <s v="Cat E (Open)"/>
    <x v="770"/>
  </r>
  <r>
    <x v="332"/>
    <d v="2007-10-15T00:00:00"/>
    <x v="14"/>
    <s v="Cat A (Cars up to 1600cc and 97kW)"/>
    <x v="758"/>
  </r>
  <r>
    <x v="332"/>
    <d v="2007-10-15T00:00:00"/>
    <x v="14"/>
    <s v="Cat B (Cars above 1600cc or 97kW)"/>
    <x v="732"/>
  </r>
  <r>
    <x v="332"/>
    <d v="2007-10-15T00:00:00"/>
    <x v="14"/>
    <s v="Cat C (Goods vehicles and buses)"/>
    <x v="184"/>
  </r>
  <r>
    <x v="332"/>
    <d v="2007-10-15T00:00:00"/>
    <x v="14"/>
    <s v="Cat D (Motorcycles)"/>
    <x v="771"/>
  </r>
  <r>
    <x v="332"/>
    <d v="2007-10-15T00:00:00"/>
    <x v="14"/>
    <s v="Cat E (Open)"/>
    <x v="316"/>
  </r>
  <r>
    <x v="333"/>
    <d v="2007-11-01T00:00:00"/>
    <x v="14"/>
    <s v="Cat A (Cars up to 1600cc and 97kW)"/>
    <x v="772"/>
  </r>
  <r>
    <x v="333"/>
    <d v="2007-11-01T00:00:00"/>
    <x v="14"/>
    <s v="Cat B (Cars above 1600cc or 97kW)"/>
    <x v="716"/>
  </r>
  <r>
    <x v="333"/>
    <d v="2007-11-01T00:00:00"/>
    <x v="14"/>
    <s v="Cat C (Goods vehicles and buses)"/>
    <x v="86"/>
  </r>
  <r>
    <x v="333"/>
    <d v="2007-11-01T00:00:00"/>
    <x v="14"/>
    <s v="Cat D (Motorcycles)"/>
    <x v="74"/>
  </r>
  <r>
    <x v="333"/>
    <d v="2007-11-01T00:00:00"/>
    <x v="14"/>
    <s v="Cat E (Open)"/>
    <x v="190"/>
  </r>
  <r>
    <x v="334"/>
    <d v="2007-11-15T00:00:00"/>
    <x v="14"/>
    <s v="Cat A (Cars up to 1600cc and 97kW)"/>
    <x v="758"/>
  </r>
  <r>
    <x v="334"/>
    <d v="2007-11-15T00:00:00"/>
    <x v="14"/>
    <s v="Cat B (Cars above 1600cc or 97kW)"/>
    <x v="773"/>
  </r>
  <r>
    <x v="334"/>
    <d v="2007-11-15T00:00:00"/>
    <x v="14"/>
    <s v="Cat C (Goods vehicles and buses)"/>
    <x v="579"/>
  </r>
  <r>
    <x v="334"/>
    <d v="2007-11-15T00:00:00"/>
    <x v="14"/>
    <s v="Cat D (Motorcycles)"/>
    <x v="727"/>
  </r>
  <r>
    <x v="334"/>
    <d v="2007-11-15T00:00:00"/>
    <x v="14"/>
    <s v="Cat E (Open)"/>
    <x v="774"/>
  </r>
  <r>
    <x v="335"/>
    <d v="2007-12-01T00:00:00"/>
    <x v="14"/>
    <s v="Cat A (Cars up to 1600cc and 97kW)"/>
    <x v="775"/>
  </r>
  <r>
    <x v="335"/>
    <d v="2007-12-01T00:00:00"/>
    <x v="14"/>
    <s v="Cat B (Cars above 1600cc or 97kW)"/>
    <x v="153"/>
  </r>
  <r>
    <x v="335"/>
    <d v="2007-12-01T00:00:00"/>
    <x v="14"/>
    <s v="Cat C (Goods vehicles and buses)"/>
    <x v="334"/>
  </r>
  <r>
    <x v="335"/>
    <d v="2007-12-01T00:00:00"/>
    <x v="14"/>
    <s v="Cat D (Motorcycles)"/>
    <x v="309"/>
  </r>
  <r>
    <x v="335"/>
    <d v="2007-12-01T00:00:00"/>
    <x v="14"/>
    <s v="Cat E (Open)"/>
    <x v="316"/>
  </r>
  <r>
    <x v="336"/>
    <d v="2007-12-15T00:00:00"/>
    <x v="14"/>
    <s v="Cat A (Cars up to 1600cc and 97kW)"/>
    <x v="739"/>
  </r>
  <r>
    <x v="336"/>
    <d v="2007-12-15T00:00:00"/>
    <x v="14"/>
    <s v="Cat B (Cars above 1600cc or 97kW)"/>
    <x v="716"/>
  </r>
  <r>
    <x v="336"/>
    <d v="2007-12-15T00:00:00"/>
    <x v="14"/>
    <s v="Cat C (Goods vehicles and buses)"/>
    <x v="184"/>
  </r>
  <r>
    <x v="336"/>
    <d v="2007-12-15T00:00:00"/>
    <x v="14"/>
    <s v="Cat D (Motorcycles)"/>
    <x v="776"/>
  </r>
  <r>
    <x v="336"/>
    <d v="2007-12-15T00:00:00"/>
    <x v="14"/>
    <s v="Cat E (Open)"/>
    <x v="185"/>
  </r>
  <r>
    <x v="337"/>
    <d v="2006-01-01T00:00:00"/>
    <x v="15"/>
    <s v="Cat A (Cars up to 1600cc and 97kW)"/>
    <x v="777"/>
  </r>
  <r>
    <x v="337"/>
    <d v="2006-01-01T00:00:00"/>
    <x v="15"/>
    <s v="Cat B (Cars above 1600cc or 97kW)"/>
    <x v="778"/>
  </r>
  <r>
    <x v="337"/>
    <d v="2006-01-01T00:00:00"/>
    <x v="15"/>
    <s v="Cat C (Goods vehicles and buses)"/>
    <x v="606"/>
  </r>
  <r>
    <x v="337"/>
    <d v="2006-01-01T00:00:00"/>
    <x v="15"/>
    <s v="Cat D (Motorcycles)"/>
    <x v="519"/>
  </r>
  <r>
    <x v="337"/>
    <d v="2006-01-01T00:00:00"/>
    <x v="15"/>
    <s v="Cat E (Open)"/>
    <x v="656"/>
  </r>
  <r>
    <x v="338"/>
    <d v="2006-01-15T00:00:00"/>
    <x v="15"/>
    <s v="Cat A (Cars up to 1600cc and 97kW)"/>
    <x v="779"/>
  </r>
  <r>
    <x v="338"/>
    <d v="2006-01-15T00:00:00"/>
    <x v="15"/>
    <s v="Cat B (Cars above 1600cc or 97kW)"/>
    <x v="780"/>
  </r>
  <r>
    <x v="338"/>
    <d v="2006-01-15T00:00:00"/>
    <x v="15"/>
    <s v="Cat C (Goods vehicles and buses)"/>
    <x v="781"/>
  </r>
  <r>
    <x v="338"/>
    <d v="2006-01-15T00:00:00"/>
    <x v="15"/>
    <s v="Cat D (Motorcycles)"/>
    <x v="283"/>
  </r>
  <r>
    <x v="338"/>
    <d v="2006-01-15T00:00:00"/>
    <x v="15"/>
    <s v="Cat E (Open)"/>
    <x v="258"/>
  </r>
  <r>
    <x v="339"/>
    <d v="2006-02-01T00:00:00"/>
    <x v="15"/>
    <s v="Cat A (Cars up to 1600cc and 97kW)"/>
    <x v="782"/>
  </r>
  <r>
    <x v="339"/>
    <d v="2006-02-01T00:00:00"/>
    <x v="15"/>
    <s v="Cat B (Cars above 1600cc or 97kW)"/>
    <x v="203"/>
  </r>
  <r>
    <x v="339"/>
    <d v="2006-02-01T00:00:00"/>
    <x v="15"/>
    <s v="Cat C (Goods vehicles and buses)"/>
    <x v="84"/>
  </r>
  <r>
    <x v="339"/>
    <d v="2006-02-01T00:00:00"/>
    <x v="15"/>
    <s v="Cat D (Motorcycles)"/>
    <x v="783"/>
  </r>
  <r>
    <x v="339"/>
    <d v="2006-02-01T00:00:00"/>
    <x v="15"/>
    <s v="Cat E (Open)"/>
    <x v="784"/>
  </r>
  <r>
    <x v="340"/>
    <d v="2006-02-15T00:00:00"/>
    <x v="15"/>
    <s v="Cat A (Cars up to 1600cc and 97kW)"/>
    <x v="777"/>
  </r>
  <r>
    <x v="340"/>
    <d v="2006-02-15T00:00:00"/>
    <x v="15"/>
    <s v="Cat B (Cars above 1600cc or 97kW)"/>
    <x v="219"/>
  </r>
  <r>
    <x v="340"/>
    <d v="2006-02-15T00:00:00"/>
    <x v="15"/>
    <s v="Cat C (Goods vehicles and buses)"/>
    <x v="646"/>
  </r>
  <r>
    <x v="340"/>
    <d v="2006-02-15T00:00:00"/>
    <x v="15"/>
    <s v="Cat D (Motorcycles)"/>
    <x v="506"/>
  </r>
  <r>
    <x v="340"/>
    <d v="2006-02-15T00:00:00"/>
    <x v="15"/>
    <s v="Cat E (Open)"/>
    <x v="784"/>
  </r>
  <r>
    <x v="341"/>
    <d v="2006-03-01T00:00:00"/>
    <x v="15"/>
    <s v="Cat A (Cars up to 1600cc and 97kW)"/>
    <x v="785"/>
  </r>
  <r>
    <x v="341"/>
    <d v="2006-03-01T00:00:00"/>
    <x v="15"/>
    <s v="Cat B (Cars above 1600cc or 97kW)"/>
    <x v="786"/>
  </r>
  <r>
    <x v="341"/>
    <d v="2006-03-01T00:00:00"/>
    <x v="15"/>
    <s v="Cat C (Goods vehicles and buses)"/>
    <x v="787"/>
  </r>
  <r>
    <x v="341"/>
    <d v="2006-03-01T00:00:00"/>
    <x v="15"/>
    <s v="Cat D (Motorcycles)"/>
    <x v="276"/>
  </r>
  <r>
    <x v="341"/>
    <d v="2006-03-01T00:00:00"/>
    <x v="15"/>
    <s v="Cat E (Open)"/>
    <x v="659"/>
  </r>
  <r>
    <x v="342"/>
    <d v="2006-03-15T00:00:00"/>
    <x v="15"/>
    <s v="Cat A (Cars up to 1600cc and 97kW)"/>
    <x v="785"/>
  </r>
  <r>
    <x v="342"/>
    <d v="2006-03-15T00:00:00"/>
    <x v="15"/>
    <s v="Cat B (Cars above 1600cc or 97kW)"/>
    <x v="788"/>
  </r>
  <r>
    <x v="342"/>
    <d v="2006-03-15T00:00:00"/>
    <x v="15"/>
    <s v="Cat C (Goods vehicles and buses)"/>
    <x v="641"/>
  </r>
  <r>
    <x v="342"/>
    <d v="2006-03-15T00:00:00"/>
    <x v="15"/>
    <s v="Cat D (Motorcycles)"/>
    <x v="783"/>
  </r>
  <r>
    <x v="342"/>
    <d v="2006-03-15T00:00:00"/>
    <x v="15"/>
    <s v="Cat E (Open)"/>
    <x v="659"/>
  </r>
  <r>
    <x v="343"/>
    <d v="2006-04-01T00:00:00"/>
    <x v="15"/>
    <s v="Cat A (Cars up to 1600cc and 97kW)"/>
    <x v="404"/>
  </r>
  <r>
    <x v="343"/>
    <d v="2006-04-01T00:00:00"/>
    <x v="15"/>
    <s v="Cat B (Cars above 1600cc or 97kW)"/>
    <x v="331"/>
  </r>
  <r>
    <x v="343"/>
    <d v="2006-04-01T00:00:00"/>
    <x v="15"/>
    <s v="Cat C (Goods vehicles and buses)"/>
    <x v="261"/>
  </r>
  <r>
    <x v="343"/>
    <d v="2006-04-01T00:00:00"/>
    <x v="15"/>
    <s v="Cat D (Motorcycles)"/>
    <x v="282"/>
  </r>
  <r>
    <x v="343"/>
    <d v="2006-04-01T00:00:00"/>
    <x v="15"/>
    <s v="Cat E (Open)"/>
    <x v="720"/>
  </r>
  <r>
    <x v="344"/>
    <d v="2006-04-15T00:00:00"/>
    <x v="15"/>
    <s v="Cat A (Cars up to 1600cc and 97kW)"/>
    <x v="789"/>
  </r>
  <r>
    <x v="344"/>
    <d v="2006-04-15T00:00:00"/>
    <x v="15"/>
    <s v="Cat B (Cars above 1600cc or 97kW)"/>
    <x v="320"/>
  </r>
  <r>
    <x v="344"/>
    <d v="2006-04-15T00:00:00"/>
    <x v="15"/>
    <s v="Cat C (Goods vehicles and buses)"/>
    <x v="641"/>
  </r>
  <r>
    <x v="344"/>
    <d v="2006-04-15T00:00:00"/>
    <x v="15"/>
    <s v="Cat D (Motorcycles)"/>
    <x v="519"/>
  </r>
  <r>
    <x v="344"/>
    <d v="2006-04-15T00:00:00"/>
    <x v="15"/>
    <s v="Cat E (Open)"/>
    <x v="190"/>
  </r>
  <r>
    <x v="345"/>
    <d v="2006-05-01T00:00:00"/>
    <x v="15"/>
    <s v="Cat A (Cars up to 1600cc and 97kW)"/>
    <x v="790"/>
  </r>
  <r>
    <x v="345"/>
    <d v="2006-05-01T00:00:00"/>
    <x v="15"/>
    <s v="Cat B (Cars above 1600cc or 97kW)"/>
    <x v="757"/>
  </r>
  <r>
    <x v="345"/>
    <d v="2006-05-01T00:00:00"/>
    <x v="15"/>
    <s v="Cat C (Goods vehicles and buses)"/>
    <x v="791"/>
  </r>
  <r>
    <x v="345"/>
    <d v="2006-05-01T00:00:00"/>
    <x v="15"/>
    <s v="Cat D (Motorcycles)"/>
    <x v="72"/>
  </r>
  <r>
    <x v="345"/>
    <d v="2006-05-01T00:00:00"/>
    <x v="15"/>
    <s v="Cat E (Open)"/>
    <x v="792"/>
  </r>
  <r>
    <x v="346"/>
    <d v="2006-05-15T00:00:00"/>
    <x v="15"/>
    <s v="Cat A (Cars up to 1600cc and 97kW)"/>
    <x v="404"/>
  </r>
  <r>
    <x v="346"/>
    <d v="2006-05-15T00:00:00"/>
    <x v="15"/>
    <s v="Cat B (Cars above 1600cc or 97kW)"/>
    <x v="325"/>
  </r>
  <r>
    <x v="346"/>
    <d v="2006-05-15T00:00:00"/>
    <x v="15"/>
    <s v="Cat C (Goods vehicles and buses)"/>
    <x v="254"/>
  </r>
  <r>
    <x v="346"/>
    <d v="2006-05-15T00:00:00"/>
    <x v="15"/>
    <s v="Cat D (Motorcycles)"/>
    <x v="540"/>
  </r>
  <r>
    <x v="346"/>
    <d v="2006-05-15T00:00:00"/>
    <x v="15"/>
    <s v="Cat E (Open)"/>
    <x v="793"/>
  </r>
  <r>
    <x v="347"/>
    <d v="2006-06-01T00:00:00"/>
    <x v="15"/>
    <s v="Cat A (Cars up to 1600cc and 97kW)"/>
    <x v="413"/>
  </r>
  <r>
    <x v="347"/>
    <d v="2006-06-01T00:00:00"/>
    <x v="15"/>
    <s v="Cat B (Cars above 1600cc or 97kW)"/>
    <x v="768"/>
  </r>
  <r>
    <x v="347"/>
    <d v="2006-06-01T00:00:00"/>
    <x v="15"/>
    <s v="Cat C (Goods vehicles and buses)"/>
    <x v="794"/>
  </r>
  <r>
    <x v="347"/>
    <d v="2006-06-01T00:00:00"/>
    <x v="15"/>
    <s v="Cat D (Motorcycles)"/>
    <x v="357"/>
  </r>
  <r>
    <x v="347"/>
    <d v="2006-06-01T00:00:00"/>
    <x v="15"/>
    <s v="Cat E (Open)"/>
    <x v="720"/>
  </r>
  <r>
    <x v="348"/>
    <d v="2006-06-15T00:00:00"/>
    <x v="15"/>
    <s v="Cat A (Cars up to 1600cc and 97kW)"/>
    <x v="413"/>
  </r>
  <r>
    <x v="348"/>
    <d v="2006-06-15T00:00:00"/>
    <x v="15"/>
    <s v="Cat B (Cars above 1600cc or 97kW)"/>
    <x v="316"/>
  </r>
  <r>
    <x v="348"/>
    <d v="2006-06-15T00:00:00"/>
    <x v="15"/>
    <s v="Cat C (Goods vehicles and buses)"/>
    <x v="261"/>
  </r>
  <r>
    <x v="348"/>
    <d v="2006-06-15T00:00:00"/>
    <x v="15"/>
    <s v="Cat D (Motorcycles)"/>
    <x v="72"/>
  </r>
  <r>
    <x v="348"/>
    <d v="2006-06-15T00:00:00"/>
    <x v="15"/>
    <s v="Cat E (Open)"/>
    <x v="795"/>
  </r>
  <r>
    <x v="349"/>
    <d v="2006-07-01T00:00:00"/>
    <x v="15"/>
    <s v="Cat A (Cars up to 1600cc and 97kW)"/>
    <x v="796"/>
  </r>
  <r>
    <x v="349"/>
    <d v="2006-07-01T00:00:00"/>
    <x v="15"/>
    <s v="Cat B (Cars above 1600cc or 97kW)"/>
    <x v="331"/>
  </r>
  <r>
    <x v="349"/>
    <d v="2006-07-01T00:00:00"/>
    <x v="15"/>
    <s v="Cat C (Goods vehicles and buses)"/>
    <x v="797"/>
  </r>
  <r>
    <x v="349"/>
    <d v="2006-07-01T00:00:00"/>
    <x v="15"/>
    <s v="Cat D (Motorcycles)"/>
    <x v="87"/>
  </r>
  <r>
    <x v="349"/>
    <d v="2006-07-01T00:00:00"/>
    <x v="15"/>
    <s v="Cat E (Open)"/>
    <x v="774"/>
  </r>
  <r>
    <x v="350"/>
    <d v="2006-07-15T00:00:00"/>
    <x v="15"/>
    <s v="Cat A (Cars up to 1600cc and 97kW)"/>
    <x v="798"/>
  </r>
  <r>
    <x v="350"/>
    <d v="2006-07-15T00:00:00"/>
    <x v="15"/>
    <s v="Cat B (Cars above 1600cc or 97kW)"/>
    <x v="757"/>
  </r>
  <r>
    <x v="350"/>
    <d v="2006-07-15T00:00:00"/>
    <x v="15"/>
    <s v="Cat C (Goods vehicles and buses)"/>
    <x v="249"/>
  </r>
  <r>
    <x v="350"/>
    <d v="2006-07-15T00:00:00"/>
    <x v="15"/>
    <s v="Cat D (Motorcycles)"/>
    <x v="540"/>
  </r>
  <r>
    <x v="350"/>
    <d v="2006-07-15T00:00:00"/>
    <x v="15"/>
    <s v="Cat E (Open)"/>
    <x v="707"/>
  </r>
  <r>
    <x v="351"/>
    <d v="2006-08-01T00:00:00"/>
    <x v="15"/>
    <s v="Cat A (Cars up to 1600cc and 97kW)"/>
    <x v="404"/>
  </r>
  <r>
    <x v="351"/>
    <d v="2006-08-01T00:00:00"/>
    <x v="15"/>
    <s v="Cat B (Cars above 1600cc or 97kW)"/>
    <x v="331"/>
  </r>
  <r>
    <x v="351"/>
    <d v="2006-08-01T00:00:00"/>
    <x v="15"/>
    <s v="Cat C (Goods vehicles and buses)"/>
    <x v="261"/>
  </r>
  <r>
    <x v="351"/>
    <d v="2006-08-01T00:00:00"/>
    <x v="15"/>
    <s v="Cat D (Motorcycles)"/>
    <x v="510"/>
  </r>
  <r>
    <x v="351"/>
    <d v="2006-08-01T00:00:00"/>
    <x v="15"/>
    <s v="Cat E (Open)"/>
    <x v="769"/>
  </r>
  <r>
    <x v="352"/>
    <d v="2006-08-15T00:00:00"/>
    <x v="15"/>
    <s v="Cat A (Cars up to 1600cc and 97kW)"/>
    <x v="789"/>
  </r>
  <r>
    <x v="352"/>
    <d v="2006-08-15T00:00:00"/>
    <x v="15"/>
    <s v="Cat B (Cars above 1600cc or 97kW)"/>
    <x v="313"/>
  </r>
  <r>
    <x v="352"/>
    <d v="2006-08-15T00:00:00"/>
    <x v="15"/>
    <s v="Cat C (Goods vehicles and buses)"/>
    <x v="799"/>
  </r>
  <r>
    <x v="352"/>
    <d v="2006-08-15T00:00:00"/>
    <x v="15"/>
    <s v="Cat D (Motorcycles)"/>
    <x v="522"/>
  </r>
  <r>
    <x v="352"/>
    <d v="2006-08-15T00:00:00"/>
    <x v="15"/>
    <s v="Cat E (Open)"/>
    <x v="190"/>
  </r>
  <r>
    <x v="353"/>
    <d v="2006-09-01T00:00:00"/>
    <x v="15"/>
    <s v="Cat A (Cars up to 1600cc and 97kW)"/>
    <x v="790"/>
  </r>
  <r>
    <x v="353"/>
    <d v="2006-09-01T00:00:00"/>
    <x v="15"/>
    <s v="Cat B (Cars above 1600cc or 97kW)"/>
    <x v="185"/>
  </r>
  <r>
    <x v="353"/>
    <d v="2006-09-01T00:00:00"/>
    <x v="15"/>
    <s v="Cat C (Goods vehicles and buses)"/>
    <x v="273"/>
  </r>
  <r>
    <x v="353"/>
    <d v="2006-09-01T00:00:00"/>
    <x v="15"/>
    <s v="Cat D (Motorcycles)"/>
    <x v="299"/>
  </r>
  <r>
    <x v="353"/>
    <d v="2006-09-01T00:00:00"/>
    <x v="15"/>
    <s v="Cat E (Open)"/>
    <x v="800"/>
  </r>
  <r>
    <x v="354"/>
    <d v="2006-09-15T00:00:00"/>
    <x v="15"/>
    <s v="Cat A (Cars up to 1600cc and 97kW)"/>
    <x v="790"/>
  </r>
  <r>
    <x v="354"/>
    <d v="2006-09-15T00:00:00"/>
    <x v="15"/>
    <s v="Cat B (Cars above 1600cc or 97kW)"/>
    <x v="320"/>
  </r>
  <r>
    <x v="354"/>
    <d v="2006-09-15T00:00:00"/>
    <x v="15"/>
    <s v="Cat C (Goods vehicles and buses)"/>
    <x v="254"/>
  </r>
  <r>
    <x v="354"/>
    <d v="2006-09-15T00:00:00"/>
    <x v="15"/>
    <s v="Cat D (Motorcycles)"/>
    <x v="801"/>
  </r>
  <r>
    <x v="354"/>
    <d v="2006-09-15T00:00:00"/>
    <x v="15"/>
    <s v="Cat E (Open)"/>
    <x v="802"/>
  </r>
  <r>
    <x v="355"/>
    <d v="2006-10-01T00:00:00"/>
    <x v="15"/>
    <s v="Cat A (Cars up to 1600cc and 97kW)"/>
    <x v="747"/>
  </r>
  <r>
    <x v="355"/>
    <d v="2006-10-01T00:00:00"/>
    <x v="15"/>
    <s v="Cat B (Cars above 1600cc or 97kW)"/>
    <x v="223"/>
  </r>
  <r>
    <x v="355"/>
    <d v="2006-10-01T00:00:00"/>
    <x v="15"/>
    <s v="Cat C (Goods vehicles and buses)"/>
    <x v="803"/>
  </r>
  <r>
    <x v="355"/>
    <d v="2006-10-01T00:00:00"/>
    <x v="15"/>
    <s v="Cat D (Motorcycles)"/>
    <x v="804"/>
  </r>
  <r>
    <x v="355"/>
    <d v="2006-10-01T00:00:00"/>
    <x v="15"/>
    <s v="Cat E (Open)"/>
    <x v="805"/>
  </r>
  <r>
    <x v="356"/>
    <d v="2006-10-15T00:00:00"/>
    <x v="15"/>
    <s v="Cat A (Cars up to 1600cc and 97kW)"/>
    <x v="752"/>
  </r>
  <r>
    <x v="356"/>
    <d v="2006-10-15T00:00:00"/>
    <x v="15"/>
    <s v="Cat B (Cars above 1600cc or 97kW)"/>
    <x v="806"/>
  </r>
  <r>
    <x v="356"/>
    <d v="2006-10-15T00:00:00"/>
    <x v="15"/>
    <s v="Cat C (Goods vehicles and buses)"/>
    <x v="807"/>
  </r>
  <r>
    <x v="356"/>
    <d v="2006-10-15T00:00:00"/>
    <x v="15"/>
    <s v="Cat D (Motorcycles)"/>
    <x v="74"/>
  </r>
  <r>
    <x v="356"/>
    <d v="2006-10-15T00:00:00"/>
    <x v="15"/>
    <s v="Cat E (Open)"/>
    <x v="808"/>
  </r>
  <r>
    <x v="357"/>
    <d v="2006-11-01T00:00:00"/>
    <x v="15"/>
    <s v="Cat A (Cars up to 1600cc and 97kW)"/>
    <x v="809"/>
  </r>
  <r>
    <x v="357"/>
    <d v="2006-11-01T00:00:00"/>
    <x v="15"/>
    <s v="Cat B (Cars above 1600cc or 97kW)"/>
    <x v="234"/>
  </r>
  <r>
    <x v="357"/>
    <d v="2006-11-01T00:00:00"/>
    <x v="15"/>
    <s v="Cat C (Goods vehicles and buses)"/>
    <x v="253"/>
  </r>
  <r>
    <x v="357"/>
    <d v="2006-11-01T00:00:00"/>
    <x v="15"/>
    <s v="Cat D (Motorcycles)"/>
    <x v="429"/>
  </r>
  <r>
    <x v="357"/>
    <d v="2006-11-01T00:00:00"/>
    <x v="15"/>
    <s v="Cat E (Open)"/>
    <x v="338"/>
  </r>
  <r>
    <x v="358"/>
    <d v="2006-11-15T00:00:00"/>
    <x v="15"/>
    <s v="Cat A (Cars up to 1600cc and 97kW)"/>
    <x v="752"/>
  </r>
  <r>
    <x v="358"/>
    <d v="2006-11-15T00:00:00"/>
    <x v="15"/>
    <s v="Cat B (Cars above 1600cc or 97kW)"/>
    <x v="806"/>
  </r>
  <r>
    <x v="358"/>
    <d v="2006-11-15T00:00:00"/>
    <x v="15"/>
    <s v="Cat C (Goods vehicles and buses)"/>
    <x v="186"/>
  </r>
  <r>
    <x v="358"/>
    <d v="2006-11-15T00:00:00"/>
    <x v="15"/>
    <s v="Cat D (Motorcycles)"/>
    <x v="526"/>
  </r>
  <r>
    <x v="358"/>
    <d v="2006-11-15T00:00:00"/>
    <x v="15"/>
    <s v="Cat E (Open)"/>
    <x v="810"/>
  </r>
  <r>
    <x v="359"/>
    <d v="2006-12-01T00:00:00"/>
    <x v="15"/>
    <s v="Cat A (Cars up to 1600cc and 97kW)"/>
    <x v="747"/>
  </r>
  <r>
    <x v="359"/>
    <d v="2006-12-01T00:00:00"/>
    <x v="15"/>
    <s v="Cat B (Cars above 1600cc or 97kW)"/>
    <x v="806"/>
  </r>
  <r>
    <x v="359"/>
    <d v="2006-12-01T00:00:00"/>
    <x v="15"/>
    <s v="Cat C (Goods vehicles and buses)"/>
    <x v="514"/>
  </r>
  <r>
    <x v="359"/>
    <d v="2006-12-01T00:00:00"/>
    <x v="15"/>
    <s v="Cat D (Motorcycles)"/>
    <x v="357"/>
  </r>
  <r>
    <x v="359"/>
    <d v="2006-12-01T00:00:00"/>
    <x v="15"/>
    <s v="Cat E (Open)"/>
    <x v="246"/>
  </r>
  <r>
    <x v="360"/>
    <d v="2006-12-15T00:00:00"/>
    <x v="15"/>
    <s v="Cat A (Cars up to 1600cc and 97kW)"/>
    <x v="747"/>
  </r>
  <r>
    <x v="360"/>
    <d v="2006-12-15T00:00:00"/>
    <x v="15"/>
    <s v="Cat B (Cars above 1600cc or 97kW)"/>
    <x v="223"/>
  </r>
  <r>
    <x v="360"/>
    <d v="2006-12-15T00:00:00"/>
    <x v="15"/>
    <s v="Cat C (Goods vehicles and buses)"/>
    <x v="783"/>
  </r>
  <r>
    <x v="360"/>
    <d v="2006-12-15T00:00:00"/>
    <x v="15"/>
    <s v="Cat D (Motorcycles)"/>
    <x v="309"/>
  </r>
  <r>
    <x v="360"/>
    <d v="2006-12-15T00:00:00"/>
    <x v="15"/>
    <s v="Cat E (Open)"/>
    <x v="303"/>
  </r>
  <r>
    <x v="361"/>
    <d v="2005-01-01T00:00:00"/>
    <x v="16"/>
    <s v="Cat A (Cars up to 1600cc and 97kW)"/>
    <x v="811"/>
  </r>
  <r>
    <x v="361"/>
    <d v="2005-01-01T00:00:00"/>
    <x v="16"/>
    <s v="Cat B (Cars above 1600cc or 97kW)"/>
    <x v="148"/>
  </r>
  <r>
    <x v="361"/>
    <d v="2005-01-01T00:00:00"/>
    <x v="16"/>
    <s v="Cat C (Goods vehicles and buses)"/>
    <x v="812"/>
  </r>
  <r>
    <x v="361"/>
    <d v="2005-01-01T00:00:00"/>
    <x v="16"/>
    <s v="Cat D (Motorcycles)"/>
    <x v="345"/>
  </r>
  <r>
    <x v="361"/>
    <d v="2005-01-01T00:00:00"/>
    <x v="16"/>
    <s v="Cat E (Open)"/>
    <x v="396"/>
  </r>
  <r>
    <x v="362"/>
    <d v="2005-01-15T00:00:00"/>
    <x v="16"/>
    <s v="Cat A (Cars up to 1600cc and 97kW)"/>
    <x v="811"/>
  </r>
  <r>
    <x v="362"/>
    <d v="2005-01-15T00:00:00"/>
    <x v="16"/>
    <s v="Cat B (Cars above 1600cc or 97kW)"/>
    <x v="636"/>
  </r>
  <r>
    <x v="362"/>
    <d v="2005-01-15T00:00:00"/>
    <x v="16"/>
    <s v="Cat C (Goods vehicles and buses)"/>
    <x v="750"/>
  </r>
  <r>
    <x v="362"/>
    <d v="2005-01-15T00:00:00"/>
    <x v="16"/>
    <s v="Cat D (Motorcycles)"/>
    <x v="225"/>
  </r>
  <r>
    <x v="362"/>
    <d v="2005-01-15T00:00:00"/>
    <x v="16"/>
    <s v="Cat E (Open)"/>
    <x v="388"/>
  </r>
  <r>
    <x v="363"/>
    <d v="2005-02-01T00:00:00"/>
    <x v="16"/>
    <s v="Cat A (Cars up to 1600cc and 97kW)"/>
    <x v="813"/>
  </r>
  <r>
    <x v="363"/>
    <d v="2005-02-01T00:00:00"/>
    <x v="16"/>
    <s v="Cat B (Cars above 1600cc or 97kW)"/>
    <x v="814"/>
  </r>
  <r>
    <x v="363"/>
    <d v="2005-02-01T00:00:00"/>
    <x v="16"/>
    <s v="Cat C (Goods vehicles and buses)"/>
    <x v="815"/>
  </r>
  <r>
    <x v="363"/>
    <d v="2005-02-01T00:00:00"/>
    <x v="16"/>
    <s v="Cat D (Motorcycles)"/>
    <x v="20"/>
  </r>
  <r>
    <x v="363"/>
    <d v="2005-02-01T00:00:00"/>
    <x v="16"/>
    <s v="Cat E (Open)"/>
    <x v="816"/>
  </r>
  <r>
    <x v="364"/>
    <d v="2005-02-15T00:00:00"/>
    <x v="16"/>
    <s v="Cat A (Cars up to 1600cc and 97kW)"/>
    <x v="817"/>
  </r>
  <r>
    <x v="364"/>
    <d v="2005-02-15T00:00:00"/>
    <x v="16"/>
    <s v="Cat B (Cars above 1600cc or 97kW)"/>
    <x v="818"/>
  </r>
  <r>
    <x v="364"/>
    <d v="2005-02-15T00:00:00"/>
    <x v="16"/>
    <s v="Cat C (Goods vehicles and buses)"/>
    <x v="812"/>
  </r>
  <r>
    <x v="364"/>
    <d v="2005-02-15T00:00:00"/>
    <x v="16"/>
    <s v="Cat D (Motorcycles)"/>
    <x v="68"/>
  </r>
  <r>
    <x v="364"/>
    <d v="2005-02-15T00:00:00"/>
    <x v="16"/>
    <s v="Cat E (Open)"/>
    <x v="391"/>
  </r>
  <r>
    <x v="365"/>
    <d v="2005-03-01T00:00:00"/>
    <x v="16"/>
    <s v="Cat A (Cars up to 1600cc and 97kW)"/>
    <x v="819"/>
  </r>
  <r>
    <x v="365"/>
    <d v="2005-03-01T00:00:00"/>
    <x v="16"/>
    <s v="Cat B (Cars above 1600cc or 97kW)"/>
    <x v="814"/>
  </r>
  <r>
    <x v="365"/>
    <d v="2005-03-01T00:00:00"/>
    <x v="16"/>
    <s v="Cat C (Goods vehicles and buses)"/>
    <x v="815"/>
  </r>
  <r>
    <x v="365"/>
    <d v="2005-03-01T00:00:00"/>
    <x v="16"/>
    <s v="Cat D (Motorcycles)"/>
    <x v="407"/>
  </r>
  <r>
    <x v="365"/>
    <d v="2005-03-01T00:00:00"/>
    <x v="16"/>
    <s v="Cat E (Open)"/>
    <x v="388"/>
  </r>
  <r>
    <x v="366"/>
    <d v="2005-03-15T00:00:00"/>
    <x v="16"/>
    <s v="Cat A (Cars up to 1600cc and 97kW)"/>
    <x v="820"/>
  </r>
  <r>
    <x v="366"/>
    <d v="2005-03-15T00:00:00"/>
    <x v="16"/>
    <s v="Cat B (Cars above 1600cc or 97kW)"/>
    <x v="818"/>
  </r>
  <r>
    <x v="366"/>
    <d v="2005-03-15T00:00:00"/>
    <x v="16"/>
    <s v="Cat C (Goods vehicles and buses)"/>
    <x v="821"/>
  </r>
  <r>
    <x v="366"/>
    <d v="2005-03-15T00:00:00"/>
    <x v="16"/>
    <s v="Cat D (Motorcycles)"/>
    <x v="232"/>
  </r>
  <r>
    <x v="366"/>
    <d v="2005-03-15T00:00:00"/>
    <x v="16"/>
    <s v="Cat E (Open)"/>
    <x v="822"/>
  </r>
  <r>
    <x v="367"/>
    <d v="2005-04-01T00:00:00"/>
    <x v="16"/>
    <s v="Cat A (Cars up to 1600cc and 97kW)"/>
    <x v="823"/>
  </r>
  <r>
    <x v="367"/>
    <d v="2005-04-01T00:00:00"/>
    <x v="16"/>
    <s v="Cat B (Cars above 1600cc or 97kW)"/>
    <x v="201"/>
  </r>
  <r>
    <x v="367"/>
    <d v="2005-04-01T00:00:00"/>
    <x v="16"/>
    <s v="Cat C (Goods vehicles and buses)"/>
    <x v="652"/>
  </r>
  <r>
    <x v="367"/>
    <d v="2005-04-01T00:00:00"/>
    <x v="16"/>
    <s v="Cat D (Motorcycles)"/>
    <x v="803"/>
  </r>
  <r>
    <x v="367"/>
    <d v="2005-04-01T00:00:00"/>
    <x v="16"/>
    <s v="Cat E (Open)"/>
    <x v="818"/>
  </r>
  <r>
    <x v="368"/>
    <d v="2005-04-15T00:00:00"/>
    <x v="16"/>
    <s v="Cat A (Cars up to 1600cc and 97kW)"/>
    <x v="824"/>
  </r>
  <r>
    <x v="368"/>
    <d v="2005-04-15T00:00:00"/>
    <x v="16"/>
    <s v="Cat B (Cars above 1600cc or 97kW)"/>
    <x v="825"/>
  </r>
  <r>
    <x v="368"/>
    <d v="2005-04-15T00:00:00"/>
    <x v="16"/>
    <s v="Cat C (Goods vehicles and buses)"/>
    <x v="787"/>
  </r>
  <r>
    <x v="368"/>
    <d v="2005-04-15T00:00:00"/>
    <x v="16"/>
    <s v="Cat D (Motorcycles)"/>
    <x v="826"/>
  </r>
  <r>
    <x v="368"/>
    <d v="2005-04-15T00:00:00"/>
    <x v="16"/>
    <s v="Cat E (Open)"/>
    <x v="827"/>
  </r>
  <r>
    <x v="369"/>
    <d v="2005-05-01T00:00:00"/>
    <x v="16"/>
    <s v="Cat A (Cars up to 1600cc and 97kW)"/>
    <x v="828"/>
  </r>
  <r>
    <x v="369"/>
    <d v="2005-05-01T00:00:00"/>
    <x v="16"/>
    <s v="Cat B (Cars above 1600cc or 97kW)"/>
    <x v="693"/>
  </r>
  <r>
    <x v="369"/>
    <d v="2005-05-01T00:00:00"/>
    <x v="16"/>
    <s v="Cat C (Goods vehicles and buses)"/>
    <x v="781"/>
  </r>
  <r>
    <x v="369"/>
    <d v="2005-05-01T00:00:00"/>
    <x v="16"/>
    <s v="Cat D (Motorcycles)"/>
    <x v="514"/>
  </r>
  <r>
    <x v="369"/>
    <d v="2005-05-01T00:00:00"/>
    <x v="16"/>
    <s v="Cat E (Open)"/>
    <x v="829"/>
  </r>
  <r>
    <x v="370"/>
    <d v="2005-05-15T00:00:00"/>
    <x v="16"/>
    <s v="Cat A (Cars up to 1600cc and 97kW)"/>
    <x v="830"/>
  </r>
  <r>
    <x v="370"/>
    <d v="2005-05-15T00:00:00"/>
    <x v="16"/>
    <s v="Cat B (Cars above 1600cc or 97kW)"/>
    <x v="693"/>
  </r>
  <r>
    <x v="370"/>
    <d v="2005-05-15T00:00:00"/>
    <x v="16"/>
    <s v="Cat C (Goods vehicles and buses)"/>
    <x v="646"/>
  </r>
  <r>
    <x v="370"/>
    <d v="2005-05-15T00:00:00"/>
    <x v="16"/>
    <s v="Cat D (Motorcycles)"/>
    <x v="516"/>
  </r>
  <r>
    <x v="370"/>
    <d v="2005-05-15T00:00:00"/>
    <x v="16"/>
    <s v="Cat E (Open)"/>
    <x v="649"/>
  </r>
  <r>
    <x v="371"/>
    <d v="2005-06-01T00:00:00"/>
    <x v="16"/>
    <s v="Cat A (Cars up to 1600cc and 97kW)"/>
    <x v="831"/>
  </r>
  <r>
    <x v="371"/>
    <d v="2005-06-01T00:00:00"/>
    <x v="16"/>
    <s v="Cat B (Cars above 1600cc or 97kW)"/>
    <x v="800"/>
  </r>
  <r>
    <x v="371"/>
    <d v="2005-06-01T00:00:00"/>
    <x v="16"/>
    <s v="Cat C (Goods vehicles and buses)"/>
    <x v="652"/>
  </r>
  <r>
    <x v="371"/>
    <d v="2005-06-01T00:00:00"/>
    <x v="16"/>
    <s v="Cat D (Motorcycles)"/>
    <x v="832"/>
  </r>
  <r>
    <x v="371"/>
    <d v="2005-06-01T00:00:00"/>
    <x v="16"/>
    <s v="Cat E (Open)"/>
    <x v="643"/>
  </r>
  <r>
    <x v="372"/>
    <d v="2005-06-15T00:00:00"/>
    <x v="16"/>
    <s v="Cat A (Cars up to 1600cc and 97kW)"/>
    <x v="833"/>
  </r>
  <r>
    <x v="372"/>
    <d v="2005-06-15T00:00:00"/>
    <x v="16"/>
    <s v="Cat B (Cars above 1600cc or 97kW)"/>
    <x v="800"/>
  </r>
  <r>
    <x v="372"/>
    <d v="2005-06-15T00:00:00"/>
    <x v="16"/>
    <s v="Cat C (Goods vehicles and buses)"/>
    <x v="84"/>
  </r>
  <r>
    <x v="372"/>
    <d v="2005-06-15T00:00:00"/>
    <x v="16"/>
    <s v="Cat D (Motorcycles)"/>
    <x v="516"/>
  </r>
  <r>
    <x v="372"/>
    <d v="2005-06-15T00:00:00"/>
    <x v="16"/>
    <s v="Cat E (Open)"/>
    <x v="647"/>
  </r>
  <r>
    <x v="373"/>
    <d v="2005-07-01T00:00:00"/>
    <x v="16"/>
    <s v="Cat A (Cars up to 1600cc and 97kW)"/>
    <x v="834"/>
  </r>
  <r>
    <x v="373"/>
    <d v="2005-07-01T00:00:00"/>
    <x v="16"/>
    <s v="Cat B (Cars above 1600cc or 97kW)"/>
    <x v="194"/>
  </r>
  <r>
    <x v="373"/>
    <d v="2005-07-01T00:00:00"/>
    <x v="16"/>
    <s v="Cat C (Goods vehicles and buses)"/>
    <x v="641"/>
  </r>
  <r>
    <x v="373"/>
    <d v="2005-07-01T00:00:00"/>
    <x v="16"/>
    <s v="Cat D (Motorcycles)"/>
    <x v="783"/>
  </r>
  <r>
    <x v="373"/>
    <d v="2005-07-01T00:00:00"/>
    <x v="16"/>
    <s v="Cat E (Open)"/>
    <x v="835"/>
  </r>
  <r>
    <x v="374"/>
    <d v="2005-07-15T00:00:00"/>
    <x v="16"/>
    <s v="Cat A (Cars up to 1600cc and 97kW)"/>
    <x v="836"/>
  </r>
  <r>
    <x v="374"/>
    <d v="2005-07-15T00:00:00"/>
    <x v="16"/>
    <s v="Cat B (Cars above 1600cc or 97kW)"/>
    <x v="194"/>
  </r>
  <r>
    <x v="374"/>
    <d v="2005-07-15T00:00:00"/>
    <x v="16"/>
    <s v="Cat C (Goods vehicles and buses)"/>
    <x v="787"/>
  </r>
  <r>
    <x v="374"/>
    <d v="2005-07-15T00:00:00"/>
    <x v="16"/>
    <s v="Cat D (Motorcycles)"/>
    <x v="256"/>
  </r>
  <r>
    <x v="374"/>
    <d v="2005-07-15T00:00:00"/>
    <x v="16"/>
    <s v="Cat E (Open)"/>
    <x v="837"/>
  </r>
  <r>
    <x v="375"/>
    <d v="2005-08-01T00:00:00"/>
    <x v="16"/>
    <s v="Cat A (Cars up to 1600cc and 97kW)"/>
    <x v="838"/>
  </r>
  <r>
    <x v="375"/>
    <d v="2005-08-01T00:00:00"/>
    <x v="16"/>
    <s v="Cat B (Cars above 1600cc or 97kW)"/>
    <x v="190"/>
  </r>
  <r>
    <x v="375"/>
    <d v="2005-08-01T00:00:00"/>
    <x v="16"/>
    <s v="Cat C (Goods vehicles and buses)"/>
    <x v="646"/>
  </r>
  <r>
    <x v="375"/>
    <d v="2005-08-01T00:00:00"/>
    <x v="16"/>
    <s v="Cat D (Motorcycles)"/>
    <x v="210"/>
  </r>
  <r>
    <x v="375"/>
    <d v="2005-08-01T00:00:00"/>
    <x v="16"/>
    <s v="Cat E (Open)"/>
    <x v="642"/>
  </r>
  <r>
    <x v="376"/>
    <d v="2005-08-15T00:00:00"/>
    <x v="16"/>
    <s v="Cat A (Cars up to 1600cc and 97kW)"/>
    <x v="839"/>
  </r>
  <r>
    <x v="376"/>
    <d v="2005-08-15T00:00:00"/>
    <x v="16"/>
    <s v="Cat B (Cars above 1600cc or 97kW)"/>
    <x v="686"/>
  </r>
  <r>
    <x v="376"/>
    <d v="2005-08-15T00:00:00"/>
    <x v="16"/>
    <s v="Cat C (Goods vehicles and buses)"/>
    <x v="611"/>
  </r>
  <r>
    <x v="376"/>
    <d v="2005-08-15T00:00:00"/>
    <x v="16"/>
    <s v="Cat D (Motorcycles)"/>
    <x v="641"/>
  </r>
  <r>
    <x v="376"/>
    <d v="2005-08-15T00:00:00"/>
    <x v="16"/>
    <s v="Cat E (Open)"/>
    <x v="840"/>
  </r>
  <r>
    <x v="377"/>
    <d v="2005-09-01T00:00:00"/>
    <x v="16"/>
    <s v="Cat A (Cars up to 1600cc and 97kW)"/>
    <x v="841"/>
  </r>
  <r>
    <x v="377"/>
    <d v="2005-09-01T00:00:00"/>
    <x v="16"/>
    <s v="Cat B (Cars above 1600cc or 97kW)"/>
    <x v="842"/>
  </r>
  <r>
    <x v="377"/>
    <d v="2005-09-01T00:00:00"/>
    <x v="16"/>
    <s v="Cat C (Goods vehicles and buses)"/>
    <x v="646"/>
  </r>
  <r>
    <x v="377"/>
    <d v="2005-09-01T00:00:00"/>
    <x v="16"/>
    <s v="Cat D (Motorcycles)"/>
    <x v="244"/>
  </r>
  <r>
    <x v="377"/>
    <d v="2005-09-01T00:00:00"/>
    <x v="16"/>
    <s v="Cat E (Open)"/>
    <x v="835"/>
  </r>
  <r>
    <x v="378"/>
    <d v="2005-09-15T00:00:00"/>
    <x v="16"/>
    <s v="Cat A (Cars up to 1600cc and 97kW)"/>
    <x v="843"/>
  </r>
  <r>
    <x v="378"/>
    <d v="2005-09-15T00:00:00"/>
    <x v="16"/>
    <s v="Cat B (Cars above 1600cc or 97kW)"/>
    <x v="844"/>
  </r>
  <r>
    <x v="378"/>
    <d v="2005-09-15T00:00:00"/>
    <x v="16"/>
    <s v="Cat C (Goods vehicles and buses)"/>
    <x v="638"/>
  </r>
  <r>
    <x v="378"/>
    <d v="2005-09-15T00:00:00"/>
    <x v="16"/>
    <s v="Cat D (Motorcycles)"/>
    <x v="845"/>
  </r>
  <r>
    <x v="378"/>
    <d v="2005-09-15T00:00:00"/>
    <x v="16"/>
    <s v="Cat E (Open)"/>
    <x v="148"/>
  </r>
  <r>
    <x v="379"/>
    <d v="2005-10-01T00:00:00"/>
    <x v="16"/>
    <s v="Cat A (Cars up to 1600cc and 97kW)"/>
    <x v="779"/>
  </r>
  <r>
    <x v="379"/>
    <d v="2005-10-01T00:00:00"/>
    <x v="16"/>
    <s v="Cat B (Cars above 1600cc or 97kW)"/>
    <x v="234"/>
  </r>
  <r>
    <x v="379"/>
    <d v="2005-10-01T00:00:00"/>
    <x v="16"/>
    <s v="Cat C (Goods vehicles and buses)"/>
    <x v="846"/>
  </r>
  <r>
    <x v="379"/>
    <d v="2005-10-01T00:00:00"/>
    <x v="16"/>
    <s v="Cat D (Motorcycles)"/>
    <x v="519"/>
  </r>
  <r>
    <x v="379"/>
    <d v="2005-10-01T00:00:00"/>
    <x v="16"/>
    <s v="Cat E (Open)"/>
    <x v="251"/>
  </r>
  <r>
    <x v="380"/>
    <d v="2005-10-15T00:00:00"/>
    <x v="16"/>
    <s v="Cat A (Cars up to 1600cc and 97kW)"/>
    <x v="847"/>
  </r>
  <r>
    <x v="380"/>
    <d v="2005-10-15T00:00:00"/>
    <x v="16"/>
    <s v="Cat B (Cars above 1600cc or 97kW)"/>
    <x v="788"/>
  </r>
  <r>
    <x v="380"/>
    <d v="2005-10-15T00:00:00"/>
    <x v="16"/>
    <s v="Cat C (Goods vehicles and buses)"/>
    <x v="638"/>
  </r>
  <r>
    <x v="380"/>
    <d v="2005-10-15T00:00:00"/>
    <x v="16"/>
    <s v="Cat D (Motorcycles)"/>
    <x v="783"/>
  </r>
  <r>
    <x v="380"/>
    <d v="2005-10-15T00:00:00"/>
    <x v="16"/>
    <s v="Cat E (Open)"/>
    <x v="241"/>
  </r>
  <r>
    <x v="381"/>
    <d v="2005-11-01T00:00:00"/>
    <x v="16"/>
    <s v="Cat A (Cars up to 1600cc and 97kW)"/>
    <x v="848"/>
  </r>
  <r>
    <x v="381"/>
    <d v="2005-11-01T00:00:00"/>
    <x v="16"/>
    <s v="Cat B (Cars above 1600cc or 97kW)"/>
    <x v="203"/>
  </r>
  <r>
    <x v="381"/>
    <d v="2005-11-01T00:00:00"/>
    <x v="16"/>
    <s v="Cat C (Goods vehicles and buses)"/>
    <x v="646"/>
  </r>
  <r>
    <x v="381"/>
    <d v="2005-11-01T00:00:00"/>
    <x v="16"/>
    <s v="Cat D (Motorcycles)"/>
    <x v="516"/>
  </r>
  <r>
    <x v="381"/>
    <d v="2005-11-01T00:00:00"/>
    <x v="16"/>
    <s v="Cat E (Open)"/>
    <x v="849"/>
  </r>
  <r>
    <x v="382"/>
    <d v="2005-11-15T00:00:00"/>
    <x v="16"/>
    <s v="Cat A (Cars up to 1600cc and 97kW)"/>
    <x v="850"/>
  </r>
  <r>
    <x v="382"/>
    <d v="2005-11-15T00:00:00"/>
    <x v="16"/>
    <s v="Cat B (Cars above 1600cc or 97kW)"/>
    <x v="751"/>
  </r>
  <r>
    <x v="382"/>
    <d v="2005-11-15T00:00:00"/>
    <x v="16"/>
    <s v="Cat C (Goods vehicles and buses)"/>
    <x v="638"/>
  </r>
  <r>
    <x v="382"/>
    <d v="2005-11-15T00:00:00"/>
    <x v="16"/>
    <s v="Cat D (Motorcycles)"/>
    <x v="506"/>
  </r>
  <r>
    <x v="382"/>
    <d v="2005-11-15T00:00:00"/>
    <x v="16"/>
    <s v="Cat E (Open)"/>
    <x v="668"/>
  </r>
  <r>
    <x v="383"/>
    <d v="2005-12-01T00:00:00"/>
    <x v="16"/>
    <s v="Cat A (Cars up to 1600cc and 97kW)"/>
    <x v="785"/>
  </r>
  <r>
    <x v="383"/>
    <d v="2005-12-01T00:00:00"/>
    <x v="16"/>
    <s v="Cat B (Cars above 1600cc or 97kW)"/>
    <x v="788"/>
  </r>
  <r>
    <x v="383"/>
    <d v="2005-12-01T00:00:00"/>
    <x v="16"/>
    <s v="Cat C (Goods vehicles and buses)"/>
    <x v="851"/>
  </r>
  <r>
    <x v="383"/>
    <d v="2005-12-01T00:00:00"/>
    <x v="16"/>
    <s v="Cat D (Motorcycles)"/>
    <x v="417"/>
  </r>
  <r>
    <x v="383"/>
    <d v="2005-12-01T00:00:00"/>
    <x v="16"/>
    <s v="Cat E (Open)"/>
    <x v="852"/>
  </r>
  <r>
    <x v="384"/>
    <d v="2005-12-15T00:00:00"/>
    <x v="16"/>
    <s v="Cat A (Cars up to 1600cc and 97kW)"/>
    <x v="853"/>
  </r>
  <r>
    <x v="384"/>
    <d v="2005-12-15T00:00:00"/>
    <x v="16"/>
    <s v="Cat B (Cars above 1600cc or 97kW)"/>
    <x v="212"/>
  </r>
  <r>
    <x v="384"/>
    <d v="2005-12-15T00:00:00"/>
    <x v="16"/>
    <s v="Cat C (Goods vehicles and buses)"/>
    <x v="638"/>
  </r>
  <r>
    <x v="384"/>
    <d v="2005-12-15T00:00:00"/>
    <x v="16"/>
    <s v="Cat D (Motorcycles)"/>
    <x v="559"/>
  </r>
  <r>
    <x v="384"/>
    <d v="2005-12-15T00:00:00"/>
    <x v="16"/>
    <s v="Cat E (Open)"/>
    <x v="854"/>
  </r>
  <r>
    <x v="385"/>
    <d v="2004-01-01T00:00:00"/>
    <x v="17"/>
    <s v="Cat A (Cars up to 1600cc and 97kW)"/>
    <x v="855"/>
  </r>
  <r>
    <x v="385"/>
    <d v="2004-01-01T00:00:00"/>
    <x v="17"/>
    <s v="Cat B (Cars above 1600cc or 97kW)"/>
    <x v="856"/>
  </r>
  <r>
    <x v="385"/>
    <d v="2004-01-01T00:00:00"/>
    <x v="17"/>
    <s v="Cat C (Goods vehicles and buses)"/>
    <x v="637"/>
  </r>
  <r>
    <x v="385"/>
    <d v="2004-01-01T00:00:00"/>
    <x v="17"/>
    <s v="Cat D (Motorcycles)"/>
    <x v="314"/>
  </r>
  <r>
    <x v="385"/>
    <d v="2004-01-01T00:00:00"/>
    <x v="17"/>
    <s v="Cat E (Open)"/>
    <x v="857"/>
  </r>
  <r>
    <x v="386"/>
    <d v="2004-01-15T00:00:00"/>
    <x v="17"/>
    <s v="Cat A (Cars up to 1600cc and 97kW)"/>
    <x v="858"/>
  </r>
  <r>
    <x v="386"/>
    <d v="2004-01-15T00:00:00"/>
    <x v="17"/>
    <s v="Cat B (Cars above 1600cc or 97kW)"/>
    <x v="827"/>
  </r>
  <r>
    <x v="386"/>
    <d v="2004-01-15T00:00:00"/>
    <x v="17"/>
    <s v="Cat C (Goods vehicles and buses)"/>
    <x v="644"/>
  </r>
  <r>
    <x v="386"/>
    <d v="2004-01-15T00:00:00"/>
    <x v="17"/>
    <s v="Cat D (Motorcycles)"/>
    <x v="626"/>
  </r>
  <r>
    <x v="386"/>
    <d v="2004-01-15T00:00:00"/>
    <x v="17"/>
    <s v="Cat E (Open)"/>
    <x v="647"/>
  </r>
  <r>
    <x v="387"/>
    <d v="2004-02-01T00:00:00"/>
    <x v="17"/>
    <s v="Cat A (Cars up to 1600cc and 97kW)"/>
    <x v="859"/>
  </r>
  <r>
    <x v="387"/>
    <d v="2004-02-01T00:00:00"/>
    <x v="17"/>
    <s v="Cat B (Cars above 1600cc or 97kW)"/>
    <x v="860"/>
  </r>
  <r>
    <x v="387"/>
    <d v="2004-02-01T00:00:00"/>
    <x v="17"/>
    <s v="Cat C (Goods vehicles and buses)"/>
    <x v="637"/>
  </r>
  <r>
    <x v="387"/>
    <d v="2004-02-01T00:00:00"/>
    <x v="17"/>
    <s v="Cat D (Motorcycles)"/>
    <x v="205"/>
  </r>
  <r>
    <x v="387"/>
    <d v="2004-02-01T00:00:00"/>
    <x v="17"/>
    <s v="Cat E (Open)"/>
    <x v="861"/>
  </r>
  <r>
    <x v="388"/>
    <d v="2004-02-15T00:00:00"/>
    <x v="17"/>
    <s v="Cat A (Cars up to 1600cc and 97kW)"/>
    <x v="862"/>
  </r>
  <r>
    <x v="388"/>
    <d v="2004-02-15T00:00:00"/>
    <x v="17"/>
    <s v="Cat B (Cars above 1600cc or 97kW)"/>
    <x v="857"/>
  </r>
  <r>
    <x v="388"/>
    <d v="2004-02-15T00:00:00"/>
    <x v="17"/>
    <s v="Cat C (Goods vehicles and buses)"/>
    <x v="863"/>
  </r>
  <r>
    <x v="388"/>
    <d v="2004-02-15T00:00:00"/>
    <x v="17"/>
    <s v="Cat D (Motorcycles)"/>
    <x v="215"/>
  </r>
  <r>
    <x v="388"/>
    <d v="2004-02-15T00:00:00"/>
    <x v="17"/>
    <s v="Cat E (Open)"/>
    <x v="642"/>
  </r>
  <r>
    <x v="389"/>
    <d v="2004-03-01T00:00:00"/>
    <x v="17"/>
    <s v="Cat A (Cars up to 1600cc and 97kW)"/>
    <x v="864"/>
  </r>
  <r>
    <x v="389"/>
    <d v="2004-03-01T00:00:00"/>
    <x v="17"/>
    <s v="Cat B (Cars above 1600cc or 97kW)"/>
    <x v="153"/>
  </r>
  <r>
    <x v="389"/>
    <d v="2004-03-01T00:00:00"/>
    <x v="17"/>
    <s v="Cat C (Goods vehicles and buses)"/>
    <x v="637"/>
  </r>
  <r>
    <x v="389"/>
    <d v="2004-03-01T00:00:00"/>
    <x v="17"/>
    <s v="Cat D (Motorcycles)"/>
    <x v="3"/>
  </r>
  <r>
    <x v="389"/>
    <d v="2004-03-01T00:00:00"/>
    <x v="17"/>
    <s v="Cat E (Open)"/>
    <x v="865"/>
  </r>
  <r>
    <x v="390"/>
    <d v="2004-03-15T00:00:00"/>
    <x v="17"/>
    <s v="Cat A (Cars up to 1600cc and 97kW)"/>
    <x v="855"/>
  </r>
  <r>
    <x v="390"/>
    <d v="2004-03-15T00:00:00"/>
    <x v="17"/>
    <s v="Cat B (Cars above 1600cc or 97kW)"/>
    <x v="827"/>
  </r>
  <r>
    <x v="390"/>
    <d v="2004-03-15T00:00:00"/>
    <x v="17"/>
    <s v="Cat C (Goods vehicles and buses)"/>
    <x v="625"/>
  </r>
  <r>
    <x v="390"/>
    <d v="2004-03-15T00:00:00"/>
    <x v="17"/>
    <s v="Cat D (Motorcycles)"/>
    <x v="638"/>
  </r>
  <r>
    <x v="390"/>
    <d v="2004-03-15T00:00:00"/>
    <x v="17"/>
    <s v="Cat E (Open)"/>
    <x v="860"/>
  </r>
  <r>
    <x v="391"/>
    <d v="2004-04-01T00:00:00"/>
    <x v="17"/>
    <s v="Cat A (Cars up to 1600cc and 97kW)"/>
    <x v="866"/>
  </r>
  <r>
    <x v="391"/>
    <d v="2004-04-01T00:00:00"/>
    <x v="17"/>
    <s v="Cat B (Cars above 1600cc or 97kW)"/>
    <x v="867"/>
  </r>
  <r>
    <x v="391"/>
    <d v="2004-04-01T00:00:00"/>
    <x v="17"/>
    <s v="Cat C (Goods vehicles and buses)"/>
    <x v="868"/>
  </r>
  <r>
    <x v="391"/>
    <d v="2004-04-01T00:00:00"/>
    <x v="17"/>
    <s v="Cat D (Motorcycles)"/>
    <x v="39"/>
  </r>
  <r>
    <x v="391"/>
    <d v="2004-04-01T00:00:00"/>
    <x v="17"/>
    <s v="Cat E (Open)"/>
    <x v="869"/>
  </r>
  <r>
    <x v="392"/>
    <d v="2004-04-15T00:00:00"/>
    <x v="17"/>
    <s v="Cat A (Cars up to 1600cc and 97kW)"/>
    <x v="870"/>
  </r>
  <r>
    <x v="392"/>
    <d v="2004-04-15T00:00:00"/>
    <x v="17"/>
    <s v="Cat B (Cars above 1600cc or 97kW)"/>
    <x v="871"/>
  </r>
  <r>
    <x v="392"/>
    <d v="2004-04-15T00:00:00"/>
    <x v="17"/>
    <s v="Cat C (Goods vehicles and buses)"/>
    <x v="872"/>
  </r>
  <r>
    <x v="392"/>
    <d v="2004-04-15T00:00:00"/>
    <x v="17"/>
    <s v="Cat D (Motorcycles)"/>
    <x v="68"/>
  </r>
  <r>
    <x v="392"/>
    <d v="2004-04-15T00:00:00"/>
    <x v="17"/>
    <s v="Cat E (Open)"/>
    <x v="117"/>
  </r>
  <r>
    <x v="393"/>
    <d v="2004-05-01T00:00:00"/>
    <x v="17"/>
    <s v="Cat A (Cars up to 1600cc and 97kW)"/>
    <x v="873"/>
  </r>
  <r>
    <x v="393"/>
    <d v="2004-05-01T00:00:00"/>
    <x v="17"/>
    <s v="Cat B (Cars above 1600cc or 97kW)"/>
    <x v="463"/>
  </r>
  <r>
    <x v="393"/>
    <d v="2004-05-01T00:00:00"/>
    <x v="17"/>
    <s v="Cat C (Goods vehicles and buses)"/>
    <x v="874"/>
  </r>
  <r>
    <x v="393"/>
    <d v="2004-05-01T00:00:00"/>
    <x v="17"/>
    <s v="Cat D (Motorcycles)"/>
    <x v="506"/>
  </r>
  <r>
    <x v="393"/>
    <d v="2004-05-01T00:00:00"/>
    <x v="17"/>
    <s v="Cat E (Open)"/>
    <x v="447"/>
  </r>
  <r>
    <x v="394"/>
    <d v="2004-05-15T00:00:00"/>
    <x v="17"/>
    <s v="Cat A (Cars up to 1600cc and 97kW)"/>
    <x v="875"/>
  </r>
  <r>
    <x v="394"/>
    <d v="2004-05-15T00:00:00"/>
    <x v="17"/>
    <s v="Cat B (Cars above 1600cc or 97kW)"/>
    <x v="66"/>
  </r>
  <r>
    <x v="394"/>
    <d v="2004-05-15T00:00:00"/>
    <x v="17"/>
    <s v="Cat C (Goods vehicles and buses)"/>
    <x v="621"/>
  </r>
  <r>
    <x v="394"/>
    <d v="2004-05-15T00:00:00"/>
    <x v="17"/>
    <s v="Cat D (Motorcycles)"/>
    <x v="282"/>
  </r>
  <r>
    <x v="394"/>
    <d v="2004-05-15T00:00:00"/>
    <x v="17"/>
    <s v="Cat E (Open)"/>
    <x v="876"/>
  </r>
  <r>
    <x v="395"/>
    <d v="2004-06-01T00:00:00"/>
    <x v="17"/>
    <s v="Cat A (Cars up to 1600cc and 97kW)"/>
    <x v="877"/>
  </r>
  <r>
    <x v="395"/>
    <d v="2004-06-01T00:00:00"/>
    <x v="17"/>
    <s v="Cat B (Cars above 1600cc or 97kW)"/>
    <x v="878"/>
  </r>
  <r>
    <x v="395"/>
    <d v="2004-06-01T00:00:00"/>
    <x v="17"/>
    <s v="Cat C (Goods vehicles and buses)"/>
    <x v="879"/>
  </r>
  <r>
    <x v="395"/>
    <d v="2004-06-01T00:00:00"/>
    <x v="17"/>
    <s v="Cat D (Motorcycles)"/>
    <x v="880"/>
  </r>
  <r>
    <x v="395"/>
    <d v="2004-06-01T00:00:00"/>
    <x v="17"/>
    <s v="Cat E (Open)"/>
    <x v="876"/>
  </r>
  <r>
    <x v="396"/>
    <d v="2004-06-15T00:00:00"/>
    <x v="17"/>
    <s v="Cat A (Cars up to 1600cc and 97kW)"/>
    <x v="881"/>
  </r>
  <r>
    <x v="396"/>
    <d v="2004-06-15T00:00:00"/>
    <x v="17"/>
    <s v="Cat B (Cars above 1600cc or 97kW)"/>
    <x v="66"/>
  </r>
  <r>
    <x v="396"/>
    <d v="2004-06-15T00:00:00"/>
    <x v="17"/>
    <s v="Cat C (Goods vehicles and buses)"/>
    <x v="588"/>
  </r>
  <r>
    <x v="396"/>
    <d v="2004-06-15T00:00:00"/>
    <x v="17"/>
    <s v="Cat D (Motorcycles)"/>
    <x v="420"/>
  </r>
  <r>
    <x v="396"/>
    <d v="2004-06-15T00:00:00"/>
    <x v="17"/>
    <s v="Cat E (Open)"/>
    <x v="104"/>
  </r>
  <r>
    <x v="397"/>
    <d v="2004-07-01T00:00:00"/>
    <x v="17"/>
    <s v="Cat A (Cars up to 1600cc and 97kW)"/>
    <x v="882"/>
  </r>
  <r>
    <x v="397"/>
    <d v="2004-07-01T00:00:00"/>
    <x v="17"/>
    <s v="Cat B (Cars above 1600cc or 97kW)"/>
    <x v="883"/>
  </r>
  <r>
    <x v="397"/>
    <d v="2004-07-01T00:00:00"/>
    <x v="17"/>
    <s v="Cat C (Goods vehicles and buses)"/>
    <x v="590"/>
  </r>
  <r>
    <x v="397"/>
    <d v="2004-07-01T00:00:00"/>
    <x v="17"/>
    <s v="Cat D (Motorcycles)"/>
    <x v="496"/>
  </r>
  <r>
    <x v="397"/>
    <d v="2004-07-01T00:00:00"/>
    <x v="17"/>
    <s v="Cat E (Open)"/>
    <x v="884"/>
  </r>
  <r>
    <x v="398"/>
    <d v="2004-07-15T00:00:00"/>
    <x v="17"/>
    <s v="Cat A (Cars up to 1600cc and 97kW)"/>
    <x v="875"/>
  </r>
  <r>
    <x v="398"/>
    <d v="2004-07-15T00:00:00"/>
    <x v="17"/>
    <s v="Cat B (Cars above 1600cc or 97kW)"/>
    <x v="66"/>
  </r>
  <r>
    <x v="398"/>
    <d v="2004-07-15T00:00:00"/>
    <x v="17"/>
    <s v="Cat C (Goods vehicles and buses)"/>
    <x v="885"/>
  </r>
  <r>
    <x v="398"/>
    <d v="2004-07-15T00:00:00"/>
    <x v="17"/>
    <s v="Cat D (Motorcycles)"/>
    <x v="68"/>
  </r>
  <r>
    <x v="398"/>
    <d v="2004-07-15T00:00:00"/>
    <x v="17"/>
    <s v="Cat E (Open)"/>
    <x v="795"/>
  </r>
  <r>
    <x v="399"/>
    <d v="2004-08-01T00:00:00"/>
    <x v="17"/>
    <s v="Cat A (Cars up to 1600cc and 97kW)"/>
    <x v="877"/>
  </r>
  <r>
    <x v="399"/>
    <d v="2004-08-01T00:00:00"/>
    <x v="17"/>
    <s v="Cat B (Cars above 1600cc or 97kW)"/>
    <x v="883"/>
  </r>
  <r>
    <x v="399"/>
    <d v="2004-08-01T00:00:00"/>
    <x v="17"/>
    <s v="Cat C (Goods vehicles and buses)"/>
    <x v="886"/>
  </r>
  <r>
    <x v="399"/>
    <d v="2004-08-01T00:00:00"/>
    <x v="17"/>
    <s v="Cat D (Motorcycles)"/>
    <x v="294"/>
  </r>
  <r>
    <x v="399"/>
    <d v="2004-08-01T00:00:00"/>
    <x v="17"/>
    <s v="Cat E (Open)"/>
    <x v="887"/>
  </r>
  <r>
    <x v="400"/>
    <d v="2004-08-15T00:00:00"/>
    <x v="17"/>
    <s v="Cat A (Cars up to 1600cc and 97kW)"/>
    <x v="888"/>
  </r>
  <r>
    <x v="400"/>
    <d v="2004-08-15T00:00:00"/>
    <x v="17"/>
    <s v="Cat B (Cars above 1600cc or 97kW)"/>
    <x v="867"/>
  </r>
  <r>
    <x v="400"/>
    <d v="2004-08-15T00:00:00"/>
    <x v="17"/>
    <s v="Cat C (Goods vehicles and buses)"/>
    <x v="621"/>
  </r>
  <r>
    <x v="400"/>
    <d v="2004-08-15T00:00:00"/>
    <x v="17"/>
    <s v="Cat D (Motorcycles)"/>
    <x v="599"/>
  </r>
  <r>
    <x v="400"/>
    <d v="2004-08-15T00:00:00"/>
    <x v="17"/>
    <s v="Cat E (Open)"/>
    <x v="54"/>
  </r>
  <r>
    <x v="401"/>
    <d v="2004-09-01T00:00:00"/>
    <x v="17"/>
    <s v="Cat A (Cars up to 1600cc and 97kW)"/>
    <x v="889"/>
  </r>
  <r>
    <x v="401"/>
    <d v="2004-09-01T00:00:00"/>
    <x v="17"/>
    <s v="Cat B (Cars above 1600cc or 97kW)"/>
    <x v="463"/>
  </r>
  <r>
    <x v="401"/>
    <d v="2004-09-01T00:00:00"/>
    <x v="17"/>
    <s v="Cat C (Goods vehicles and buses)"/>
    <x v="621"/>
  </r>
  <r>
    <x v="401"/>
    <d v="2004-09-01T00:00:00"/>
    <x v="17"/>
    <s v="Cat D (Motorcycles)"/>
    <x v="294"/>
  </r>
  <r>
    <x v="401"/>
    <d v="2004-09-01T00:00:00"/>
    <x v="17"/>
    <s v="Cat E (Open)"/>
    <x v="445"/>
  </r>
  <r>
    <x v="402"/>
    <d v="2004-09-15T00:00:00"/>
    <x v="17"/>
    <s v="Cat A (Cars up to 1600cc and 97kW)"/>
    <x v="890"/>
  </r>
  <r>
    <x v="402"/>
    <d v="2004-09-15T00:00:00"/>
    <x v="17"/>
    <s v="Cat B (Cars above 1600cc or 97kW)"/>
    <x v="463"/>
  </r>
  <r>
    <x v="402"/>
    <d v="2004-09-15T00:00:00"/>
    <x v="17"/>
    <s v="Cat C (Goods vehicles and buses)"/>
    <x v="885"/>
  </r>
  <r>
    <x v="402"/>
    <d v="2004-09-15T00:00:00"/>
    <x v="17"/>
    <s v="Cat D (Motorcycles)"/>
    <x v="353"/>
  </r>
  <r>
    <x v="402"/>
    <d v="2004-09-15T00:00:00"/>
    <x v="17"/>
    <s v="Cat E (Open)"/>
    <x v="100"/>
  </r>
  <r>
    <x v="403"/>
    <d v="2004-10-01T00:00:00"/>
    <x v="17"/>
    <s v="Cat A (Cars up to 1600cc and 97kW)"/>
    <x v="891"/>
  </r>
  <r>
    <x v="403"/>
    <d v="2004-10-01T00:00:00"/>
    <x v="17"/>
    <s v="Cat B (Cars above 1600cc or 97kW)"/>
    <x v="892"/>
  </r>
  <r>
    <x v="403"/>
    <d v="2004-10-01T00:00:00"/>
    <x v="17"/>
    <s v="Cat C (Goods vehicles and buses)"/>
    <x v="893"/>
  </r>
  <r>
    <x v="403"/>
    <d v="2004-10-01T00:00:00"/>
    <x v="17"/>
    <s v="Cat D (Motorcycles)"/>
    <x v="506"/>
  </r>
  <r>
    <x v="403"/>
    <d v="2004-10-01T00:00:00"/>
    <x v="17"/>
    <s v="Cat E (Open)"/>
    <x v="379"/>
  </r>
  <r>
    <x v="404"/>
    <d v="2004-10-15T00:00:00"/>
    <x v="17"/>
    <s v="Cat A (Cars up to 1600cc and 97kW)"/>
    <x v="894"/>
  </r>
  <r>
    <x v="404"/>
    <d v="2004-10-15T00:00:00"/>
    <x v="17"/>
    <s v="Cat B (Cars above 1600cc or 97kW)"/>
    <x v="814"/>
  </r>
  <r>
    <x v="404"/>
    <d v="2004-10-15T00:00:00"/>
    <x v="17"/>
    <s v="Cat C (Goods vehicles and buses)"/>
    <x v="893"/>
  </r>
  <r>
    <x v="404"/>
    <d v="2004-10-15T00:00:00"/>
    <x v="17"/>
    <s v="Cat D (Motorcycles)"/>
    <x v="68"/>
  </r>
  <r>
    <x v="404"/>
    <d v="2004-10-15T00:00:00"/>
    <x v="17"/>
    <s v="Cat E (Open)"/>
    <x v="275"/>
  </r>
  <r>
    <x v="405"/>
    <d v="2004-11-01T00:00:00"/>
    <x v="17"/>
    <s v="Cat A (Cars up to 1600cc and 97kW)"/>
    <x v="813"/>
  </r>
  <r>
    <x v="405"/>
    <d v="2004-11-01T00:00:00"/>
    <x v="17"/>
    <s v="Cat B (Cars above 1600cc or 97kW)"/>
    <x v="814"/>
  </r>
  <r>
    <x v="405"/>
    <d v="2004-11-01T00:00:00"/>
    <x v="17"/>
    <s v="Cat C (Goods vehicles and buses)"/>
    <x v="815"/>
  </r>
  <r>
    <x v="405"/>
    <d v="2004-11-01T00:00:00"/>
    <x v="17"/>
    <s v="Cat D (Motorcycles)"/>
    <x v="506"/>
  </r>
  <r>
    <x v="405"/>
    <d v="2004-11-01T00:00:00"/>
    <x v="17"/>
    <s v="Cat E (Open)"/>
    <x v="822"/>
  </r>
  <r>
    <x v="406"/>
    <d v="2004-11-15T00:00:00"/>
    <x v="17"/>
    <s v="Cat A (Cars up to 1600cc and 97kW)"/>
    <x v="813"/>
  </r>
  <r>
    <x v="406"/>
    <d v="2004-11-15T00:00:00"/>
    <x v="17"/>
    <s v="Cat B (Cars above 1600cc or 97kW)"/>
    <x v="814"/>
  </r>
  <r>
    <x v="406"/>
    <d v="2004-11-15T00:00:00"/>
    <x v="17"/>
    <s v="Cat C (Goods vehicles and buses)"/>
    <x v="893"/>
  </r>
  <r>
    <x v="406"/>
    <d v="2004-11-15T00:00:00"/>
    <x v="17"/>
    <s v="Cat D (Motorcycles)"/>
    <x v="519"/>
  </r>
  <r>
    <x v="406"/>
    <d v="2004-11-15T00:00:00"/>
    <x v="17"/>
    <s v="Cat E (Open)"/>
    <x v="396"/>
  </r>
  <r>
    <x v="407"/>
    <d v="2004-12-01T00:00:00"/>
    <x v="17"/>
    <s v="Cat A (Cars up to 1600cc and 97kW)"/>
    <x v="820"/>
  </r>
  <r>
    <x v="407"/>
    <d v="2004-12-01T00:00:00"/>
    <x v="17"/>
    <s v="Cat B (Cars above 1600cc or 97kW)"/>
    <x v="137"/>
  </r>
  <r>
    <x v="407"/>
    <d v="2004-12-01T00:00:00"/>
    <x v="17"/>
    <s v="Cat C (Goods vehicles and buses)"/>
    <x v="895"/>
  </r>
  <r>
    <x v="407"/>
    <d v="2004-12-01T00:00:00"/>
    <x v="17"/>
    <s v="Cat D (Motorcycles)"/>
    <x v="896"/>
  </r>
  <r>
    <x v="407"/>
    <d v="2004-12-01T00:00:00"/>
    <x v="17"/>
    <s v="Cat E (Open)"/>
    <x v="897"/>
  </r>
  <r>
    <x v="408"/>
    <d v="2004-12-15T00:00:00"/>
    <x v="17"/>
    <s v="Cat A (Cars up to 1600cc and 97kW)"/>
    <x v="820"/>
  </r>
  <r>
    <x v="408"/>
    <d v="2004-12-15T00:00:00"/>
    <x v="17"/>
    <s v="Cat B (Cars above 1600cc or 97kW)"/>
    <x v="148"/>
  </r>
  <r>
    <x v="408"/>
    <d v="2004-12-15T00:00:00"/>
    <x v="17"/>
    <s v="Cat C (Goods vehicles and buses)"/>
    <x v="898"/>
  </r>
  <r>
    <x v="408"/>
    <d v="2004-12-15T00:00:00"/>
    <x v="17"/>
    <s v="Cat D (Motorcycles)"/>
    <x v="353"/>
  </r>
  <r>
    <x v="408"/>
    <d v="2004-12-15T00:00:00"/>
    <x v="17"/>
    <s v="Cat E (Open)"/>
    <x v="355"/>
  </r>
  <r>
    <x v="409"/>
    <d v="2003-01-01T00:00:00"/>
    <x v="18"/>
    <s v="Cat A (Cars up to 1600cc and 97kW)"/>
    <x v="897"/>
  </r>
  <r>
    <x v="409"/>
    <d v="2003-01-01T00:00:00"/>
    <x v="18"/>
    <s v="Cat B (Cars above 1600cc or 97kW)"/>
    <x v="98"/>
  </r>
  <r>
    <x v="409"/>
    <d v="2003-01-01T00:00:00"/>
    <x v="18"/>
    <s v="Cat C (Goods vehicles and buses)"/>
    <x v="87"/>
  </r>
  <r>
    <x v="409"/>
    <d v="2003-01-01T00:00:00"/>
    <x v="18"/>
    <s v="Cat D (Motorcycles)"/>
    <x v="899"/>
  </r>
  <r>
    <x v="409"/>
    <d v="2003-01-01T00:00:00"/>
    <x v="18"/>
    <s v="Cat E (Open)"/>
    <x v="741"/>
  </r>
  <r>
    <x v="410"/>
    <d v="2003-01-15T00:00:00"/>
    <x v="18"/>
    <s v="Cat A (Cars up to 1600cc and 97kW)"/>
    <x v="900"/>
  </r>
  <r>
    <x v="410"/>
    <d v="2003-01-15T00:00:00"/>
    <x v="18"/>
    <s v="Cat B (Cars above 1600cc or 97kW)"/>
    <x v="901"/>
  </r>
  <r>
    <x v="410"/>
    <d v="2003-01-15T00:00:00"/>
    <x v="18"/>
    <s v="Cat C (Goods vehicles and buses)"/>
    <x v="306"/>
  </r>
  <r>
    <x v="410"/>
    <d v="2003-01-15T00:00:00"/>
    <x v="18"/>
    <s v="Cat D (Motorcycles)"/>
    <x v="316"/>
  </r>
  <r>
    <x v="410"/>
    <d v="2003-01-15T00:00:00"/>
    <x v="18"/>
    <s v="Cat E (Open)"/>
    <x v="689"/>
  </r>
  <r>
    <x v="411"/>
    <d v="2003-02-01T00:00:00"/>
    <x v="18"/>
    <s v="Cat A (Cars up to 1600cc and 97kW)"/>
    <x v="71"/>
  </r>
  <r>
    <x v="411"/>
    <d v="2003-02-01T00:00:00"/>
    <x v="18"/>
    <s v="Cat B (Cars above 1600cc or 97kW)"/>
    <x v="807"/>
  </r>
  <r>
    <x v="411"/>
    <d v="2003-02-01T00:00:00"/>
    <x v="18"/>
    <s v="Cat C (Goods vehicles and buses)"/>
    <x v="650"/>
  </r>
  <r>
    <x v="411"/>
    <d v="2003-02-01T00:00:00"/>
    <x v="18"/>
    <s v="Cat D (Motorcycles)"/>
    <x v="721"/>
  </r>
  <r>
    <x v="411"/>
    <d v="2003-02-01T00:00:00"/>
    <x v="18"/>
    <s v="Cat E (Open)"/>
    <x v="761"/>
  </r>
  <r>
    <x v="412"/>
    <d v="2003-02-15T00:00:00"/>
    <x v="18"/>
    <s v="Cat A (Cars up to 1600cc and 97kW)"/>
    <x v="379"/>
  </r>
  <r>
    <x v="412"/>
    <d v="2003-02-15T00:00:00"/>
    <x v="18"/>
    <s v="Cat B (Cars above 1600cc or 97kW)"/>
    <x v="807"/>
  </r>
  <r>
    <x v="412"/>
    <d v="2003-02-15T00:00:00"/>
    <x v="18"/>
    <s v="Cat C (Goods vehicles and buses)"/>
    <x v="501"/>
  </r>
  <r>
    <x v="412"/>
    <d v="2003-02-15T00:00:00"/>
    <x v="18"/>
    <s v="Cat D (Motorcycles)"/>
    <x v="902"/>
  </r>
  <r>
    <x v="412"/>
    <d v="2003-02-15T00:00:00"/>
    <x v="18"/>
    <s v="Cat E (Open)"/>
    <x v="761"/>
  </r>
  <r>
    <x v="413"/>
    <d v="2003-03-01T00:00:00"/>
    <x v="18"/>
    <s v="Cat A (Cars up to 1600cc and 97kW)"/>
    <x v="903"/>
  </r>
  <r>
    <x v="413"/>
    <d v="2003-03-01T00:00:00"/>
    <x v="18"/>
    <s v="Cat B (Cars above 1600cc or 97kW)"/>
    <x v="904"/>
  </r>
  <r>
    <x v="413"/>
    <d v="2003-03-01T00:00:00"/>
    <x v="18"/>
    <s v="Cat C (Goods vehicles and buses)"/>
    <x v="509"/>
  </r>
  <r>
    <x v="413"/>
    <d v="2003-03-01T00:00:00"/>
    <x v="18"/>
    <s v="Cat D (Motorcycles)"/>
    <x v="744"/>
  </r>
  <r>
    <x v="413"/>
    <d v="2003-03-01T00:00:00"/>
    <x v="18"/>
    <s v="Cat E (Open)"/>
    <x v="761"/>
  </r>
  <r>
    <x v="414"/>
    <d v="2003-03-15T00:00:00"/>
    <x v="18"/>
    <s v="Cat A (Cars up to 1600cc and 97kW)"/>
    <x v="816"/>
  </r>
  <r>
    <x v="414"/>
    <d v="2003-03-15T00:00:00"/>
    <x v="18"/>
    <s v="Cat B (Cars above 1600cc or 97kW)"/>
    <x v="905"/>
  </r>
  <r>
    <x v="414"/>
    <d v="2003-03-15T00:00:00"/>
    <x v="18"/>
    <s v="Cat C (Goods vehicles and buses)"/>
    <x v="501"/>
  </r>
  <r>
    <x v="414"/>
    <d v="2003-03-15T00:00:00"/>
    <x v="18"/>
    <s v="Cat D (Motorcycles)"/>
    <x v="117"/>
  </r>
  <r>
    <x v="414"/>
    <d v="2003-03-15T00:00:00"/>
    <x v="18"/>
    <s v="Cat E (Open)"/>
    <x v="768"/>
  </r>
  <r>
    <x v="415"/>
    <d v="2003-04-01T00:00:00"/>
    <x v="18"/>
    <s v="Cat A (Cars up to 1600cc and 97kW)"/>
    <x v="906"/>
  </r>
  <r>
    <x v="415"/>
    <d v="2003-04-01T00:00:00"/>
    <x v="18"/>
    <s v="Cat B (Cars above 1600cc or 97kW)"/>
    <x v="907"/>
  </r>
  <r>
    <x v="415"/>
    <d v="2003-04-01T00:00:00"/>
    <x v="18"/>
    <s v="Cat C (Goods vehicles and buses)"/>
    <x v="908"/>
  </r>
  <r>
    <x v="415"/>
    <d v="2003-04-01T00:00:00"/>
    <x v="18"/>
    <s v="Cat D (Motorcycles)"/>
    <x v="909"/>
  </r>
  <r>
    <x v="415"/>
    <d v="2003-04-01T00:00:00"/>
    <x v="18"/>
    <s v="Cat E (Open)"/>
    <x v="6"/>
  </r>
  <r>
    <x v="416"/>
    <d v="2003-04-15T00:00:00"/>
    <x v="18"/>
    <s v="Cat A (Cars up to 1600cc and 97kW)"/>
    <x v="910"/>
  </r>
  <r>
    <x v="416"/>
    <d v="2003-04-15T00:00:00"/>
    <x v="18"/>
    <s v="Cat B (Cars above 1600cc or 97kW)"/>
    <x v="911"/>
  </r>
  <r>
    <x v="416"/>
    <d v="2003-04-15T00:00:00"/>
    <x v="18"/>
    <s v="Cat C (Goods vehicles and buses)"/>
    <x v="306"/>
  </r>
  <r>
    <x v="416"/>
    <d v="2003-04-15T00:00:00"/>
    <x v="18"/>
    <s v="Cat D (Motorcycles)"/>
    <x v="912"/>
  </r>
  <r>
    <x v="416"/>
    <d v="2003-04-15T00:00:00"/>
    <x v="18"/>
    <s v="Cat E (Open)"/>
    <x v="155"/>
  </r>
  <r>
    <x v="417"/>
    <d v="2003-05-01T00:00:00"/>
    <x v="18"/>
    <s v="Cat A (Cars up to 1600cc and 97kW)"/>
    <x v="913"/>
  </r>
  <r>
    <x v="417"/>
    <d v="2003-05-01T00:00:00"/>
    <x v="18"/>
    <s v="Cat B (Cars above 1600cc or 97kW)"/>
    <x v="914"/>
  </r>
  <r>
    <x v="417"/>
    <d v="2003-05-01T00:00:00"/>
    <x v="18"/>
    <s v="Cat C (Goods vehicles and buses)"/>
    <x v="915"/>
  </r>
  <r>
    <x v="417"/>
    <d v="2003-05-01T00:00:00"/>
    <x v="18"/>
    <s v="Cat D (Motorcycles)"/>
    <x v="215"/>
  </r>
  <r>
    <x v="417"/>
    <d v="2003-05-01T00:00:00"/>
    <x v="18"/>
    <s v="Cat E (Open)"/>
    <x v="916"/>
  </r>
  <r>
    <x v="418"/>
    <d v="2003-05-15T00:00:00"/>
    <x v="18"/>
    <s v="Cat A (Cars up to 1600cc and 97kW)"/>
    <x v="917"/>
  </r>
  <r>
    <x v="418"/>
    <d v="2003-05-15T00:00:00"/>
    <x v="18"/>
    <s v="Cat B (Cars above 1600cc or 97kW)"/>
    <x v="918"/>
  </r>
  <r>
    <x v="418"/>
    <d v="2003-05-15T00:00:00"/>
    <x v="18"/>
    <s v="Cat C (Goods vehicles and buses)"/>
    <x v="919"/>
  </r>
  <r>
    <x v="418"/>
    <d v="2003-05-15T00:00:00"/>
    <x v="18"/>
    <s v="Cat D (Motorcycles)"/>
    <x v="254"/>
  </r>
  <r>
    <x v="418"/>
    <d v="2003-05-15T00:00:00"/>
    <x v="18"/>
    <s v="Cat E (Open)"/>
    <x v="920"/>
  </r>
  <r>
    <x v="419"/>
    <d v="2003-06-01T00:00:00"/>
    <x v="18"/>
    <s v="Cat A (Cars up to 1600cc and 97kW)"/>
    <x v="412"/>
  </r>
  <r>
    <x v="419"/>
    <d v="2003-06-01T00:00:00"/>
    <x v="18"/>
    <s v="Cat B (Cars above 1600cc or 97kW)"/>
    <x v="921"/>
  </r>
  <r>
    <x v="419"/>
    <d v="2003-06-01T00:00:00"/>
    <x v="18"/>
    <s v="Cat C (Goods vehicles and buses)"/>
    <x v="832"/>
  </r>
  <r>
    <x v="419"/>
    <d v="2003-06-01T00:00:00"/>
    <x v="18"/>
    <s v="Cat D (Motorcycles)"/>
    <x v="646"/>
  </r>
  <r>
    <x v="419"/>
    <d v="2003-06-01T00:00:00"/>
    <x v="18"/>
    <s v="Cat E (Open)"/>
    <x v="10"/>
  </r>
  <r>
    <x v="420"/>
    <d v="2003-06-15T00:00:00"/>
    <x v="18"/>
    <s v="Cat A (Cars up to 1600cc and 97kW)"/>
    <x v="922"/>
  </r>
  <r>
    <x v="420"/>
    <d v="2003-06-15T00:00:00"/>
    <x v="18"/>
    <s v="Cat B (Cars above 1600cc or 97kW)"/>
    <x v="914"/>
  </r>
  <r>
    <x v="420"/>
    <d v="2003-06-15T00:00:00"/>
    <x v="18"/>
    <s v="Cat C (Goods vehicles and buses)"/>
    <x v="617"/>
  </r>
  <r>
    <x v="420"/>
    <d v="2003-06-15T00:00:00"/>
    <x v="18"/>
    <s v="Cat D (Motorcycles)"/>
    <x v="488"/>
  </r>
  <r>
    <x v="420"/>
    <d v="2003-06-15T00:00:00"/>
    <x v="18"/>
    <s v="Cat E (Open)"/>
    <x v="923"/>
  </r>
  <r>
    <x v="421"/>
    <d v="2003-07-01T00:00:00"/>
    <x v="18"/>
    <s v="Cat A (Cars up to 1600cc and 97kW)"/>
    <x v="917"/>
  </r>
  <r>
    <x v="421"/>
    <d v="2003-07-01T00:00:00"/>
    <x v="18"/>
    <s v="Cat B (Cars above 1600cc or 97kW)"/>
    <x v="924"/>
  </r>
  <r>
    <x v="421"/>
    <d v="2003-07-01T00:00:00"/>
    <x v="18"/>
    <s v="Cat C (Goods vehicles and buses)"/>
    <x v="915"/>
  </r>
  <r>
    <x v="421"/>
    <d v="2003-07-01T00:00:00"/>
    <x v="18"/>
    <s v="Cat D (Motorcycles)"/>
    <x v="925"/>
  </r>
  <r>
    <x v="421"/>
    <d v="2003-07-01T00:00:00"/>
    <x v="18"/>
    <s v="Cat E (Open)"/>
    <x v="155"/>
  </r>
  <r>
    <x v="422"/>
    <d v="2003-07-15T00:00:00"/>
    <x v="18"/>
    <s v="Cat A (Cars up to 1600cc and 97kW)"/>
    <x v="926"/>
  </r>
  <r>
    <x v="422"/>
    <d v="2003-07-15T00:00:00"/>
    <x v="18"/>
    <s v="Cat B (Cars above 1600cc or 97kW)"/>
    <x v="927"/>
  </r>
  <r>
    <x v="422"/>
    <d v="2003-07-15T00:00:00"/>
    <x v="18"/>
    <s v="Cat C (Goods vehicles and buses)"/>
    <x v="928"/>
  </r>
  <r>
    <x v="422"/>
    <d v="2003-07-15T00:00:00"/>
    <x v="18"/>
    <s v="Cat D (Motorcycles)"/>
    <x v="791"/>
  </r>
  <r>
    <x v="422"/>
    <d v="2003-07-15T00:00:00"/>
    <x v="18"/>
    <s v="Cat E (Open)"/>
    <x v="155"/>
  </r>
  <r>
    <x v="423"/>
    <d v="2003-08-01T00:00:00"/>
    <x v="18"/>
    <s v="Cat A (Cars up to 1600cc and 97kW)"/>
    <x v="913"/>
  </r>
  <r>
    <x v="423"/>
    <d v="2003-08-01T00:00:00"/>
    <x v="18"/>
    <s v="Cat B (Cars above 1600cc or 97kW)"/>
    <x v="50"/>
  </r>
  <r>
    <x v="423"/>
    <d v="2003-08-01T00:00:00"/>
    <x v="18"/>
    <s v="Cat C (Goods vehicles and buses)"/>
    <x v="306"/>
  </r>
  <r>
    <x v="423"/>
    <d v="2003-08-01T00:00:00"/>
    <x v="18"/>
    <s v="Cat D (Motorcycles)"/>
    <x v="787"/>
  </r>
  <r>
    <x v="423"/>
    <d v="2003-08-01T00:00:00"/>
    <x v="18"/>
    <s v="Cat E (Open)"/>
    <x v="929"/>
  </r>
  <r>
    <x v="424"/>
    <d v="2003-08-15T00:00:00"/>
    <x v="18"/>
    <s v="Cat A (Cars up to 1600cc and 97kW)"/>
    <x v="926"/>
  </r>
  <r>
    <x v="424"/>
    <d v="2003-08-15T00:00:00"/>
    <x v="18"/>
    <s v="Cat B (Cars above 1600cc or 97kW)"/>
    <x v="930"/>
  </r>
  <r>
    <x v="424"/>
    <d v="2003-08-15T00:00:00"/>
    <x v="18"/>
    <s v="Cat C (Goods vehicles and buses)"/>
    <x v="306"/>
  </r>
  <r>
    <x v="424"/>
    <d v="2003-08-15T00:00:00"/>
    <x v="18"/>
    <s v="Cat D (Motorcycles)"/>
    <x v="244"/>
  </r>
  <r>
    <x v="424"/>
    <d v="2003-08-15T00:00:00"/>
    <x v="18"/>
    <s v="Cat E (Open)"/>
    <x v="931"/>
  </r>
  <r>
    <x v="425"/>
    <d v="2003-09-01T00:00:00"/>
    <x v="18"/>
    <s v="Cat A (Cars up to 1600cc and 97kW)"/>
    <x v="913"/>
  </r>
  <r>
    <x v="425"/>
    <d v="2003-09-01T00:00:00"/>
    <x v="18"/>
    <s v="Cat B (Cars above 1600cc or 97kW)"/>
    <x v="907"/>
  </r>
  <r>
    <x v="425"/>
    <d v="2003-09-01T00:00:00"/>
    <x v="18"/>
    <s v="Cat C (Goods vehicles and buses)"/>
    <x v="306"/>
  </r>
  <r>
    <x v="425"/>
    <d v="2003-09-01T00:00:00"/>
    <x v="18"/>
    <s v="Cat D (Motorcycles)"/>
    <x v="592"/>
  </r>
  <r>
    <x v="425"/>
    <d v="2003-09-01T00:00:00"/>
    <x v="18"/>
    <s v="Cat E (Open)"/>
    <x v="916"/>
  </r>
  <r>
    <x v="426"/>
    <d v="2003-09-15T00:00:00"/>
    <x v="18"/>
    <s v="Cat A (Cars up to 1600cc and 97kW)"/>
    <x v="906"/>
  </r>
  <r>
    <x v="426"/>
    <d v="2003-09-15T00:00:00"/>
    <x v="18"/>
    <s v="Cat B (Cars above 1600cc or 97kW)"/>
    <x v="918"/>
  </r>
  <r>
    <x v="426"/>
    <d v="2003-09-15T00:00:00"/>
    <x v="18"/>
    <s v="Cat C (Goods vehicles and buses)"/>
    <x v="606"/>
  </r>
  <r>
    <x v="426"/>
    <d v="2003-09-15T00:00:00"/>
    <x v="18"/>
    <s v="Cat D (Motorcycles)"/>
    <x v="797"/>
  </r>
  <r>
    <x v="426"/>
    <d v="2003-09-15T00:00:00"/>
    <x v="18"/>
    <s v="Cat E (Open)"/>
    <x v="932"/>
  </r>
  <r>
    <x v="427"/>
    <d v="2003-10-01T00:00:00"/>
    <x v="18"/>
    <s v="Cat A (Cars up to 1600cc and 97kW)"/>
    <x v="933"/>
  </r>
  <r>
    <x v="427"/>
    <d v="2003-10-01T00:00:00"/>
    <x v="18"/>
    <s v="Cat B (Cars above 1600cc or 97kW)"/>
    <x v="934"/>
  </r>
  <r>
    <x v="427"/>
    <d v="2003-10-01T00:00:00"/>
    <x v="18"/>
    <s v="Cat C (Goods vehicles and buses)"/>
    <x v="637"/>
  </r>
  <r>
    <x v="427"/>
    <d v="2003-10-01T00:00:00"/>
    <x v="18"/>
    <s v="Cat D (Motorcycles)"/>
    <x v="904"/>
  </r>
  <r>
    <x v="427"/>
    <d v="2003-10-01T00:00:00"/>
    <x v="18"/>
    <s v="Cat E (Open)"/>
    <x v="935"/>
  </r>
  <r>
    <x v="428"/>
    <d v="2003-10-15T00:00:00"/>
    <x v="18"/>
    <s v="Cat A (Cars up to 1600cc and 97kW)"/>
    <x v="862"/>
  </r>
  <r>
    <x v="428"/>
    <d v="2003-10-15T00:00:00"/>
    <x v="18"/>
    <s v="Cat B (Cars above 1600cc or 97kW)"/>
    <x v="153"/>
  </r>
  <r>
    <x v="428"/>
    <d v="2003-10-15T00:00:00"/>
    <x v="18"/>
    <s v="Cat C (Goods vehicles and buses)"/>
    <x v="95"/>
  </r>
  <r>
    <x v="428"/>
    <d v="2003-10-15T00:00:00"/>
    <x v="18"/>
    <s v="Cat D (Motorcycles)"/>
    <x v="874"/>
  </r>
  <r>
    <x v="428"/>
    <d v="2003-10-15T00:00:00"/>
    <x v="18"/>
    <s v="Cat E (Open)"/>
    <x v="642"/>
  </r>
  <r>
    <x v="429"/>
    <d v="2003-11-01T00:00:00"/>
    <x v="18"/>
    <s v="Cat A (Cars up to 1600cc and 97kW)"/>
    <x v="936"/>
  </r>
  <r>
    <x v="429"/>
    <d v="2003-11-01T00:00:00"/>
    <x v="18"/>
    <s v="Cat B (Cars above 1600cc or 97kW)"/>
    <x v="827"/>
  </r>
  <r>
    <x v="429"/>
    <d v="2003-11-01T00:00:00"/>
    <x v="18"/>
    <s v="Cat C (Goods vehicles and buses)"/>
    <x v="637"/>
  </r>
  <r>
    <x v="429"/>
    <d v="2003-11-01T00:00:00"/>
    <x v="18"/>
    <s v="Cat D (Motorcycles)"/>
    <x v="244"/>
  </r>
  <r>
    <x v="429"/>
    <d v="2003-11-01T00:00:00"/>
    <x v="18"/>
    <s v="Cat E (Open)"/>
    <x v="740"/>
  </r>
  <r>
    <x v="430"/>
    <d v="2003-11-15T00:00:00"/>
    <x v="18"/>
    <s v="Cat A (Cars up to 1600cc and 97kW)"/>
    <x v="937"/>
  </r>
  <r>
    <x v="430"/>
    <d v="2003-11-15T00:00:00"/>
    <x v="18"/>
    <s v="Cat B (Cars above 1600cc or 97kW)"/>
    <x v="938"/>
  </r>
  <r>
    <x v="430"/>
    <d v="2003-11-15T00:00:00"/>
    <x v="18"/>
    <s v="Cat C (Goods vehicles and buses)"/>
    <x v="939"/>
  </r>
  <r>
    <x v="430"/>
    <d v="2003-11-15T00:00:00"/>
    <x v="18"/>
    <s v="Cat D (Motorcycles)"/>
    <x v="314"/>
  </r>
  <r>
    <x v="430"/>
    <d v="2003-11-15T00:00:00"/>
    <x v="18"/>
    <s v="Cat E (Open)"/>
    <x v="835"/>
  </r>
  <r>
    <x v="431"/>
    <d v="2003-12-01T00:00:00"/>
    <x v="18"/>
    <s v="Cat A (Cars up to 1600cc and 97kW)"/>
    <x v="937"/>
  </r>
  <r>
    <x v="431"/>
    <d v="2003-12-01T00:00:00"/>
    <x v="18"/>
    <s v="Cat B (Cars above 1600cc or 97kW)"/>
    <x v="837"/>
  </r>
  <r>
    <x v="431"/>
    <d v="2003-12-01T00:00:00"/>
    <x v="18"/>
    <s v="Cat C (Goods vehicles and buses)"/>
    <x v="939"/>
  </r>
  <r>
    <x v="431"/>
    <d v="2003-12-01T00:00:00"/>
    <x v="18"/>
    <s v="Cat D (Motorcycles)"/>
    <x v="583"/>
  </r>
  <r>
    <x v="431"/>
    <d v="2003-12-01T00:00:00"/>
    <x v="18"/>
    <s v="Cat E (Open)"/>
    <x v="940"/>
  </r>
  <r>
    <x v="432"/>
    <d v="2003-12-15T00:00:00"/>
    <x v="18"/>
    <s v="Cat A (Cars up to 1600cc and 97kW)"/>
    <x v="937"/>
  </r>
  <r>
    <x v="432"/>
    <d v="2003-12-15T00:00:00"/>
    <x v="18"/>
    <s v="Cat B (Cars above 1600cc or 97kW)"/>
    <x v="860"/>
  </r>
  <r>
    <x v="432"/>
    <d v="2003-12-15T00:00:00"/>
    <x v="18"/>
    <s v="Cat C (Goods vehicles and buses)"/>
    <x v="95"/>
  </r>
  <r>
    <x v="432"/>
    <d v="2003-12-15T00:00:00"/>
    <x v="18"/>
    <s v="Cat D (Motorcycles)"/>
    <x v="797"/>
  </r>
  <r>
    <x v="432"/>
    <d v="2003-12-15T00:00:00"/>
    <x v="18"/>
    <s v="Cat E (Open)"/>
    <x v="941"/>
  </r>
  <r>
    <x v="433"/>
    <d v="2002-04-01T00:00:00"/>
    <x v="19"/>
    <s v="Cat A (Cars up to 1600cc and 97kW)"/>
    <x v="683"/>
  </r>
  <r>
    <x v="433"/>
    <d v="2002-04-01T00:00:00"/>
    <x v="19"/>
    <s v="Cat B (Cars above 1600cc or 97kW)"/>
    <x v="232"/>
  </r>
  <r>
    <x v="433"/>
    <d v="2002-04-01T00:00:00"/>
    <x v="19"/>
    <s v="Cat C (Goods vehicles and buses)"/>
    <x v="516"/>
  </r>
  <r>
    <x v="433"/>
    <d v="2002-04-01T00:00:00"/>
    <x v="19"/>
    <s v="Cat D (Motorcycles)"/>
    <x v="942"/>
  </r>
  <r>
    <x v="433"/>
    <d v="2002-04-01T00:00:00"/>
    <x v="19"/>
    <s v="Cat E (Open)"/>
    <x v="943"/>
  </r>
  <r>
    <x v="434"/>
    <d v="2002-04-15T00:00:00"/>
    <x v="19"/>
    <s v="Cat A (Cars up to 1600cc and 97kW)"/>
    <x v="654"/>
  </r>
  <r>
    <x v="434"/>
    <d v="2002-04-15T00:00:00"/>
    <x v="19"/>
    <s v="Cat B (Cars above 1600cc or 97kW)"/>
    <x v="321"/>
  </r>
  <r>
    <x v="434"/>
    <d v="2002-04-15T00:00:00"/>
    <x v="19"/>
    <s v="Cat C (Goods vehicles and buses)"/>
    <x v="516"/>
  </r>
  <r>
    <x v="434"/>
    <d v="2002-04-15T00:00:00"/>
    <x v="19"/>
    <s v="Cat D (Motorcycles)"/>
    <x v="944"/>
  </r>
  <r>
    <x v="434"/>
    <d v="2002-04-15T00:00:00"/>
    <x v="19"/>
    <s v="Cat E (Open)"/>
    <x v="705"/>
  </r>
  <r>
    <x v="435"/>
    <d v="2002-05-01T00:00:00"/>
    <x v="19"/>
    <s v="Cat A (Cars up to 1600cc and 97kW)"/>
    <x v="945"/>
  </r>
  <r>
    <x v="435"/>
    <d v="2002-05-01T00:00:00"/>
    <x v="19"/>
    <s v="Cat B (Cars above 1600cc or 97kW)"/>
    <x v="3"/>
  </r>
  <r>
    <x v="435"/>
    <d v="2002-05-01T00:00:00"/>
    <x v="19"/>
    <s v="Cat C (Goods vehicles and buses)"/>
    <x v="516"/>
  </r>
  <r>
    <x v="435"/>
    <d v="2002-05-01T00:00:00"/>
    <x v="19"/>
    <s v="Cat D (Motorcycles)"/>
    <x v="946"/>
  </r>
  <r>
    <x v="435"/>
    <d v="2002-05-01T00:00:00"/>
    <x v="19"/>
    <s v="Cat E (Open)"/>
    <x v="912"/>
  </r>
  <r>
    <x v="436"/>
    <d v="2002-05-15T00:00:00"/>
    <x v="19"/>
    <s v="Cat A (Cars up to 1600cc and 97kW)"/>
    <x v="795"/>
  </r>
  <r>
    <x v="436"/>
    <d v="2002-05-15T00:00:00"/>
    <x v="19"/>
    <s v="Cat B (Cars above 1600cc or 97kW)"/>
    <x v="199"/>
  </r>
  <r>
    <x v="436"/>
    <d v="2002-05-15T00:00:00"/>
    <x v="19"/>
    <s v="Cat C (Goods vehicles and buses)"/>
    <x v="260"/>
  </r>
  <r>
    <x v="436"/>
    <d v="2002-05-15T00:00:00"/>
    <x v="19"/>
    <s v="Cat D (Motorcycles)"/>
    <x v="947"/>
  </r>
  <r>
    <x v="436"/>
    <d v="2002-05-15T00:00:00"/>
    <x v="19"/>
    <s v="Cat E (Open)"/>
    <x v="948"/>
  </r>
  <r>
    <x v="437"/>
    <d v="2002-06-01T00:00:00"/>
    <x v="19"/>
    <s v="Cat A (Cars up to 1600cc and 97kW)"/>
    <x v="795"/>
  </r>
  <r>
    <x v="437"/>
    <d v="2002-06-01T00:00:00"/>
    <x v="19"/>
    <s v="Cat B (Cars above 1600cc or 97kW)"/>
    <x v="781"/>
  </r>
  <r>
    <x v="437"/>
    <d v="2002-06-01T00:00:00"/>
    <x v="19"/>
    <s v="Cat C (Goods vehicles and buses)"/>
    <x v="186"/>
  </r>
  <r>
    <x v="437"/>
    <d v="2002-06-01T00:00:00"/>
    <x v="19"/>
    <s v="Cat D (Motorcycles)"/>
    <x v="713"/>
  </r>
  <r>
    <x v="437"/>
    <d v="2002-06-01T00:00:00"/>
    <x v="19"/>
    <s v="Cat E (Open)"/>
    <x v="871"/>
  </r>
  <r>
    <x v="438"/>
    <d v="2002-06-15T00:00:00"/>
    <x v="19"/>
    <s v="Cat A (Cars up to 1600cc and 97kW)"/>
    <x v="142"/>
  </r>
  <r>
    <x v="438"/>
    <d v="2002-06-15T00:00:00"/>
    <x v="19"/>
    <s v="Cat B (Cars above 1600cc or 97kW)"/>
    <x v="797"/>
  </r>
  <r>
    <x v="438"/>
    <d v="2002-06-15T00:00:00"/>
    <x v="19"/>
    <s v="Cat C (Goods vehicles and buses)"/>
    <x v="803"/>
  </r>
  <r>
    <x v="438"/>
    <d v="2002-06-15T00:00:00"/>
    <x v="19"/>
    <s v="Cat D (Motorcycles)"/>
    <x v="169"/>
  </r>
  <r>
    <x v="438"/>
    <d v="2002-06-15T00:00:00"/>
    <x v="19"/>
    <s v="Cat E (Open)"/>
    <x v="11"/>
  </r>
  <r>
    <x v="439"/>
    <d v="2002-07-01T00:00:00"/>
    <x v="19"/>
    <s v="Cat A (Cars up to 1600cc and 97kW)"/>
    <x v="769"/>
  </r>
  <r>
    <x v="439"/>
    <d v="2002-07-01T00:00:00"/>
    <x v="19"/>
    <s v="Cat B (Cars above 1600cc or 97kW)"/>
    <x v="493"/>
  </r>
  <r>
    <x v="439"/>
    <d v="2002-07-01T00:00:00"/>
    <x v="19"/>
    <s v="Cat C (Goods vehicles and buses)"/>
    <x v="516"/>
  </r>
  <r>
    <x v="439"/>
    <d v="2002-07-01T00:00:00"/>
    <x v="19"/>
    <s v="Cat D (Motorcycles)"/>
    <x v="949"/>
  </r>
  <r>
    <x v="439"/>
    <d v="2002-07-01T00:00:00"/>
    <x v="19"/>
    <s v="Cat E (Open)"/>
    <x v="948"/>
  </r>
  <r>
    <x v="440"/>
    <d v="2002-07-15T00:00:00"/>
    <x v="19"/>
    <s v="Cat A (Cars up to 1600cc and 97kW)"/>
    <x v="792"/>
  </r>
  <r>
    <x v="440"/>
    <d v="2002-07-15T00:00:00"/>
    <x v="19"/>
    <s v="Cat B (Cars above 1600cc or 97kW)"/>
    <x v="215"/>
  </r>
  <r>
    <x v="440"/>
    <d v="2002-07-15T00:00:00"/>
    <x v="19"/>
    <s v="Cat C (Goods vehicles and buses)"/>
    <x v="510"/>
  </r>
  <r>
    <x v="440"/>
    <d v="2002-07-15T00:00:00"/>
    <x v="19"/>
    <s v="Cat D (Motorcycles)"/>
    <x v="947"/>
  </r>
  <r>
    <x v="440"/>
    <d v="2002-07-15T00:00:00"/>
    <x v="19"/>
    <s v="Cat E (Open)"/>
    <x v="948"/>
  </r>
  <r>
    <x v="441"/>
    <d v="2002-08-01T00:00:00"/>
    <x v="19"/>
    <s v="Cat A (Cars up to 1600cc and 97kW)"/>
    <x v="792"/>
  </r>
  <r>
    <x v="441"/>
    <d v="2002-08-01T00:00:00"/>
    <x v="19"/>
    <s v="Cat B (Cars above 1600cc or 97kW)"/>
    <x v="845"/>
  </r>
  <r>
    <x v="441"/>
    <d v="2002-08-01T00:00:00"/>
    <x v="19"/>
    <s v="Cat C (Goods vehicles and buses)"/>
    <x v="783"/>
  </r>
  <r>
    <x v="441"/>
    <d v="2002-08-01T00:00:00"/>
    <x v="19"/>
    <s v="Cat D (Motorcycles)"/>
    <x v="944"/>
  </r>
  <r>
    <x v="441"/>
    <d v="2002-08-01T00:00:00"/>
    <x v="19"/>
    <s v="Cat E (Open)"/>
    <x v="45"/>
  </r>
  <r>
    <x v="442"/>
    <d v="2002-08-15T00:00:00"/>
    <x v="19"/>
    <s v="Cat A (Cars up to 1600cc and 97kW)"/>
    <x v="683"/>
  </r>
  <r>
    <x v="442"/>
    <d v="2002-08-15T00:00:00"/>
    <x v="19"/>
    <s v="Cat B (Cars above 1600cc or 97kW)"/>
    <x v="3"/>
  </r>
  <r>
    <x v="442"/>
    <d v="2002-08-15T00:00:00"/>
    <x v="19"/>
    <s v="Cat C (Goods vehicles and buses)"/>
    <x v="294"/>
  </r>
  <r>
    <x v="442"/>
    <d v="2002-08-15T00:00:00"/>
    <x v="19"/>
    <s v="Cat D (Motorcycles)"/>
    <x v="950"/>
  </r>
  <r>
    <x v="442"/>
    <d v="2002-08-15T00:00:00"/>
    <x v="19"/>
    <s v="Cat E (Open)"/>
    <x v="914"/>
  </r>
  <r>
    <x v="443"/>
    <d v="2002-09-01T00:00:00"/>
    <x v="19"/>
    <s v="Cat A (Cars up to 1600cc and 97kW)"/>
    <x v="800"/>
  </r>
  <r>
    <x v="443"/>
    <d v="2002-09-01T00:00:00"/>
    <x v="19"/>
    <s v="Cat B (Cars above 1600cc or 97kW)"/>
    <x v="321"/>
  </r>
  <r>
    <x v="443"/>
    <d v="2002-09-01T00:00:00"/>
    <x v="19"/>
    <s v="Cat C (Goods vehicles and buses)"/>
    <x v="559"/>
  </r>
  <r>
    <x v="443"/>
    <d v="2002-09-01T00:00:00"/>
    <x v="19"/>
    <s v="Cat D (Motorcycles)"/>
    <x v="169"/>
  </r>
  <r>
    <x v="443"/>
    <d v="2002-09-01T00:00:00"/>
    <x v="19"/>
    <s v="Cat E (Open)"/>
    <x v="951"/>
  </r>
  <r>
    <x v="444"/>
    <d v="2002-09-15T00:00:00"/>
    <x v="19"/>
    <s v="Cat A (Cars up to 1600cc and 97kW)"/>
    <x v="952"/>
  </r>
  <r>
    <x v="444"/>
    <d v="2002-09-15T00:00:00"/>
    <x v="19"/>
    <s v="Cat B (Cars above 1600cc or 97kW)"/>
    <x v="953"/>
  </r>
  <r>
    <x v="444"/>
    <d v="2002-09-15T00:00:00"/>
    <x v="19"/>
    <s v="Cat C (Goods vehicles and buses)"/>
    <x v="510"/>
  </r>
  <r>
    <x v="444"/>
    <d v="2002-09-15T00:00:00"/>
    <x v="19"/>
    <s v="Cat D (Motorcycles)"/>
    <x v="944"/>
  </r>
  <r>
    <x v="444"/>
    <d v="2002-09-15T00:00:00"/>
    <x v="19"/>
    <s v="Cat E (Open)"/>
    <x v="954"/>
  </r>
  <r>
    <x v="445"/>
    <d v="2002-10-01T00:00:00"/>
    <x v="19"/>
    <s v="Cat A (Cars up to 1600cc and 97kW)"/>
    <x v="802"/>
  </r>
  <r>
    <x v="445"/>
    <d v="2002-10-01T00:00:00"/>
    <x v="19"/>
    <s v="Cat B (Cars above 1600cc or 97kW)"/>
    <x v="321"/>
  </r>
  <r>
    <x v="445"/>
    <d v="2002-10-01T00:00:00"/>
    <x v="19"/>
    <s v="Cat C (Goods vehicles and buses)"/>
    <x v="783"/>
  </r>
  <r>
    <x v="445"/>
    <d v="2002-10-01T00:00:00"/>
    <x v="19"/>
    <s v="Cat D (Motorcycles)"/>
    <x v="942"/>
  </r>
  <r>
    <x v="445"/>
    <d v="2002-10-01T00:00:00"/>
    <x v="19"/>
    <s v="Cat E (Open)"/>
    <x v="924"/>
  </r>
  <r>
    <x v="446"/>
    <d v="2002-10-15T00:00:00"/>
    <x v="19"/>
    <s v="Cat A (Cars up to 1600cc and 97kW)"/>
    <x v="190"/>
  </r>
  <r>
    <x v="446"/>
    <d v="2002-10-15T00:00:00"/>
    <x v="19"/>
    <s v="Cat B (Cars above 1600cc or 97kW)"/>
    <x v="199"/>
  </r>
  <r>
    <x v="446"/>
    <d v="2002-10-15T00:00:00"/>
    <x v="19"/>
    <s v="Cat C (Goods vehicles and buses)"/>
    <x v="539"/>
  </r>
  <r>
    <x v="446"/>
    <d v="2002-10-15T00:00:00"/>
    <x v="19"/>
    <s v="Cat D (Motorcycles)"/>
    <x v="955"/>
  </r>
  <r>
    <x v="446"/>
    <d v="2002-10-15T00:00:00"/>
    <x v="19"/>
    <s v="Cat E (Open)"/>
    <x v="948"/>
  </r>
  <r>
    <x v="447"/>
    <d v="2002-11-01T00:00:00"/>
    <x v="19"/>
    <s v="Cat A (Cars up to 1600cc and 97kW)"/>
    <x v="956"/>
  </r>
  <r>
    <x v="447"/>
    <d v="2002-11-01T00:00:00"/>
    <x v="19"/>
    <s v="Cat B (Cars above 1600cc or 97kW)"/>
    <x v="807"/>
  </r>
  <r>
    <x v="447"/>
    <d v="2002-11-01T00:00:00"/>
    <x v="19"/>
    <s v="Cat C (Goods vehicles and buses)"/>
    <x v="261"/>
  </r>
  <r>
    <x v="447"/>
    <d v="2002-11-01T00:00:00"/>
    <x v="19"/>
    <s v="Cat D (Motorcycles)"/>
    <x v="883"/>
  </r>
  <r>
    <x v="447"/>
    <d v="2002-11-01T00:00:00"/>
    <x v="19"/>
    <s v="Cat E (Open)"/>
    <x v="957"/>
  </r>
  <r>
    <x v="448"/>
    <d v="2002-11-15T00:00:00"/>
    <x v="19"/>
    <s v="Cat A (Cars up to 1600cc and 97kW)"/>
    <x v="958"/>
  </r>
  <r>
    <x v="448"/>
    <d v="2002-11-15T00:00:00"/>
    <x v="19"/>
    <s v="Cat B (Cars above 1600cc or 97kW)"/>
    <x v="807"/>
  </r>
  <r>
    <x v="448"/>
    <d v="2002-11-15T00:00:00"/>
    <x v="19"/>
    <s v="Cat C (Goods vehicles and buses)"/>
    <x v="488"/>
  </r>
  <r>
    <x v="448"/>
    <d v="2002-11-15T00:00:00"/>
    <x v="19"/>
    <s v="Cat D (Motorcycles)"/>
    <x v="160"/>
  </r>
  <r>
    <x v="448"/>
    <d v="2002-11-15T00:00:00"/>
    <x v="19"/>
    <s v="Cat E (Open)"/>
    <x v="959"/>
  </r>
  <r>
    <x v="449"/>
    <d v="2002-12-01T00:00:00"/>
    <x v="19"/>
    <s v="Cat A (Cars up to 1600cc and 97kW)"/>
    <x v="903"/>
  </r>
  <r>
    <x v="449"/>
    <d v="2002-12-01T00:00:00"/>
    <x v="19"/>
    <s v="Cat B (Cars above 1600cc or 97kW)"/>
    <x v="807"/>
  </r>
  <r>
    <x v="449"/>
    <d v="2002-12-01T00:00:00"/>
    <x v="19"/>
    <s v="Cat C (Goods vehicles and buses)"/>
    <x v="20"/>
  </r>
  <r>
    <x v="449"/>
    <d v="2002-12-01T00:00:00"/>
    <x v="19"/>
    <s v="Cat D (Motorcycles)"/>
    <x v="169"/>
  </r>
  <r>
    <x v="449"/>
    <d v="2002-12-01T00:00:00"/>
    <x v="19"/>
    <s v="Cat E (Open)"/>
    <x v="763"/>
  </r>
  <r>
    <x v="450"/>
    <d v="2002-12-15T00:00:00"/>
    <x v="19"/>
    <s v="Cat A (Cars up to 1600cc and 97kW)"/>
    <x v="388"/>
  </r>
  <r>
    <x v="450"/>
    <d v="2002-12-15T00:00:00"/>
    <x v="19"/>
    <s v="Cat B (Cars above 1600cc or 97kW)"/>
    <x v="474"/>
  </r>
  <r>
    <x v="450"/>
    <d v="2002-12-15T00:00:00"/>
    <x v="19"/>
    <s v="Cat C (Goods vehicles and buses)"/>
    <x v="493"/>
  </r>
  <r>
    <x v="450"/>
    <d v="2002-12-15T00:00:00"/>
    <x v="19"/>
    <s v="Cat D (Motorcycles)"/>
    <x v="960"/>
  </r>
  <r>
    <x v="450"/>
    <d v="2002-12-15T00:00:00"/>
    <x v="19"/>
    <s v="Cat E (Open)"/>
    <x v="3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x v="0"/>
    <n v="3695"/>
  </r>
  <r>
    <x v="0"/>
    <n v="3800"/>
  </r>
  <r>
    <x v="1"/>
    <n v="4895"/>
  </r>
  <r>
    <x v="1"/>
    <n v="4875"/>
  </r>
  <r>
    <x v="2"/>
    <n v="5100"/>
  </r>
  <r>
    <x v="2"/>
    <n v="5072"/>
  </r>
  <r>
    <x v="3"/>
    <n v="5551"/>
  </r>
  <r>
    <x v="3"/>
    <n v="5735"/>
  </r>
  <r>
    <x v="4"/>
    <n v="5510"/>
  </r>
  <r>
    <x v="4"/>
    <n v="5526"/>
  </r>
  <r>
    <x v="5"/>
    <n v="5363"/>
  </r>
  <r>
    <x v="5"/>
    <n v="5325"/>
  </r>
  <r>
    <x v="6"/>
    <n v="4888"/>
  </r>
  <r>
    <x v="6"/>
    <n v="4866"/>
  </r>
  <r>
    <x v="7"/>
    <n v="3508"/>
  </r>
  <r>
    <x v="7"/>
    <n v="3565"/>
  </r>
  <r>
    <x v="8"/>
    <n v="2166"/>
  </r>
  <r>
    <x v="8"/>
    <n v="2199"/>
  </r>
  <r>
    <x v="9"/>
    <n v="1894"/>
  </r>
  <r>
    <x v="9"/>
    <n v="1871"/>
  </r>
  <r>
    <x v="10"/>
    <n v="1877"/>
  </r>
  <r>
    <x v="10"/>
    <n v="1857"/>
  </r>
  <r>
    <x v="11"/>
    <n v="1621"/>
  </r>
  <r>
    <x v="11"/>
    <n v="1614"/>
  </r>
  <r>
    <x v="12"/>
    <n v="1582"/>
  </r>
  <r>
    <x v="12"/>
    <n v="1541"/>
  </r>
  <r>
    <x v="13"/>
    <n v="2371"/>
  </r>
  <r>
    <x v="13"/>
    <n v="2370"/>
  </r>
  <r>
    <x v="14"/>
    <n v="4427"/>
  </r>
  <r>
    <x v="14"/>
    <n v="4246"/>
  </r>
  <r>
    <x v="15"/>
    <n v="4431"/>
  </r>
  <r>
    <x v="15"/>
    <n v="4413"/>
  </r>
  <r>
    <x v="16"/>
    <n v="4375"/>
  </r>
  <r>
    <x v="16"/>
    <n v="4334"/>
  </r>
  <r>
    <x v="17"/>
    <n v="4396"/>
  </r>
  <r>
    <x v="17"/>
    <n v="4395"/>
  </r>
  <r>
    <x v="18"/>
    <n v="2960"/>
  </r>
  <r>
    <x v="19"/>
    <n v="3935"/>
  </r>
  <r>
    <x v="19"/>
    <n v="3936"/>
  </r>
  <r>
    <x v="20"/>
    <n v="4484"/>
  </r>
  <r>
    <x v="20"/>
    <n v="4480"/>
  </r>
  <r>
    <x v="21"/>
    <n v="5071"/>
  </r>
  <r>
    <x v="21"/>
    <n v="5064"/>
  </r>
  <r>
    <x v="22"/>
    <n v="5588"/>
  </r>
  <r>
    <x v="22"/>
    <n v="5687"/>
  </r>
  <r>
    <x v="23"/>
    <n v="5498"/>
  </r>
  <r>
    <x v="23"/>
    <n v="5538"/>
  </r>
  <r>
    <x v="24"/>
    <n v="5311"/>
  </r>
  <r>
    <x v="24"/>
    <n v="5339"/>
  </r>
  <r>
    <x v="25"/>
    <n v="4859"/>
  </r>
  <r>
    <x v="25"/>
    <n v="4842"/>
  </r>
  <r>
    <x v="26"/>
    <n v="3535"/>
  </r>
  <r>
    <x v="26"/>
    <n v="3526"/>
  </r>
  <r>
    <x v="27"/>
    <n v="1951"/>
  </r>
  <r>
    <x v="27"/>
    <n v="1944"/>
  </r>
  <r>
    <x v="28"/>
    <n v="1911"/>
  </r>
  <r>
    <x v="28"/>
    <n v="1879"/>
  </r>
  <r>
    <x v="29"/>
    <n v="1670"/>
  </r>
  <r>
    <x v="29"/>
    <n v="1627"/>
  </r>
  <r>
    <x v="30"/>
    <n v="1757"/>
  </r>
  <r>
    <x v="30"/>
    <n v="1759"/>
  </r>
  <r>
    <x v="31"/>
    <n v="1909"/>
  </r>
  <r>
    <x v="31"/>
    <n v="1901"/>
  </r>
  <r>
    <x v="32"/>
    <n v="3647"/>
  </r>
  <r>
    <x v="32"/>
    <n v="3725"/>
  </r>
  <r>
    <x v="33"/>
    <n v="4363"/>
  </r>
  <r>
    <x v="33"/>
    <n v="4365"/>
  </r>
  <r>
    <x v="34"/>
    <n v="4678"/>
  </r>
  <r>
    <x v="34"/>
    <n v="4746"/>
  </r>
  <r>
    <x v="35"/>
    <n v="4697"/>
  </r>
  <r>
    <x v="35"/>
    <n v="4727"/>
  </r>
  <r>
    <x v="36"/>
    <n v="3506"/>
  </r>
  <r>
    <x v="36"/>
    <n v="3495"/>
  </r>
  <r>
    <x v="37"/>
    <n v="3287"/>
  </r>
  <r>
    <x v="37"/>
    <n v="3283"/>
  </r>
  <r>
    <x v="38"/>
    <n v="4506"/>
  </r>
  <r>
    <x v="38"/>
    <n v="4727"/>
  </r>
  <r>
    <x v="39"/>
    <n v="5577"/>
  </r>
  <r>
    <x v="39"/>
    <n v="5679"/>
  </r>
  <r>
    <x v="40"/>
    <n v="6182"/>
  </r>
  <r>
    <x v="40"/>
    <n v="6227"/>
  </r>
  <r>
    <x v="41"/>
    <n v="6601"/>
  </r>
  <r>
    <x v="41"/>
    <n v="6620"/>
  </r>
  <r>
    <x v="42"/>
    <n v="6221"/>
  </r>
  <r>
    <x v="42"/>
    <n v="6194"/>
  </r>
  <r>
    <x v="43"/>
    <n v="5226"/>
  </r>
  <r>
    <x v="43"/>
    <n v="5212"/>
  </r>
  <r>
    <x v="44"/>
    <n v="4382"/>
  </r>
  <r>
    <x v="44"/>
    <n v="4390"/>
  </r>
  <r>
    <x v="45"/>
    <n v="2992"/>
  </r>
  <r>
    <x v="45"/>
    <n v="2973"/>
  </r>
  <r>
    <x v="46"/>
    <n v="1935"/>
  </r>
  <r>
    <x v="46"/>
    <n v="2004"/>
  </r>
  <r>
    <x v="47"/>
    <n v="1910"/>
  </r>
  <r>
    <x v="47"/>
    <n v="1909"/>
  </r>
  <r>
    <x v="48"/>
    <n v="1622"/>
  </r>
  <r>
    <x v="48"/>
    <n v="1641"/>
  </r>
  <r>
    <x v="49"/>
    <n v="1740"/>
  </r>
  <r>
    <x v="49"/>
    <n v="1799"/>
  </r>
  <r>
    <x v="50"/>
    <n v="2017"/>
  </r>
  <r>
    <x v="50"/>
    <n v="2016"/>
  </r>
  <r>
    <x v="51"/>
    <n v="3689"/>
  </r>
  <r>
    <x v="51"/>
    <n v="3632"/>
  </r>
  <r>
    <x v="52"/>
    <n v="4061"/>
  </r>
  <r>
    <x v="52"/>
    <n v="4089"/>
  </r>
  <r>
    <x v="53"/>
    <n v="4398"/>
  </r>
  <r>
    <x v="53"/>
    <n v="4352"/>
  </r>
  <r>
    <x v="54"/>
    <n v="5119"/>
  </r>
  <r>
    <x v="54"/>
    <n v="5125"/>
  </r>
  <r>
    <x v="55"/>
    <n v="3438"/>
  </r>
  <r>
    <x v="55"/>
    <n v="3443"/>
  </r>
  <r>
    <x v="56"/>
    <n v="3371"/>
  </r>
  <r>
    <x v="56"/>
    <n v="3348"/>
  </r>
  <r>
    <x v="57"/>
    <n v="4551"/>
  </r>
  <r>
    <x v="57"/>
    <n v="4714"/>
  </r>
  <r>
    <x v="58"/>
    <n v="5488"/>
  </r>
  <r>
    <x v="58"/>
    <n v="5491"/>
  </r>
  <r>
    <x v="59"/>
    <n v="6233"/>
  </r>
  <r>
    <x v="59"/>
    <n v="6205"/>
  </r>
  <r>
    <x v="60"/>
    <n v="6557"/>
  </r>
  <r>
    <x v="60"/>
    <n v="6553"/>
  </r>
  <r>
    <x v="61"/>
    <n v="6450"/>
  </r>
  <r>
    <x v="61"/>
    <n v="6391"/>
  </r>
  <r>
    <x v="62"/>
    <n v="5191"/>
  </r>
  <r>
    <x v="62"/>
    <n v="5340"/>
  </r>
  <r>
    <x v="63"/>
    <n v="4430"/>
  </r>
  <r>
    <x v="63"/>
    <n v="4415"/>
  </r>
  <r>
    <x v="64"/>
    <n v="2984"/>
  </r>
  <r>
    <x v="64"/>
    <n v="2959"/>
  </r>
  <r>
    <x v="65"/>
    <n v="1890"/>
  </r>
  <r>
    <x v="65"/>
    <n v="1888"/>
  </r>
  <r>
    <x v="66"/>
    <n v="1855"/>
  </r>
  <r>
    <x v="66"/>
    <n v="1866"/>
  </r>
  <r>
    <x v="67"/>
    <n v="1611"/>
  </r>
  <r>
    <x v="67"/>
    <n v="1608"/>
  </r>
  <r>
    <x v="68"/>
    <n v="1558"/>
  </r>
  <r>
    <x v="68"/>
    <n v="1547"/>
  </r>
  <r>
    <x v="69"/>
    <n v="2369"/>
  </r>
  <r>
    <x v="69"/>
    <n v="2379"/>
  </r>
  <r>
    <x v="70"/>
    <n v="4232"/>
  </r>
  <r>
    <x v="70"/>
    <n v="4240"/>
  </r>
  <r>
    <x v="71"/>
    <n v="4426"/>
  </r>
  <r>
    <x v="71"/>
    <n v="4576"/>
  </r>
  <r>
    <x v="72"/>
    <n v="4392"/>
  </r>
  <r>
    <x v="72"/>
    <n v="4373"/>
  </r>
  <r>
    <x v="73"/>
    <n v="4427"/>
  </r>
  <r>
    <x v="73"/>
    <n v="4403"/>
  </r>
  <r>
    <x v="74"/>
    <n v="3193"/>
  </r>
  <r>
    <x v="74"/>
    <n v="3226"/>
  </r>
  <r>
    <x v="75"/>
    <n v="2976"/>
  </r>
  <r>
    <x v="75"/>
    <n v="2962"/>
  </r>
  <r>
    <x v="76"/>
    <n v="4560"/>
  </r>
  <r>
    <x v="76"/>
    <n v="4787"/>
  </r>
  <r>
    <x v="77"/>
    <n v="5489"/>
  </r>
  <r>
    <x v="77"/>
    <n v="5641"/>
  </r>
  <r>
    <x v="78"/>
    <n v="6159"/>
  </r>
  <r>
    <x v="78"/>
    <n v="6207"/>
  </r>
  <r>
    <x v="79"/>
    <n v="6587"/>
  </r>
  <r>
    <x v="79"/>
    <n v="6588"/>
  </r>
  <r>
    <x v="80"/>
    <n v="6211"/>
  </r>
  <r>
    <x v="80"/>
    <n v="6319"/>
  </r>
  <r>
    <x v="81"/>
    <n v="5255"/>
  </r>
  <r>
    <x v="81"/>
    <n v="5336"/>
  </r>
  <r>
    <x v="82"/>
    <n v="4389"/>
  </r>
  <r>
    <x v="82"/>
    <n v="4375"/>
  </r>
  <r>
    <x v="83"/>
    <n v="2971"/>
  </r>
  <r>
    <x v="83"/>
    <n v="3015"/>
  </r>
  <r>
    <x v="84"/>
    <n v="1949"/>
  </r>
  <r>
    <x v="84"/>
    <n v="1955"/>
  </r>
  <r>
    <x v="85"/>
    <n v="1884"/>
  </r>
  <r>
    <x v="85"/>
    <n v="2024"/>
  </r>
  <r>
    <x v="86"/>
    <n v="1684"/>
  </r>
  <r>
    <x v="86"/>
    <n v="1656"/>
  </r>
  <r>
    <x v="87"/>
    <n v="1758"/>
  </r>
  <r>
    <x v="87"/>
    <n v="1789"/>
  </r>
  <r>
    <x v="88"/>
    <n v="2024"/>
  </r>
  <r>
    <x v="88"/>
    <n v="2051"/>
  </r>
  <r>
    <x v="89"/>
    <n v="3622"/>
  </r>
  <r>
    <x v="89"/>
    <n v="3614"/>
  </r>
  <r>
    <x v="90"/>
    <n v="4089"/>
  </r>
  <r>
    <x v="90"/>
    <n v="4055"/>
  </r>
  <r>
    <x v="91"/>
    <n v="4359"/>
  </r>
  <r>
    <x v="91"/>
    <n v="4431"/>
  </r>
  <r>
    <x v="92"/>
    <n v="5048"/>
  </r>
  <r>
    <x v="92"/>
    <n v="5050"/>
  </r>
  <r>
    <x v="93"/>
    <n v="3469"/>
  </r>
  <r>
    <x v="93"/>
    <n v="3456"/>
  </r>
  <r>
    <x v="94"/>
    <n v="3354"/>
  </r>
  <r>
    <x v="94"/>
    <n v="3354"/>
  </r>
  <r>
    <x v="95"/>
    <n v="3952"/>
  </r>
  <r>
    <x v="95"/>
    <n v="3927"/>
  </r>
  <r>
    <x v="96"/>
    <n v="4539"/>
  </r>
  <r>
    <x v="96"/>
    <n v="4479"/>
  </r>
  <r>
    <x v="97"/>
    <n v="5267"/>
  </r>
  <r>
    <x v="97"/>
    <n v="5111"/>
  </r>
  <r>
    <x v="98"/>
    <n v="5587"/>
  </r>
  <r>
    <x v="98"/>
    <n v="5610"/>
  </r>
  <r>
    <x v="99"/>
    <n v="5587"/>
  </r>
  <r>
    <x v="99"/>
    <n v="5493"/>
  </r>
  <r>
    <x v="100"/>
    <n v="5377"/>
  </r>
  <r>
    <x v="100"/>
    <n v="5418"/>
  </r>
  <r>
    <x v="101"/>
    <n v="4835"/>
  </r>
  <r>
    <x v="101"/>
    <n v="4888"/>
  </r>
  <r>
    <x v="102"/>
    <n v="3560"/>
  </r>
  <r>
    <x v="102"/>
    <n v="3514"/>
  </r>
  <r>
    <x v="103"/>
    <n v="2184"/>
  </r>
  <r>
    <x v="103"/>
    <n v="2134"/>
  </r>
  <r>
    <x v="104"/>
    <n v="1932"/>
  </r>
  <r>
    <x v="104"/>
    <n v="1897"/>
  </r>
  <r>
    <x v="105"/>
    <n v="1926"/>
  </r>
  <r>
    <x v="105"/>
    <n v="1928"/>
  </r>
  <r>
    <x v="106"/>
    <n v="1721"/>
  </r>
  <r>
    <x v="106"/>
    <n v="1635"/>
  </r>
  <r>
    <x v="107"/>
    <n v="2036"/>
  </r>
  <r>
    <x v="107"/>
    <n v="2064"/>
  </r>
  <r>
    <x v="108"/>
    <n v="3374"/>
  </r>
  <r>
    <x v="108"/>
    <n v="3339"/>
  </r>
  <r>
    <x v="109"/>
    <n v="4854"/>
  </r>
  <r>
    <x v="109"/>
    <n v="4916"/>
  </r>
  <r>
    <x v="110"/>
    <n v="5316"/>
  </r>
  <r>
    <x v="110"/>
    <n v="5428"/>
  </r>
  <r>
    <x v="111"/>
    <n v="4239"/>
  </r>
  <r>
    <x v="111"/>
    <n v="4143"/>
  </r>
  <r>
    <x v="112"/>
    <n v="4243"/>
  </r>
  <r>
    <x v="112"/>
    <n v="4434"/>
  </r>
  <r>
    <x v="113"/>
    <n v="4382"/>
  </r>
  <r>
    <x v="113"/>
    <n v="4449"/>
  </r>
  <r>
    <x v="114"/>
    <n v="4060"/>
  </r>
  <r>
    <x v="114"/>
    <n v="3999"/>
  </r>
  <r>
    <x v="115"/>
    <n v="4467"/>
  </r>
  <r>
    <x v="115"/>
    <n v="4459"/>
  </r>
  <r>
    <x v="116"/>
    <n v="5052"/>
  </r>
  <r>
    <x v="116"/>
    <n v="5293"/>
  </r>
  <r>
    <x v="117"/>
    <n v="5663"/>
  </r>
  <r>
    <x v="117"/>
    <n v="5560"/>
  </r>
  <r>
    <x v="118"/>
    <n v="5487"/>
  </r>
  <r>
    <x v="118"/>
    <n v="5476"/>
  </r>
  <r>
    <x v="119"/>
    <n v="5313"/>
  </r>
  <r>
    <x v="119"/>
    <n v="5369"/>
  </r>
  <r>
    <x v="120"/>
    <n v="4876"/>
  </r>
  <r>
    <x v="120"/>
    <n v="4844"/>
  </r>
  <r>
    <x v="121"/>
    <n v="3523"/>
  </r>
  <r>
    <x v="121"/>
    <n v="3538"/>
  </r>
  <r>
    <x v="122"/>
    <n v="2157"/>
  </r>
  <r>
    <x v="122"/>
    <n v="2140"/>
  </r>
  <r>
    <x v="123"/>
    <n v="1875"/>
  </r>
  <r>
    <x v="123"/>
    <n v="1881"/>
  </r>
  <r>
    <x v="124"/>
    <n v="1902"/>
  </r>
  <r>
    <x v="124"/>
    <n v="1870"/>
  </r>
  <r>
    <x v="125"/>
    <n v="1620"/>
  </r>
  <r>
    <x v="125"/>
    <n v="1679"/>
  </r>
  <r>
    <x v="126"/>
    <n v="2025"/>
  </r>
  <r>
    <x v="126"/>
    <n v="2077"/>
  </r>
  <r>
    <x v="127"/>
    <n v="3343"/>
  </r>
  <r>
    <x v="127"/>
    <n v="3365"/>
  </r>
  <r>
    <x v="128"/>
    <n v="4859"/>
  </r>
  <r>
    <x v="128"/>
    <n v="4903"/>
  </r>
  <r>
    <x v="129"/>
    <n v="5318"/>
  </r>
  <r>
    <x v="129"/>
    <n v="5325"/>
  </r>
  <r>
    <x v="130"/>
    <n v="4290"/>
  </r>
  <r>
    <x v="130"/>
    <n v="4178"/>
  </r>
  <r>
    <x v="131"/>
    <n v="4257"/>
  </r>
  <r>
    <x v="131"/>
    <n v="4248"/>
  </r>
  <r>
    <x v="132"/>
    <n v="4968"/>
  </r>
  <r>
    <x v="132"/>
    <n v="4717"/>
  </r>
  <r>
    <x v="133"/>
    <n v="5493"/>
  </r>
  <r>
    <x v="133"/>
    <n v="5521"/>
  </r>
  <r>
    <x v="134"/>
    <n v="6181"/>
  </r>
  <r>
    <x v="134"/>
    <n v="6254"/>
  </r>
  <r>
    <x v="135"/>
    <n v="6566"/>
  </r>
  <r>
    <x v="135"/>
    <n v="6552"/>
  </r>
  <r>
    <x v="136"/>
    <n v="6395"/>
  </r>
  <r>
    <x v="136"/>
    <n v="6515"/>
  </r>
  <r>
    <x v="137"/>
    <n v="5178"/>
  </r>
  <r>
    <x v="137"/>
    <n v="5167"/>
  </r>
  <r>
    <x v="138"/>
    <n v="4386"/>
  </r>
  <r>
    <x v="138"/>
    <n v="4395"/>
  </r>
  <r>
    <x v="139"/>
    <n v="2976"/>
  </r>
  <r>
    <x v="139"/>
    <n v="2980"/>
  </r>
  <r>
    <x v="140"/>
    <n v="1893"/>
  </r>
  <r>
    <x v="140"/>
    <n v="1924"/>
  </r>
  <r>
    <x v="141"/>
    <n v="1906"/>
  </r>
  <r>
    <x v="141"/>
    <n v="1923"/>
  </r>
  <r>
    <x v="142"/>
    <n v="1652"/>
  </r>
  <r>
    <x v="142"/>
    <n v="1691"/>
  </r>
  <r>
    <x v="143"/>
    <n v="1541"/>
  </r>
  <r>
    <x v="143"/>
    <n v="1534"/>
  </r>
  <r>
    <x v="144"/>
    <n v="2360"/>
  </r>
  <r>
    <x v="144"/>
    <n v="2354"/>
  </r>
  <r>
    <x v="145"/>
    <n v="4210"/>
  </r>
  <r>
    <x v="145"/>
    <n v="4249"/>
  </r>
  <r>
    <x v="146"/>
    <n v="4452"/>
  </r>
  <r>
    <x v="146"/>
    <n v="4471"/>
  </r>
  <r>
    <x v="147"/>
    <n v="4316"/>
  </r>
  <r>
    <x v="147"/>
    <n v="4301"/>
  </r>
  <r>
    <x v="148"/>
    <n v="4431"/>
  </r>
  <r>
    <x v="148"/>
    <n v="4386"/>
  </r>
  <r>
    <x v="149"/>
    <n v="3206"/>
  </r>
  <r>
    <x v="149"/>
    <n v="3334"/>
  </r>
  <r>
    <x v="150"/>
    <n v="2922"/>
  </r>
  <r>
    <x v="150"/>
    <n v="2964"/>
  </r>
  <r>
    <x v="151"/>
    <n v="3990"/>
  </r>
  <r>
    <x v="151"/>
    <n v="3928"/>
  </r>
  <r>
    <x v="152"/>
    <n v="4447"/>
  </r>
  <r>
    <x v="152"/>
    <n v="4462"/>
  </r>
  <r>
    <x v="153"/>
    <n v="5074"/>
  </r>
  <r>
    <x v="153"/>
    <n v="5042"/>
  </r>
  <r>
    <x v="154"/>
    <n v="5537"/>
  </r>
  <r>
    <x v="154"/>
    <n v="5598"/>
  </r>
  <r>
    <x v="155"/>
    <n v="5487"/>
  </r>
  <r>
    <x v="155"/>
    <n v="5553"/>
  </r>
  <r>
    <x v="156"/>
    <n v="5313"/>
  </r>
  <r>
    <x v="156"/>
    <n v="5301"/>
  </r>
  <r>
    <x v="157"/>
    <n v="4871"/>
  </r>
  <r>
    <x v="157"/>
    <n v="4902"/>
  </r>
  <r>
    <x v="158"/>
    <n v="3549"/>
  </r>
  <r>
    <x v="158"/>
    <n v="3532"/>
  </r>
  <r>
    <x v="159"/>
    <n v="2289"/>
  </r>
  <r>
    <x v="159"/>
    <n v="2167"/>
  </r>
  <r>
    <x v="160"/>
    <n v="1887"/>
  </r>
  <r>
    <x v="160"/>
    <n v="1887"/>
  </r>
  <r>
    <x v="161"/>
    <n v="1875"/>
  </r>
  <r>
    <x v="161"/>
    <n v="1872"/>
  </r>
  <r>
    <x v="162"/>
    <n v="1717"/>
  </r>
  <r>
    <x v="162"/>
    <n v="1656"/>
  </r>
  <r>
    <x v="163"/>
    <n v="2023"/>
  </r>
  <r>
    <x v="163"/>
    <n v="2037"/>
  </r>
  <r>
    <x v="164"/>
    <n v="3377"/>
  </r>
  <r>
    <x v="164"/>
    <n v="3369"/>
  </r>
  <r>
    <x v="165"/>
    <n v="5061"/>
  </r>
  <r>
    <x v="165"/>
    <n v="4931"/>
  </r>
  <r>
    <x v="166"/>
    <n v="5293"/>
  </r>
  <r>
    <x v="166"/>
    <n v="5338"/>
  </r>
  <r>
    <x v="167"/>
    <n v="4148"/>
  </r>
  <r>
    <x v="167"/>
    <n v="4189"/>
  </r>
  <r>
    <x v="168"/>
    <n v="4271"/>
  </r>
  <r>
    <x v="168"/>
    <n v="4327"/>
  </r>
  <r>
    <x v="169"/>
    <n v="4617"/>
  </r>
  <r>
    <x v="169"/>
    <n v="4503"/>
  </r>
  <r>
    <x v="170"/>
    <n v="5500"/>
  </r>
  <r>
    <x v="170"/>
    <n v="5476"/>
  </r>
  <r>
    <x v="171"/>
    <n v="6190"/>
  </r>
  <r>
    <x v="171"/>
    <n v="6178"/>
  </r>
  <r>
    <x v="172"/>
    <n v="6605"/>
  </r>
  <r>
    <x v="172"/>
    <n v="6618"/>
  </r>
  <r>
    <x v="173"/>
    <n v="6313"/>
  </r>
  <r>
    <x v="173"/>
    <n v="6248"/>
  </r>
  <r>
    <x v="174"/>
    <n v="5201"/>
  </r>
  <r>
    <x v="174"/>
    <n v="5222"/>
  </r>
  <r>
    <x v="175"/>
    <n v="4408"/>
  </r>
  <r>
    <x v="175"/>
    <n v="4400"/>
  </r>
  <r>
    <x v="176"/>
    <n v="3059"/>
  </r>
  <r>
    <x v="176"/>
    <n v="2948"/>
  </r>
  <r>
    <x v="177"/>
    <n v="1958"/>
  </r>
  <r>
    <x v="177"/>
    <n v="1976"/>
  </r>
  <r>
    <x v="178"/>
    <n v="1866"/>
  </r>
  <r>
    <x v="178"/>
    <n v="1917"/>
  </r>
  <r>
    <x v="179"/>
    <n v="1651"/>
  </r>
  <r>
    <x v="179"/>
    <n v="1632"/>
  </r>
  <r>
    <x v="180"/>
    <n v="1761"/>
  </r>
  <r>
    <x v="180"/>
    <n v="1748"/>
  </r>
  <r>
    <x v="181"/>
    <n v="2008"/>
  </r>
  <r>
    <x v="181"/>
    <n v="2000"/>
  </r>
  <r>
    <x v="182"/>
    <n v="3638"/>
  </r>
  <r>
    <x v="182"/>
    <n v="3632"/>
  </r>
  <r>
    <x v="183"/>
    <n v="4261"/>
  </r>
  <r>
    <x v="183"/>
    <n v="4058"/>
  </r>
  <r>
    <x v="184"/>
    <n v="4334"/>
  </r>
  <r>
    <x v="184"/>
    <n v="4367"/>
  </r>
  <r>
    <x v="185"/>
    <n v="5094"/>
  </r>
  <r>
    <x v="185"/>
    <n v="5045"/>
  </r>
  <r>
    <x v="186"/>
    <n v="3454"/>
  </r>
  <r>
    <x v="186"/>
    <n v="3452"/>
  </r>
  <r>
    <x v="187"/>
    <n v="3347"/>
  </r>
  <r>
    <x v="187"/>
    <n v="3405"/>
  </r>
  <r>
    <x v="188"/>
    <n v="3932"/>
  </r>
  <r>
    <x v="188"/>
    <n v="3929"/>
  </r>
  <r>
    <x v="189"/>
    <n v="5614"/>
  </r>
  <r>
    <x v="189"/>
    <n v="5588"/>
  </r>
  <r>
    <x v="190"/>
    <n v="6193"/>
  </r>
  <r>
    <x v="190"/>
    <n v="6214"/>
  </r>
  <r>
    <x v="191"/>
    <n v="6619"/>
  </r>
  <r>
    <x v="191"/>
    <n v="6611"/>
  </r>
  <r>
    <x v="192"/>
    <n v="6296"/>
  </r>
  <r>
    <x v="192"/>
    <n v="6344"/>
  </r>
  <r>
    <x v="193"/>
    <n v="5174"/>
  </r>
  <r>
    <x v="193"/>
    <n v="5163"/>
  </r>
  <r>
    <x v="194"/>
    <n v="4418"/>
  </r>
  <r>
    <x v="194"/>
    <n v="4405"/>
  </r>
  <r>
    <x v="195"/>
    <n v="2952"/>
  </r>
  <r>
    <x v="195"/>
    <n v="2967"/>
  </r>
  <r>
    <x v="196"/>
    <n v="1954"/>
  </r>
  <r>
    <x v="196"/>
    <n v="1980"/>
  </r>
  <r>
    <x v="197"/>
    <n v="1879"/>
  </r>
  <r>
    <x v="197"/>
    <n v="1879"/>
  </r>
  <r>
    <x v="198"/>
    <n v="1627"/>
  </r>
  <r>
    <x v="198"/>
    <n v="1638"/>
  </r>
  <r>
    <x v="199"/>
    <n v="1825"/>
  </r>
  <r>
    <x v="199"/>
    <n v="1769"/>
  </r>
  <r>
    <x v="200"/>
    <n v="1900"/>
  </r>
  <r>
    <x v="200"/>
    <n v="1905"/>
  </r>
  <r>
    <x v="201"/>
    <n v="3692"/>
  </r>
  <r>
    <x v="201"/>
    <n v="3671"/>
  </r>
  <r>
    <x v="202"/>
    <n v="4413"/>
  </r>
  <r>
    <x v="202"/>
    <n v="4340"/>
  </r>
  <r>
    <x v="203"/>
    <n v="4631"/>
  </r>
  <r>
    <x v="203"/>
    <n v="4565"/>
  </r>
  <r>
    <x v="204"/>
    <n v="4669"/>
  </r>
  <r>
    <x v="204"/>
    <n v="4655"/>
  </r>
  <r>
    <x v="205"/>
    <n v="3520"/>
  </r>
  <r>
    <x v="205"/>
    <n v="3510"/>
  </r>
  <r>
    <x v="206"/>
    <n v="2889"/>
  </r>
  <r>
    <x v="206"/>
    <n v="2878"/>
  </r>
  <r>
    <x v="207"/>
    <n v="3936"/>
  </r>
  <r>
    <x v="207"/>
    <n v="3968"/>
  </r>
  <r>
    <x v="208"/>
    <n v="4561"/>
  </r>
  <r>
    <x v="208"/>
    <n v="4447"/>
  </r>
  <r>
    <x v="209"/>
    <n v="5041"/>
  </r>
  <r>
    <x v="209"/>
    <n v="5034"/>
  </r>
  <r>
    <x v="210"/>
    <n v="5605"/>
  </r>
  <r>
    <x v="210"/>
    <n v="5591"/>
  </r>
  <r>
    <x v="211"/>
    <n v="5498"/>
  </r>
  <r>
    <x v="211"/>
    <n v="5494"/>
  </r>
  <r>
    <x v="212"/>
    <n v="5487"/>
  </r>
  <r>
    <x v="212"/>
    <n v="5333"/>
  </r>
  <r>
    <x v="213"/>
    <n v="4849"/>
  </r>
  <r>
    <x v="213"/>
    <n v="4873"/>
  </r>
  <r>
    <x v="214"/>
    <n v="3520"/>
  </r>
  <r>
    <x v="214"/>
    <n v="3524"/>
  </r>
  <r>
    <x v="215"/>
    <n v="1966"/>
  </r>
  <r>
    <x v="215"/>
    <n v="1938"/>
  </r>
  <r>
    <x v="216"/>
    <n v="1868"/>
  </r>
  <r>
    <x v="216"/>
    <n v="1875"/>
  </r>
  <r>
    <x v="217"/>
    <n v="1632"/>
  </r>
  <r>
    <x v="217"/>
    <n v="1637"/>
  </r>
  <r>
    <x v="218"/>
    <n v="1749"/>
  </r>
  <r>
    <x v="218"/>
    <n v="1794"/>
  </r>
  <r>
    <x v="219"/>
    <n v="1898"/>
  </r>
  <r>
    <x v="219"/>
    <n v="1919"/>
  </r>
  <r>
    <x v="220"/>
    <n v="3647"/>
  </r>
  <r>
    <x v="220"/>
    <n v="3697"/>
  </r>
  <r>
    <x v="221"/>
    <n v="4434"/>
  </r>
  <r>
    <x v="221"/>
    <n v="4355"/>
  </r>
  <r>
    <x v="222"/>
    <n v="4649"/>
  </r>
  <r>
    <x v="222"/>
    <n v="4615"/>
  </r>
  <r>
    <x v="223"/>
    <n v="4738"/>
  </r>
  <r>
    <x v="223"/>
    <n v="4835"/>
  </r>
  <r>
    <x v="224"/>
    <n v="3502"/>
  </r>
  <r>
    <x v="224"/>
    <n v="3655"/>
  </r>
  <r>
    <x v="225"/>
    <n v="3259"/>
  </r>
  <r>
    <x v="225"/>
    <n v="32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8CF73-6F5A-2147-B473-515E45EC058C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5" firstHeaderRow="1" firstDataRow="1" firstDataCol="1"/>
  <pivotFields count="5">
    <pivotField axis="axisRow" showAll="0">
      <items count="452">
        <item x="433"/>
        <item x="434"/>
        <item x="415"/>
        <item x="416"/>
        <item x="391"/>
        <item x="392"/>
        <item x="367"/>
        <item x="368"/>
        <item x="343"/>
        <item x="344"/>
        <item x="319"/>
        <item x="320"/>
        <item x="306"/>
        <item x="305"/>
        <item x="282"/>
        <item x="281"/>
        <item x="258"/>
        <item x="257"/>
        <item x="234"/>
        <item x="233"/>
        <item x="210"/>
        <item x="209"/>
        <item x="186"/>
        <item x="185"/>
        <item x="162"/>
        <item x="161"/>
        <item x="138"/>
        <item x="137"/>
        <item x="114"/>
        <item x="113"/>
        <item x="90"/>
        <item x="89"/>
        <item x="66"/>
        <item x="65"/>
        <item x="42"/>
        <item x="41"/>
        <item x="0"/>
        <item x="441"/>
        <item x="442"/>
        <item x="423"/>
        <item x="424"/>
        <item x="399"/>
        <item x="400"/>
        <item x="375"/>
        <item x="376"/>
        <item x="351"/>
        <item x="352"/>
        <item x="327"/>
        <item x="328"/>
        <item x="298"/>
        <item x="297"/>
        <item x="274"/>
        <item x="273"/>
        <item x="250"/>
        <item x="249"/>
        <item x="226"/>
        <item x="225"/>
        <item x="202"/>
        <item x="201"/>
        <item x="178"/>
        <item x="177"/>
        <item x="154"/>
        <item x="153"/>
        <item x="130"/>
        <item x="129"/>
        <item x="106"/>
        <item x="105"/>
        <item x="82"/>
        <item x="81"/>
        <item x="58"/>
        <item x="57"/>
        <item x="34"/>
        <item x="33"/>
        <item x="16"/>
        <item x="15"/>
        <item x="449"/>
        <item x="450"/>
        <item x="431"/>
        <item x="432"/>
        <item x="407"/>
        <item x="408"/>
        <item x="383"/>
        <item x="384"/>
        <item x="359"/>
        <item x="360"/>
        <item x="335"/>
        <item x="336"/>
        <item x="290"/>
        <item x="289"/>
        <item x="266"/>
        <item x="265"/>
        <item x="242"/>
        <item x="241"/>
        <item x="218"/>
        <item x="217"/>
        <item x="194"/>
        <item x="193"/>
        <item x="170"/>
        <item x="169"/>
        <item x="146"/>
        <item x="145"/>
        <item x="122"/>
        <item x="121"/>
        <item x="98"/>
        <item x="97"/>
        <item x="74"/>
        <item x="73"/>
        <item x="50"/>
        <item x="49"/>
        <item x="26"/>
        <item x="25"/>
        <item x="8"/>
        <item x="7"/>
        <item x="411"/>
        <item x="412"/>
        <item x="387"/>
        <item x="388"/>
        <item x="363"/>
        <item x="364"/>
        <item x="339"/>
        <item x="340"/>
        <item x="315"/>
        <item x="316"/>
        <item x="310"/>
        <item x="309"/>
        <item x="286"/>
        <item x="285"/>
        <item x="262"/>
        <item x="261"/>
        <item x="238"/>
        <item x="237"/>
        <item x="214"/>
        <item x="213"/>
        <item x="190"/>
        <item x="189"/>
        <item x="166"/>
        <item x="165"/>
        <item x="142"/>
        <item x="141"/>
        <item x="118"/>
        <item x="117"/>
        <item x="94"/>
        <item x="93"/>
        <item x="70"/>
        <item x="69"/>
        <item x="46"/>
        <item x="45"/>
        <item x="22"/>
        <item x="21"/>
        <item x="4"/>
        <item x="3"/>
        <item x="409"/>
        <item x="410"/>
        <item x="385"/>
        <item x="386"/>
        <item x="361"/>
        <item x="362"/>
        <item x="337"/>
        <item x="338"/>
        <item x="313"/>
        <item x="314"/>
        <item x="312"/>
        <item x="311"/>
        <item x="288"/>
        <item x="287"/>
        <item x="264"/>
        <item x="263"/>
        <item x="240"/>
        <item x="239"/>
        <item x="216"/>
        <item x="215"/>
        <item x="192"/>
        <item x="191"/>
        <item x="168"/>
        <item x="167"/>
        <item x="144"/>
        <item x="143"/>
        <item x="120"/>
        <item x="119"/>
        <item x="96"/>
        <item x="95"/>
        <item x="72"/>
        <item x="71"/>
        <item x="48"/>
        <item x="47"/>
        <item x="24"/>
        <item x="23"/>
        <item x="6"/>
        <item x="5"/>
        <item x="439"/>
        <item x="440"/>
        <item x="421"/>
        <item x="422"/>
        <item x="397"/>
        <item x="398"/>
        <item x="373"/>
        <item x="374"/>
        <item x="349"/>
        <item x="350"/>
        <item x="325"/>
        <item x="326"/>
        <item x="300"/>
        <item x="299"/>
        <item x="276"/>
        <item x="275"/>
        <item x="252"/>
        <item x="251"/>
        <item x="228"/>
        <item x="227"/>
        <item x="204"/>
        <item x="203"/>
        <item x="180"/>
        <item x="179"/>
        <item x="156"/>
        <item x="155"/>
        <item x="132"/>
        <item x="131"/>
        <item x="108"/>
        <item x="107"/>
        <item x="84"/>
        <item x="83"/>
        <item x="60"/>
        <item x="59"/>
        <item x="36"/>
        <item x="35"/>
        <item x="18"/>
        <item x="17"/>
        <item x="437"/>
        <item x="438"/>
        <item x="419"/>
        <item x="420"/>
        <item x="395"/>
        <item x="396"/>
        <item x="371"/>
        <item x="372"/>
        <item x="347"/>
        <item x="348"/>
        <item x="323"/>
        <item x="324"/>
        <item x="302"/>
        <item x="301"/>
        <item x="278"/>
        <item x="277"/>
        <item x="254"/>
        <item x="253"/>
        <item x="230"/>
        <item x="229"/>
        <item x="206"/>
        <item x="205"/>
        <item x="182"/>
        <item x="181"/>
        <item x="158"/>
        <item x="157"/>
        <item x="134"/>
        <item x="133"/>
        <item x="110"/>
        <item x="109"/>
        <item x="86"/>
        <item x="85"/>
        <item x="62"/>
        <item x="61"/>
        <item x="38"/>
        <item x="37"/>
        <item x="413"/>
        <item x="414"/>
        <item x="389"/>
        <item x="390"/>
        <item x="365"/>
        <item x="366"/>
        <item x="341"/>
        <item x="342"/>
        <item x="317"/>
        <item x="318"/>
        <item x="308"/>
        <item x="307"/>
        <item x="284"/>
        <item x="283"/>
        <item x="260"/>
        <item x="259"/>
        <item x="236"/>
        <item x="235"/>
        <item x="212"/>
        <item x="211"/>
        <item x="188"/>
        <item x="187"/>
        <item x="164"/>
        <item x="163"/>
        <item x="140"/>
        <item x="139"/>
        <item x="116"/>
        <item x="115"/>
        <item x="92"/>
        <item x="91"/>
        <item x="68"/>
        <item x="67"/>
        <item x="44"/>
        <item x="43"/>
        <item x="20"/>
        <item x="19"/>
        <item x="2"/>
        <item x="1"/>
        <item x="435"/>
        <item x="436"/>
        <item x="417"/>
        <item x="418"/>
        <item x="393"/>
        <item x="394"/>
        <item x="369"/>
        <item x="370"/>
        <item x="345"/>
        <item x="346"/>
        <item x="321"/>
        <item x="322"/>
        <item x="304"/>
        <item x="303"/>
        <item x="280"/>
        <item x="279"/>
        <item x="256"/>
        <item x="255"/>
        <item x="232"/>
        <item x="231"/>
        <item x="208"/>
        <item x="207"/>
        <item x="184"/>
        <item x="183"/>
        <item x="160"/>
        <item x="159"/>
        <item x="136"/>
        <item x="135"/>
        <item x="112"/>
        <item x="111"/>
        <item x="88"/>
        <item x="87"/>
        <item x="64"/>
        <item x="63"/>
        <item x="40"/>
        <item x="39"/>
        <item x="447"/>
        <item x="448"/>
        <item x="429"/>
        <item x="430"/>
        <item x="405"/>
        <item x="406"/>
        <item x="381"/>
        <item x="382"/>
        <item x="357"/>
        <item x="358"/>
        <item x="333"/>
        <item x="334"/>
        <item x="292"/>
        <item x="291"/>
        <item x="268"/>
        <item x="267"/>
        <item x="244"/>
        <item x="243"/>
        <item x="220"/>
        <item x="219"/>
        <item x="196"/>
        <item x="195"/>
        <item x="172"/>
        <item x="171"/>
        <item x="148"/>
        <item x="147"/>
        <item x="124"/>
        <item x="123"/>
        <item x="100"/>
        <item x="99"/>
        <item x="76"/>
        <item x="75"/>
        <item x="52"/>
        <item x="51"/>
        <item x="28"/>
        <item x="27"/>
        <item x="10"/>
        <item x="9"/>
        <item x="445"/>
        <item x="446"/>
        <item x="427"/>
        <item x="428"/>
        <item x="403"/>
        <item x="404"/>
        <item x="379"/>
        <item x="380"/>
        <item x="355"/>
        <item x="356"/>
        <item x="331"/>
        <item x="332"/>
        <item x="294"/>
        <item x="293"/>
        <item x="270"/>
        <item x="269"/>
        <item x="246"/>
        <item x="245"/>
        <item x="222"/>
        <item x="221"/>
        <item x="198"/>
        <item x="197"/>
        <item x="174"/>
        <item x="173"/>
        <item x="150"/>
        <item x="149"/>
        <item x="126"/>
        <item x="125"/>
        <item x="102"/>
        <item x="101"/>
        <item x="78"/>
        <item x="77"/>
        <item x="54"/>
        <item x="53"/>
        <item x="30"/>
        <item x="29"/>
        <item x="12"/>
        <item x="11"/>
        <item x="443"/>
        <item x="444"/>
        <item x="425"/>
        <item x="426"/>
        <item x="401"/>
        <item x="402"/>
        <item x="377"/>
        <item x="378"/>
        <item x="353"/>
        <item x="354"/>
        <item x="329"/>
        <item x="330"/>
        <item x="296"/>
        <item x="295"/>
        <item x="272"/>
        <item x="271"/>
        <item x="248"/>
        <item x="247"/>
        <item x="224"/>
        <item x="223"/>
        <item x="200"/>
        <item x="199"/>
        <item x="176"/>
        <item x="175"/>
        <item x="152"/>
        <item x="151"/>
        <item x="128"/>
        <item x="127"/>
        <item x="104"/>
        <item x="103"/>
        <item x="80"/>
        <item x="79"/>
        <item x="56"/>
        <item x="55"/>
        <item x="32"/>
        <item x="31"/>
        <item x="14"/>
        <item x="13"/>
        <item t="default"/>
      </items>
    </pivotField>
    <pivotField numFmtId="166" showAll="0"/>
    <pivotField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962">
        <item x="489"/>
        <item x="498"/>
        <item x="503"/>
        <item x="505"/>
        <item x="495"/>
        <item x="492"/>
        <item x="582"/>
        <item x="587"/>
        <item x="580"/>
        <item x="340"/>
        <item x="335"/>
        <item x="344"/>
        <item x="435"/>
        <item x="428"/>
        <item x="635"/>
        <item x="348"/>
        <item x="640"/>
        <item x="352"/>
        <item x="393"/>
        <item x="385"/>
        <item x="389"/>
        <item x="628"/>
        <item x="567"/>
        <item x="397"/>
        <item x="486"/>
        <item x="369"/>
        <item x="365"/>
        <item x="480"/>
        <item x="372"/>
        <item x="361"/>
        <item x="478"/>
        <item x="381"/>
        <item x="631"/>
        <item x="451"/>
        <item x="483"/>
        <item x="475"/>
        <item x="529"/>
        <item x="632"/>
        <item x="622"/>
        <item x="609"/>
        <item x="620"/>
        <item x="607"/>
        <item x="533"/>
        <item x="616"/>
        <item x="619"/>
        <item x="554"/>
        <item x="544"/>
        <item x="547"/>
        <item x="410"/>
        <item x="416"/>
        <item x="402"/>
        <item x="662"/>
        <item x="419"/>
        <item x="551"/>
        <item x="664"/>
        <item x="406"/>
        <item x="560"/>
        <item x="550"/>
        <item x="542"/>
        <item x="446"/>
        <item x="293"/>
        <item x="570"/>
        <item x="289"/>
        <item x="511"/>
        <item x="281"/>
        <item x="259"/>
        <item x="271"/>
        <item x="565"/>
        <item x="548"/>
        <item x="571"/>
        <item x="12"/>
        <item x="513"/>
        <item x="267"/>
        <item x="515"/>
        <item x="14"/>
        <item x="252"/>
        <item x="512"/>
        <item x="681"/>
        <item x="2"/>
        <item x="490"/>
        <item x="499"/>
        <item x="531"/>
        <item x="508"/>
        <item x="534"/>
        <item x="538"/>
        <item x="702"/>
        <item x="461"/>
        <item x="537"/>
        <item x="464"/>
        <item x="605"/>
        <item x="19"/>
        <item x="532"/>
        <item x="558"/>
        <item x="603"/>
        <item x="698"/>
        <item x="122"/>
        <item x="114"/>
        <item x="286"/>
        <item x="118"/>
        <item x="485"/>
        <item x="545"/>
        <item x="481"/>
        <item x="482"/>
        <item x="7"/>
        <item x="524"/>
        <item x="521"/>
        <item x="528"/>
        <item x="4"/>
        <item x="9"/>
        <item x="21"/>
        <item x="126"/>
        <item x="541"/>
        <item x="16"/>
        <item x="546"/>
        <item x="173"/>
        <item x="557"/>
        <item x="240"/>
        <item x="164"/>
        <item x="555"/>
        <item x="584"/>
        <item x="577"/>
        <item x="235"/>
        <item x="90"/>
        <item x="83"/>
        <item x="47"/>
        <item x="507"/>
        <item x="102"/>
        <item x="494"/>
        <item x="231"/>
        <item x="97"/>
        <item x="106"/>
        <item x="502"/>
        <item x="598"/>
        <item x="180"/>
        <item x="441"/>
        <item x="88"/>
        <item x="94"/>
        <item x="189"/>
        <item x="81"/>
        <item x="204"/>
        <item x="85"/>
        <item x="472"/>
        <item x="92"/>
        <item x="552"/>
        <item x="556"/>
        <item x="543"/>
        <item x="470"/>
        <item x="602"/>
        <item x="549"/>
        <item x="213"/>
        <item x="527"/>
        <item x="184"/>
        <item x="618"/>
        <item x="523"/>
        <item x="334"/>
        <item x="356"/>
        <item x="579"/>
        <item x="208"/>
        <item x="55"/>
        <item x="86"/>
        <item x="530"/>
        <item x="58"/>
        <item x="339"/>
        <item x="458"/>
        <item x="62"/>
        <item x="67"/>
        <item x="128"/>
        <item x="380"/>
        <item x="452"/>
        <item x="392"/>
        <item x="132"/>
        <item x="120"/>
        <item x="124"/>
        <item x="453"/>
        <item x="448"/>
        <item x="34"/>
        <item x="29"/>
        <item x="43"/>
        <item x="460"/>
        <item x="24"/>
        <item x="467"/>
        <item x="371"/>
        <item x="140"/>
        <item x="364"/>
        <item x="360"/>
        <item x="645"/>
        <item x="144"/>
        <item x="151"/>
        <item x="147"/>
        <item x="156"/>
        <item x="111"/>
        <item x="99"/>
        <item x="247"/>
        <item x="220"/>
        <item x="384"/>
        <item x="96"/>
        <item x="149"/>
        <item x="108"/>
        <item x="518"/>
        <item x="351"/>
        <item x="138"/>
        <item x="157"/>
        <item x="564"/>
        <item x="566"/>
        <item x="170"/>
        <item x="161"/>
        <item x="377"/>
        <item x="166"/>
        <item x="366"/>
        <item x="455"/>
        <item x="181"/>
        <item x="370"/>
        <item x="661"/>
        <item x="675"/>
        <item x="178"/>
        <item x="175"/>
        <item x="154"/>
        <item x="562"/>
        <item x="586"/>
        <item x="594"/>
        <item x="373"/>
        <item x="415"/>
        <item x="368"/>
        <item x="589"/>
        <item x="690"/>
        <item x="687"/>
        <item x="572"/>
        <item x="409"/>
        <item x="48"/>
        <item x="600"/>
        <item x="243"/>
        <item x="574"/>
        <item x="53"/>
        <item x="52"/>
        <item x="49"/>
        <item x="604"/>
        <item x="701"/>
        <item x="591"/>
        <item x="386"/>
        <item x="601"/>
        <item x="771"/>
        <item x="733"/>
        <item x="727"/>
        <item x="737"/>
        <item x="77"/>
        <item x="296"/>
        <item x="439"/>
        <item x="569"/>
        <item x="74"/>
        <item x="432"/>
        <item x="398"/>
        <item x="576"/>
        <item x="429"/>
        <item x="301"/>
        <item x="309"/>
        <item x="330"/>
        <item x="436"/>
        <item x="394"/>
        <item x="319"/>
        <item x="561"/>
        <item x="563"/>
        <item x="568"/>
        <item x="36"/>
        <item x="804"/>
        <item x="26"/>
        <item x="729"/>
        <item x="60"/>
        <item x="31"/>
        <item x="69"/>
        <item x="64"/>
        <item x="712"/>
        <item x="324"/>
        <item x="776"/>
        <item x="297"/>
        <item x="612"/>
        <item x="614"/>
        <item x="535"/>
        <item x="336"/>
        <item x="526"/>
        <item x="525"/>
        <item x="300"/>
        <item x="341"/>
        <item x="536"/>
        <item x="357"/>
        <item x="72"/>
        <item x="522"/>
        <item x="540"/>
        <item x="299"/>
        <item x="520"/>
        <item x="56"/>
        <item x="63"/>
        <item x="59"/>
        <item x="801"/>
        <item x="517"/>
        <item x="345"/>
        <item x="353"/>
        <item x="896"/>
        <item x="68"/>
        <item x="880"/>
        <item x="510"/>
        <item x="516"/>
        <item x="506"/>
        <item x="783"/>
        <item x="294"/>
        <item x="559"/>
        <item x="514"/>
        <item x="599"/>
        <item x="519"/>
        <item x="282"/>
        <item x="276"/>
        <item x="256"/>
        <item x="407"/>
        <item x="253"/>
        <item x="803"/>
        <item x="40"/>
        <item x="403"/>
        <item x="260"/>
        <item x="539"/>
        <item x="295"/>
        <item x="279"/>
        <item x="35"/>
        <item x="225"/>
        <item x="264"/>
        <item x="25"/>
        <item x="30"/>
        <item x="283"/>
        <item x="327"/>
        <item x="44"/>
        <item x="417"/>
        <item x="228"/>
        <item x="39"/>
        <item x="290"/>
        <item x="210"/>
        <item x="186"/>
        <item x="8"/>
        <item x="304"/>
        <item x="195"/>
        <item x="191"/>
        <item x="310"/>
        <item x="597"/>
        <item x="596"/>
        <item x="630"/>
        <item x="199"/>
        <item x="321"/>
        <item x="15"/>
        <item x="845"/>
        <item x="205"/>
        <item x="232"/>
        <item x="244"/>
        <item x="3"/>
        <item x="215"/>
        <item x="314"/>
        <item x="797"/>
        <item x="249"/>
        <item x="273"/>
        <item x="794"/>
        <item x="791"/>
        <item x="953"/>
        <item x="501"/>
        <item x="261"/>
        <item x="20"/>
        <item x="254"/>
        <item x="308"/>
        <item x="509"/>
        <item x="488"/>
        <item x="87"/>
        <item x="91"/>
        <item x="493"/>
        <item x="80"/>
        <item x="650"/>
        <item x="425"/>
        <item x="497"/>
        <item x="268"/>
        <item x="638"/>
        <item x="646"/>
        <item x="652"/>
        <item x="641"/>
        <item x="237"/>
        <item x="655"/>
        <item x="84"/>
        <item x="851"/>
        <item x="781"/>
        <item x="787"/>
        <item x="613"/>
        <item x="611"/>
        <item x="553"/>
        <item x="617"/>
        <item x="915"/>
        <item x="908"/>
        <item x="306"/>
        <item x="623"/>
        <item x="606"/>
        <item x="826"/>
        <item x="832"/>
        <item x="236"/>
        <item x="608"/>
        <item x="919"/>
        <item x="846"/>
        <item x="610"/>
        <item x="928"/>
        <item x="593"/>
        <item x="624"/>
        <item x="272"/>
        <item x="799"/>
        <item x="585"/>
        <item x="583"/>
        <item x="621"/>
        <item x="885"/>
        <item x="578"/>
        <item x="872"/>
        <item x="590"/>
        <item x="588"/>
        <item x="868"/>
        <item x="575"/>
        <item x="879"/>
        <item x="615"/>
        <item x="886"/>
        <item x="925"/>
        <item x="874"/>
        <item x="595"/>
        <item x="901"/>
        <item x="807"/>
        <item x="748"/>
        <item x="905"/>
        <item x="592"/>
        <item x="581"/>
        <item x="904"/>
        <item x="812"/>
        <item x="815"/>
        <item x="895"/>
        <item x="573"/>
        <item x="821"/>
        <item x="893"/>
        <item x="746"/>
        <item x="750"/>
        <item x="943"/>
        <item x="639"/>
        <item x="648"/>
        <item x="637"/>
        <item x="863"/>
        <item x="939"/>
        <item x="651"/>
        <item x="95"/>
        <item x="103"/>
        <item x="107"/>
        <item x="625"/>
        <item x="626"/>
        <item x="500"/>
        <item x="898"/>
        <item x="504"/>
        <item x="491"/>
        <item x="487"/>
        <item x="627"/>
        <item x="98"/>
        <item x="496"/>
        <item x="634"/>
        <item x="658"/>
        <item x="644"/>
        <item x="676"/>
        <item x="671"/>
        <item x="665"/>
        <item x="477"/>
        <item x="479"/>
        <item x="484"/>
        <item x="678"/>
        <item x="474"/>
        <item x="127"/>
        <item x="131"/>
        <item x="667"/>
        <item x="420"/>
        <item x="135"/>
        <item x="115"/>
        <item x="705"/>
        <item x="691"/>
        <item x="699"/>
        <item x="692"/>
        <item x="696"/>
        <item x="673"/>
        <item x="657"/>
        <item x="666"/>
        <item x="119"/>
        <item x="660"/>
        <item x="684"/>
        <item x="680"/>
        <item x="677"/>
        <item x="670"/>
        <item x="663"/>
        <item x="46"/>
        <item x="51"/>
        <item x="629"/>
        <item x="679"/>
        <item x="209"/>
        <item x="218"/>
        <item x="224"/>
        <item x="174"/>
        <item x="177"/>
        <item x="214"/>
        <item x="165"/>
        <item x="955"/>
        <item x="947"/>
        <item x="169"/>
        <item x="160"/>
        <item x="946"/>
        <item x="944"/>
        <item x="942"/>
        <item x="899"/>
        <item x="949"/>
        <item x="950"/>
        <item x="227"/>
        <item x="73"/>
        <item x="221"/>
        <item x="713"/>
        <item x="719"/>
        <item x="721"/>
        <item x="715"/>
        <item x="708"/>
        <item x="723"/>
        <item x="717"/>
        <item x="0"/>
        <item x="710"/>
        <item x="17"/>
        <item x="5"/>
        <item x="10"/>
        <item x="920"/>
        <item x="932"/>
        <item x="923"/>
        <item x="916"/>
        <item x="929"/>
        <item x="931"/>
        <item x="155"/>
        <item x="139"/>
        <item x="143"/>
        <item x="13"/>
        <item x="57"/>
        <item x="123"/>
        <item x="146"/>
        <item x="948"/>
        <item x="50"/>
        <item x="921"/>
        <item x="914"/>
        <item x="918"/>
        <item x="45"/>
        <item x="924"/>
        <item x="927"/>
        <item x="907"/>
        <item x="61"/>
        <item x="150"/>
        <item x="951"/>
        <item x="466"/>
        <item x="469"/>
        <item x="459"/>
        <item x="66"/>
        <item x="463"/>
        <item x="954"/>
        <item x="878"/>
        <item x="911"/>
        <item x="871"/>
        <item x="883"/>
        <item x="11"/>
        <item x="18"/>
        <item x="930"/>
        <item x="6"/>
        <item x="471"/>
        <item x="867"/>
        <item x="909"/>
        <item x="1"/>
        <item x="912"/>
        <item x="22"/>
        <item x="41"/>
        <item x="27"/>
        <item x="37"/>
        <item x="32"/>
        <item x="78"/>
        <item x="89"/>
        <item x="82"/>
        <item x="476"/>
        <item x="960"/>
        <item x="79"/>
        <item x="38"/>
        <item x="28"/>
        <item x="93"/>
        <item x="42"/>
        <item x="101"/>
        <item x="110"/>
        <item x="105"/>
        <item x="65"/>
        <item x="23"/>
        <item x="440"/>
        <item x="442"/>
        <item x="100"/>
        <item x="104"/>
        <item x="445"/>
        <item x="876"/>
        <item x="54"/>
        <item x="33"/>
        <item x="447"/>
        <item x="887"/>
        <item x="869"/>
        <item x="884"/>
        <item x="109"/>
        <item x="113"/>
        <item x="130"/>
        <item x="125"/>
        <item x="134"/>
        <item x="117"/>
        <item x="902"/>
        <item x="121"/>
        <item x="116"/>
        <item x="454"/>
        <item x="133"/>
        <item x="112"/>
        <item x="129"/>
        <item x="450"/>
        <item x="331"/>
        <item x="313"/>
        <item x="320"/>
        <item x="770"/>
        <item x="316"/>
        <item x="757"/>
        <item x="761"/>
        <item x="325"/>
        <item x="754"/>
        <item x="734"/>
        <item x="741"/>
        <item x="959"/>
        <item x="768"/>
        <item x="957"/>
        <item x="689"/>
        <item x="693"/>
        <item x="686"/>
        <item x="695"/>
        <item x="201"/>
        <item x="185"/>
        <item x="763"/>
        <item x="730"/>
        <item x="825"/>
        <item x="844"/>
        <item x="842"/>
        <item x="683"/>
        <item x="795"/>
        <item x="190"/>
        <item x="800"/>
        <item x="194"/>
        <item x="802"/>
        <item x="769"/>
        <item x="792"/>
        <item x="720"/>
        <item x="952"/>
        <item x="198"/>
        <item x="765"/>
        <item x="716"/>
        <item x="773"/>
        <item x="707"/>
        <item x="945"/>
        <item x="725"/>
        <item x="704"/>
        <item x="732"/>
        <item x="767"/>
        <item x="814"/>
        <item x="829"/>
        <item x="148"/>
        <item x="818"/>
        <item x="142"/>
        <item x="137"/>
        <item x="736"/>
        <item x="892"/>
        <item x="633"/>
        <item x="774"/>
        <item x="636"/>
        <item x="654"/>
        <item x="649"/>
        <item x="643"/>
        <item x="647"/>
        <item x="642"/>
        <item x="835"/>
        <item x="860"/>
        <item x="938"/>
        <item x="856"/>
        <item x="865"/>
        <item x="827"/>
        <item x="857"/>
        <item x="153"/>
        <item x="940"/>
        <item x="935"/>
        <item x="738"/>
        <item x="861"/>
        <item x="740"/>
        <item x="934"/>
        <item x="793"/>
        <item x="837"/>
        <item x="840"/>
        <item x="168"/>
        <item x="163"/>
        <item x="159"/>
        <item x="434"/>
        <item x="431"/>
        <item x="422"/>
        <item x="176"/>
        <item x="438"/>
        <item x="424"/>
        <item x="427"/>
        <item x="653"/>
        <item x="172"/>
        <item x="197"/>
        <item x="200"/>
        <item x="193"/>
        <item x="183"/>
        <item x="188"/>
        <item x="359"/>
        <item x="363"/>
        <item x="374"/>
        <item x="203"/>
        <item x="788"/>
        <item x="786"/>
        <item x="806"/>
        <item x="212"/>
        <item x="223"/>
        <item x="207"/>
        <item x="219"/>
        <item x="780"/>
        <item x="778"/>
        <item x="217"/>
        <item x="248"/>
        <item x="751"/>
        <item x="246"/>
        <item x="230"/>
        <item x="307"/>
        <item x="810"/>
        <item x="234"/>
        <item x="75"/>
        <item x="303"/>
        <item x="76"/>
        <item x="242"/>
        <item x="808"/>
        <item x="744"/>
        <item x="70"/>
        <item x="239"/>
        <item x="329"/>
        <item x="318"/>
        <item x="312"/>
        <item x="323"/>
        <item x="903"/>
        <item x="900"/>
        <item x="958"/>
        <item x="396"/>
        <item x="816"/>
        <item x="388"/>
        <item x="71"/>
        <item x="379"/>
        <item x="897"/>
        <item x="956"/>
        <item x="376"/>
        <item x="383"/>
        <item x="941"/>
        <item x="343"/>
        <item x="822"/>
        <item x="338"/>
        <item x="355"/>
        <item x="333"/>
        <item x="805"/>
        <item x="347"/>
        <item x="391"/>
        <item x="278"/>
        <item x="285"/>
        <item x="292"/>
        <item x="350"/>
        <item x="275"/>
        <item x="288"/>
        <item x="255"/>
        <item x="263"/>
        <item x="266"/>
        <item x="854"/>
        <item x="659"/>
        <item x="270"/>
        <item x="784"/>
        <item x="674"/>
        <item x="258"/>
        <item x="656"/>
        <item x="669"/>
        <item x="668"/>
        <item x="852"/>
        <item x="672"/>
        <item x="251"/>
        <item x="145"/>
        <item x="465"/>
        <item x="141"/>
        <item x="468"/>
        <item x="245"/>
        <item x="233"/>
        <item x="241"/>
        <item x="229"/>
        <item x="473"/>
        <item x="238"/>
        <item x="849"/>
        <item x="418"/>
        <item x="401"/>
        <item x="462"/>
        <item x="405"/>
        <item x="412"/>
        <item x="917"/>
        <item x="906"/>
        <item x="910"/>
        <item x="152"/>
        <item x="926"/>
        <item x="922"/>
        <item x="913"/>
        <item x="414"/>
        <item x="269"/>
        <item x="257"/>
        <item x="265"/>
        <item x="250"/>
        <item x="262"/>
        <item x="136"/>
        <item x="167"/>
        <item x="158"/>
        <item x="162"/>
        <item x="171"/>
        <item x="179"/>
        <item x="216"/>
        <item x="211"/>
        <item x="443"/>
        <item x="226"/>
        <item x="206"/>
        <item x="284"/>
        <item x="291"/>
        <item x="287"/>
        <item x="280"/>
        <item x="456"/>
        <item x="449"/>
        <item x="277"/>
        <item x="222"/>
        <item x="444"/>
        <item x="274"/>
        <item x="457"/>
        <item x="187"/>
        <item x="305"/>
        <item x="182"/>
        <item x="202"/>
        <item x="302"/>
        <item x="298"/>
        <item x="685"/>
        <item x="697"/>
        <item x="682"/>
        <item x="367"/>
        <item x="358"/>
        <item x="700"/>
        <item x="694"/>
        <item x="703"/>
        <item x="362"/>
        <item x="196"/>
        <item x="192"/>
        <item x="688"/>
        <item x="322"/>
        <item x="315"/>
        <item x="328"/>
        <item x="317"/>
        <item x="311"/>
        <item x="937"/>
        <item x="858"/>
        <item x="933"/>
        <item x="859"/>
        <item x="855"/>
        <item x="326"/>
        <item x="936"/>
        <item x="864"/>
        <item x="862"/>
        <item x="375"/>
        <item x="875"/>
        <item x="877"/>
        <item x="889"/>
        <item x="866"/>
        <item x="888"/>
        <item x="890"/>
        <item x="882"/>
        <item x="873"/>
        <item x="881"/>
        <item x="870"/>
        <item x="387"/>
        <item x="399"/>
        <item x="378"/>
        <item x="430"/>
        <item x="395"/>
        <item x="706"/>
        <item x="709"/>
        <item x="714"/>
        <item x="437"/>
        <item x="722"/>
        <item x="711"/>
        <item x="433"/>
        <item x="332"/>
        <item x="426"/>
        <item x="354"/>
        <item x="346"/>
        <item x="421"/>
        <item x="718"/>
        <item x="382"/>
        <item x="390"/>
        <item x="337"/>
        <item x="342"/>
        <item x="423"/>
        <item x="349"/>
        <item x="758"/>
        <item x="759"/>
        <item x="724"/>
        <item x="739"/>
        <item x="756"/>
        <item x="772"/>
        <item x="753"/>
        <item x="731"/>
        <item x="755"/>
        <item x="760"/>
        <item x="726"/>
        <item x="775"/>
        <item x="764"/>
        <item x="828"/>
        <item x="841"/>
        <item x="838"/>
        <item x="833"/>
        <item x="839"/>
        <item x="823"/>
        <item x="831"/>
        <item x="843"/>
        <item x="836"/>
        <item x="762"/>
        <item x="796"/>
        <item x="413"/>
        <item x="411"/>
        <item x="834"/>
        <item x="798"/>
        <item x="404"/>
        <item x="790"/>
        <item x="789"/>
        <item x="735"/>
        <item x="408"/>
        <item x="830"/>
        <item x="824"/>
        <item x="400"/>
        <item x="728"/>
        <item x="766"/>
        <item x="811"/>
        <item x="813"/>
        <item x="894"/>
        <item x="819"/>
        <item x="817"/>
        <item x="820"/>
        <item x="891"/>
        <item x="742"/>
        <item x="752"/>
        <item x="747"/>
        <item x="743"/>
        <item x="745"/>
        <item x="749"/>
        <item x="809"/>
        <item x="779"/>
        <item x="848"/>
        <item x="777"/>
        <item x="785"/>
        <item x="782"/>
        <item x="847"/>
        <item x="850"/>
        <item x="853"/>
        <item t="default"/>
      </items>
    </pivotField>
  </pivotFields>
  <rowFields count="1">
    <field x="0"/>
  </rowFields>
  <rowItems count="4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 t="grand">
      <x/>
    </i>
  </rowItems>
  <colItems count="1">
    <i/>
  </colItems>
  <dataFields count="1">
    <dataField name="Sum of Quo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D240F-8AE4-5143-8FBA-29F43DA1DDB6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0" firstHeaderRow="1" firstDataRow="1" firstDataCol="1"/>
  <pivotFields count="2">
    <pivotField axis="axisRow" showAll="0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dataField="1" showAll="0"/>
  </pivotFields>
  <rowFields count="1">
    <field x="0"/>
  </rowFields>
  <rowItems count="2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 t="grand">
      <x/>
    </i>
  </rowItems>
  <colItems count="1">
    <i/>
  </colItems>
  <dataFields count="1">
    <dataField name="Sum of quo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E5BC52-4F4F-A243-AC41-FAB0F0AF6C8C}" name="Table2" displayName="Table2" ref="A1:B227" totalsRowShown="0" headerRowDxfId="0">
  <autoFilter ref="A1:B227" xr:uid="{E933B2D3-D0BF-C343-A4C5-0D261C852BB3}"/>
  <sortState xmlns:xlrd2="http://schemas.microsoft.com/office/spreadsheetml/2017/richdata2" ref="A2:B227">
    <sortCondition ref="A1:A227"/>
  </sortState>
  <tableColumns count="2">
    <tableColumn id="1" xr3:uid="{7BD49C05-02D0-A346-AD35-06BCCB134CA8}" name="year" dataDxfId="1"/>
    <tableColumn id="2" xr3:uid="{08F3B08C-28B2-3044-B6A4-D8B306B527E2}" name="quo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2CD7F8-1DE3-8144-9704-0C380245E38C}" name="Table1" displayName="Table1" ref="A1:B452" totalsRowShown="0" headerRowDxfId="3">
  <autoFilter ref="A1:B452" xr:uid="{0ED3F668-3F8C-BC4A-B701-329BFFCBA7AC}"/>
  <sortState xmlns:xlrd2="http://schemas.microsoft.com/office/spreadsheetml/2017/richdata2" ref="A2:B452">
    <sortCondition ref="A1:A452"/>
  </sortState>
  <tableColumns count="2">
    <tableColumn id="1" xr3:uid="{4DA6015C-112C-2C44-86A3-95A7C9BAF65F}" name="year" dataDxfId="2"/>
    <tableColumn id="2" xr3:uid="{BB3EDF5E-0A94-7D40-9A57-CC712AA1C616}" name="quot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ytransport.sg/oneMotoring/coeDetails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ta.gov.sg/apps/news/page.aspx?c=2&amp;id=08da539a-572a-4955-ae7a-d73e5d67b67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1652-FBBA-AC41-9826-530573C411A7}">
  <dimension ref="A1:C227"/>
  <sheetViews>
    <sheetView tabSelected="1" topLeftCell="A113" workbookViewId="0">
      <selection activeCell="H14" sqref="H14"/>
    </sheetView>
  </sheetViews>
  <sheetFormatPr baseColWidth="10" defaultRowHeight="13"/>
  <cols>
    <col min="1" max="1" width="14.1640625" bestFit="1" customWidth="1"/>
  </cols>
  <sheetData>
    <row r="1" spans="1:3" ht="14">
      <c r="A1" s="28" t="s">
        <v>511</v>
      </c>
      <c r="B1" s="28" t="s">
        <v>512</v>
      </c>
    </row>
    <row r="2" spans="1:3">
      <c r="A2" s="34">
        <v>37347</v>
      </c>
      <c r="B2">
        <v>7495</v>
      </c>
      <c r="C2" s="34"/>
    </row>
    <row r="3" spans="1:3">
      <c r="A3" s="34">
        <v>37377</v>
      </c>
      <c r="B3">
        <v>7918</v>
      </c>
      <c r="C3" s="34"/>
    </row>
    <row r="4" spans="1:3">
      <c r="A4" s="34">
        <v>37408</v>
      </c>
      <c r="B4">
        <v>8059</v>
      </c>
      <c r="C4" s="34"/>
    </row>
    <row r="5" spans="1:3">
      <c r="A5" s="34">
        <v>37438</v>
      </c>
      <c r="B5">
        <v>7879</v>
      </c>
      <c r="C5" s="34"/>
    </row>
    <row r="6" spans="1:3">
      <c r="A6" s="34">
        <v>37469</v>
      </c>
      <c r="B6">
        <v>7871</v>
      </c>
      <c r="C6" s="34"/>
    </row>
    <row r="7" spans="1:3">
      <c r="A7" s="34">
        <v>37500</v>
      </c>
      <c r="B7">
        <v>7904</v>
      </c>
      <c r="C7" s="34"/>
    </row>
    <row r="8" spans="1:3">
      <c r="A8" s="34">
        <v>37530</v>
      </c>
      <c r="B8">
        <v>7861</v>
      </c>
      <c r="C8" s="34"/>
    </row>
    <row r="9" spans="1:3">
      <c r="A9" s="34">
        <v>37561</v>
      </c>
      <c r="B9">
        <v>9120</v>
      </c>
      <c r="C9" s="34"/>
    </row>
    <row r="10" spans="1:3">
      <c r="A10" s="34">
        <v>37591</v>
      </c>
      <c r="B10">
        <v>9233</v>
      </c>
      <c r="C10" s="34"/>
    </row>
    <row r="11" spans="1:3">
      <c r="A11" s="34">
        <v>37622</v>
      </c>
      <c r="B11">
        <v>9347</v>
      </c>
      <c r="C11" s="34"/>
    </row>
    <row r="12" spans="1:3">
      <c r="A12" s="34">
        <v>37653</v>
      </c>
      <c r="B12">
        <v>9265</v>
      </c>
      <c r="C12" s="34"/>
    </row>
    <row r="13" spans="1:3">
      <c r="A13" s="34">
        <v>37681</v>
      </c>
      <c r="B13">
        <v>9685</v>
      </c>
      <c r="C13" s="34"/>
    </row>
    <row r="14" spans="1:3">
      <c r="A14" s="34">
        <v>37712</v>
      </c>
      <c r="B14">
        <v>9770</v>
      </c>
      <c r="C14" s="34"/>
    </row>
    <row r="15" spans="1:3">
      <c r="A15" s="34">
        <v>37742</v>
      </c>
      <c r="B15">
        <v>8909</v>
      </c>
      <c r="C15" s="34"/>
    </row>
    <row r="16" spans="1:3">
      <c r="A16" s="34">
        <v>37773</v>
      </c>
      <c r="B16">
        <v>8926</v>
      </c>
      <c r="C16" s="34"/>
    </row>
    <row r="17" spans="1:3">
      <c r="A17" s="34">
        <v>37803</v>
      </c>
      <c r="B17">
        <v>9018</v>
      </c>
      <c r="C17" s="34"/>
    </row>
    <row r="18" spans="1:3">
      <c r="A18" s="34">
        <v>37834</v>
      </c>
      <c r="B18">
        <v>8964</v>
      </c>
      <c r="C18" s="34"/>
    </row>
    <row r="19" spans="1:3">
      <c r="A19" s="34">
        <v>37865</v>
      </c>
      <c r="B19">
        <v>9008</v>
      </c>
      <c r="C19" s="34"/>
    </row>
    <row r="20" spans="1:3">
      <c r="A20" s="34">
        <v>37895</v>
      </c>
      <c r="B20">
        <v>11202</v>
      </c>
      <c r="C20" s="34"/>
    </row>
    <row r="21" spans="1:3">
      <c r="A21" s="34">
        <v>37926</v>
      </c>
      <c r="B21">
        <v>10976</v>
      </c>
      <c r="C21" s="34"/>
    </row>
    <row r="22" spans="1:3">
      <c r="A22" s="34">
        <v>37956</v>
      </c>
      <c r="B22">
        <v>11256</v>
      </c>
      <c r="C22" s="34"/>
    </row>
    <row r="23" spans="1:3">
      <c r="A23" s="34">
        <v>37987</v>
      </c>
      <c r="B23">
        <v>11130</v>
      </c>
      <c r="C23" s="34"/>
    </row>
    <row r="24" spans="1:3">
      <c r="A24" s="34">
        <v>38018</v>
      </c>
      <c r="B24">
        <v>10979</v>
      </c>
      <c r="C24" s="34"/>
    </row>
    <row r="25" spans="1:3">
      <c r="A25" s="34">
        <v>38047</v>
      </c>
      <c r="B25">
        <v>11014</v>
      </c>
      <c r="C25" s="34"/>
    </row>
    <row r="26" spans="1:3">
      <c r="A26" s="34">
        <v>38078</v>
      </c>
      <c r="B26">
        <v>10172</v>
      </c>
      <c r="C26" s="34"/>
    </row>
    <row r="27" spans="1:3">
      <c r="A27" s="34">
        <v>38108</v>
      </c>
      <c r="B27">
        <v>10116</v>
      </c>
      <c r="C27" s="34"/>
    </row>
    <row r="28" spans="1:3">
      <c r="A28" s="34">
        <v>38139</v>
      </c>
      <c r="B28">
        <v>10345</v>
      </c>
      <c r="C28" s="34"/>
    </row>
    <row r="29" spans="1:3">
      <c r="A29" s="34">
        <v>38169</v>
      </c>
      <c r="B29">
        <v>10378</v>
      </c>
      <c r="C29" s="34"/>
    </row>
    <row r="30" spans="1:3">
      <c r="A30" s="34">
        <v>38200</v>
      </c>
      <c r="B30">
        <v>10135</v>
      </c>
      <c r="C30" s="34"/>
    </row>
    <row r="31" spans="1:3">
      <c r="A31" s="34">
        <v>38231</v>
      </c>
      <c r="B31">
        <v>10075</v>
      </c>
      <c r="C31" s="34"/>
    </row>
    <row r="32" spans="1:3">
      <c r="A32" s="34">
        <v>38261</v>
      </c>
      <c r="B32">
        <v>12407</v>
      </c>
      <c r="C32" s="34"/>
    </row>
    <row r="33" spans="1:3">
      <c r="A33" s="34">
        <v>38292</v>
      </c>
      <c r="B33">
        <v>12368</v>
      </c>
      <c r="C33" s="34"/>
    </row>
    <row r="34" spans="1:3">
      <c r="A34" s="34">
        <v>38322</v>
      </c>
      <c r="B34">
        <v>12409</v>
      </c>
      <c r="C34" s="34"/>
    </row>
    <row r="35" spans="1:3">
      <c r="A35" s="34">
        <v>38353</v>
      </c>
      <c r="B35">
        <v>12366</v>
      </c>
      <c r="C35" s="34"/>
    </row>
    <row r="36" spans="1:3">
      <c r="A36" s="34">
        <v>38384</v>
      </c>
      <c r="B36">
        <v>12438</v>
      </c>
      <c r="C36" s="34"/>
    </row>
    <row r="37" spans="1:3">
      <c r="A37" s="34">
        <v>38412</v>
      </c>
      <c r="B37">
        <v>12435</v>
      </c>
      <c r="C37" s="34"/>
    </row>
    <row r="38" spans="1:3">
      <c r="A38" s="34">
        <v>38443</v>
      </c>
      <c r="B38">
        <v>11286</v>
      </c>
      <c r="C38" s="34"/>
    </row>
    <row r="39" spans="1:3">
      <c r="A39" s="34">
        <v>38473</v>
      </c>
      <c r="B39">
        <v>11135</v>
      </c>
      <c r="C39" s="34"/>
    </row>
    <row r="40" spans="1:3">
      <c r="A40" s="34">
        <v>38504</v>
      </c>
      <c r="B40">
        <v>11223</v>
      </c>
      <c r="C40" s="34"/>
    </row>
    <row r="41" spans="1:3">
      <c r="A41" s="34">
        <v>38534</v>
      </c>
      <c r="B41">
        <v>11197</v>
      </c>
      <c r="C41" s="34"/>
    </row>
    <row r="42" spans="1:3">
      <c r="A42" s="34">
        <v>38565</v>
      </c>
      <c r="B42">
        <v>11275</v>
      </c>
      <c r="C42" s="34"/>
    </row>
    <row r="43" spans="1:3">
      <c r="A43" s="34">
        <v>38596</v>
      </c>
      <c r="B43">
        <v>11196</v>
      </c>
      <c r="C43" s="34"/>
    </row>
    <row r="44" spans="1:3">
      <c r="A44" s="34">
        <v>38626</v>
      </c>
      <c r="B44">
        <v>13230</v>
      </c>
      <c r="C44" s="34"/>
    </row>
    <row r="45" spans="1:3">
      <c r="A45" s="34">
        <v>38657</v>
      </c>
      <c r="B45">
        <v>13223</v>
      </c>
      <c r="C45" s="34"/>
    </row>
    <row r="46" spans="1:3">
      <c r="A46" s="34">
        <v>38687</v>
      </c>
      <c r="B46">
        <v>13221</v>
      </c>
      <c r="C46" s="34"/>
    </row>
    <row r="47" spans="1:3">
      <c r="A47" s="34">
        <v>38718</v>
      </c>
      <c r="B47">
        <v>13175</v>
      </c>
      <c r="C47" s="34"/>
    </row>
    <row r="48" spans="1:3">
      <c r="A48" s="34">
        <v>38749</v>
      </c>
      <c r="B48">
        <v>13110</v>
      </c>
      <c r="C48" s="34"/>
    </row>
    <row r="49" spans="1:3">
      <c r="A49" s="34">
        <v>38777</v>
      </c>
      <c r="B49">
        <v>13118</v>
      </c>
      <c r="C49" s="34"/>
    </row>
    <row r="50" spans="1:3">
      <c r="A50" s="34">
        <v>38808</v>
      </c>
      <c r="B50">
        <v>11036</v>
      </c>
      <c r="C50" s="34"/>
    </row>
    <row r="51" spans="1:3">
      <c r="A51" s="34">
        <v>38838</v>
      </c>
      <c r="B51">
        <v>11040</v>
      </c>
      <c r="C51" s="34"/>
    </row>
    <row r="52" spans="1:3">
      <c r="A52" s="34">
        <v>38869</v>
      </c>
      <c r="B52">
        <v>10963</v>
      </c>
      <c r="C52" s="34"/>
    </row>
    <row r="53" spans="1:3">
      <c r="A53" s="34">
        <v>38899</v>
      </c>
      <c r="B53">
        <v>11080</v>
      </c>
      <c r="C53" s="34"/>
    </row>
    <row r="54" spans="1:3">
      <c r="A54" s="34">
        <v>38930</v>
      </c>
      <c r="B54">
        <v>11036</v>
      </c>
      <c r="C54" s="34"/>
    </row>
    <row r="55" spans="1:3">
      <c r="A55" s="34">
        <v>38961</v>
      </c>
      <c r="B55">
        <v>10992</v>
      </c>
      <c r="C55" s="34"/>
    </row>
    <row r="56" spans="1:3">
      <c r="A56" s="34">
        <v>38991</v>
      </c>
      <c r="B56">
        <v>12640</v>
      </c>
      <c r="C56" s="34"/>
    </row>
    <row r="57" spans="1:3">
      <c r="A57" s="34">
        <v>39022</v>
      </c>
      <c r="B57">
        <v>12561</v>
      </c>
      <c r="C57" s="34"/>
    </row>
    <row r="58" spans="1:3">
      <c r="A58" s="34">
        <v>39052</v>
      </c>
      <c r="B58">
        <v>12415</v>
      </c>
      <c r="C58" s="34"/>
    </row>
    <row r="59" spans="1:3">
      <c r="A59" s="34">
        <v>39083</v>
      </c>
      <c r="B59">
        <v>12530</v>
      </c>
      <c r="C59" s="34"/>
    </row>
    <row r="60" spans="1:3">
      <c r="A60" s="34">
        <v>39114</v>
      </c>
      <c r="B60">
        <v>12841</v>
      </c>
      <c r="C60" s="34"/>
    </row>
    <row r="61" spans="1:3">
      <c r="A61" s="34">
        <v>39142</v>
      </c>
      <c r="B61">
        <v>12910</v>
      </c>
      <c r="C61" s="34"/>
    </row>
    <row r="62" spans="1:3">
      <c r="A62" s="34">
        <v>39173</v>
      </c>
      <c r="B62">
        <v>10688</v>
      </c>
      <c r="C62" s="34"/>
    </row>
    <row r="63" spans="1:3">
      <c r="A63" s="34">
        <v>39203</v>
      </c>
      <c r="B63">
        <v>10614</v>
      </c>
      <c r="C63" s="34"/>
    </row>
    <row r="64" spans="1:3">
      <c r="A64" s="34">
        <v>39234</v>
      </c>
      <c r="B64">
        <v>10682</v>
      </c>
      <c r="C64" s="34"/>
    </row>
    <row r="65" spans="1:3">
      <c r="A65" s="34">
        <v>39264</v>
      </c>
      <c r="B65">
        <v>10795</v>
      </c>
      <c r="C65" s="34"/>
    </row>
    <row r="66" spans="1:3">
      <c r="A66" s="34">
        <v>39295</v>
      </c>
      <c r="B66">
        <v>10650</v>
      </c>
      <c r="C66" s="34"/>
    </row>
    <row r="67" spans="1:3">
      <c r="A67" s="34">
        <v>39326</v>
      </c>
      <c r="B67">
        <v>10820</v>
      </c>
      <c r="C67" s="34"/>
    </row>
    <row r="68" spans="1:3">
      <c r="A68" s="34">
        <v>39356</v>
      </c>
      <c r="B68">
        <v>10337</v>
      </c>
      <c r="C68" s="34"/>
    </row>
    <row r="69" spans="1:3">
      <c r="A69" s="34">
        <v>39387</v>
      </c>
      <c r="B69">
        <v>10423</v>
      </c>
      <c r="C69" s="34"/>
    </row>
    <row r="70" spans="1:3">
      <c r="A70" s="34">
        <v>39417</v>
      </c>
      <c r="B70">
        <v>10438</v>
      </c>
      <c r="C70" s="34"/>
    </row>
    <row r="71" spans="1:3">
      <c r="A71" s="34">
        <v>39448</v>
      </c>
      <c r="B71">
        <v>10591</v>
      </c>
      <c r="C71" s="34"/>
    </row>
    <row r="72" spans="1:3">
      <c r="A72" s="34">
        <v>39479</v>
      </c>
      <c r="B72">
        <v>10531</v>
      </c>
      <c r="C72" s="34"/>
    </row>
    <row r="73" spans="1:3">
      <c r="A73" s="34">
        <v>39508</v>
      </c>
      <c r="B73">
        <v>10345</v>
      </c>
      <c r="C73" s="34"/>
    </row>
    <row r="74" spans="1:3">
      <c r="A74" s="34">
        <v>39539</v>
      </c>
      <c r="B74">
        <v>9754</v>
      </c>
      <c r="C74" s="34"/>
    </row>
    <row r="75" spans="1:3">
      <c r="A75" s="34">
        <v>39569</v>
      </c>
      <c r="B75">
        <v>9773</v>
      </c>
      <c r="C75" s="34"/>
    </row>
    <row r="76" spans="1:3">
      <c r="A76" s="34">
        <v>39600</v>
      </c>
      <c r="B76">
        <v>9720</v>
      </c>
      <c r="C76" s="34"/>
    </row>
    <row r="77" spans="1:3">
      <c r="A77" s="34">
        <v>39630</v>
      </c>
      <c r="B77">
        <v>9723</v>
      </c>
      <c r="C77" s="34"/>
    </row>
    <row r="78" spans="1:3">
      <c r="A78" s="34">
        <v>39661</v>
      </c>
      <c r="B78">
        <v>9701</v>
      </c>
      <c r="C78" s="34"/>
    </row>
    <row r="79" spans="1:3">
      <c r="A79" s="34">
        <v>39692</v>
      </c>
      <c r="B79">
        <v>9722</v>
      </c>
      <c r="C79" s="34"/>
    </row>
    <row r="80" spans="1:3">
      <c r="A80" s="34">
        <v>39722</v>
      </c>
      <c r="B80">
        <v>8823</v>
      </c>
      <c r="C80" s="34"/>
    </row>
    <row r="81" spans="1:3">
      <c r="A81" s="34">
        <v>39753</v>
      </c>
      <c r="B81">
        <v>8808</v>
      </c>
      <c r="C81" s="34"/>
    </row>
    <row r="82" spans="1:3">
      <c r="A82" s="34">
        <v>39783</v>
      </c>
      <c r="B82">
        <v>8772</v>
      </c>
      <c r="C82" s="34"/>
    </row>
    <row r="83" spans="1:3">
      <c r="A83" s="34">
        <v>39814</v>
      </c>
      <c r="B83">
        <v>8764</v>
      </c>
      <c r="C83" s="34"/>
    </row>
    <row r="84" spans="1:3">
      <c r="A84" s="34">
        <v>39845</v>
      </c>
      <c r="B84">
        <v>8845</v>
      </c>
      <c r="C84" s="34"/>
    </row>
    <row r="85" spans="1:3">
      <c r="A85" s="34">
        <v>39873</v>
      </c>
      <c r="B85">
        <v>8781</v>
      </c>
      <c r="C85" s="34"/>
    </row>
    <row r="86" spans="1:3">
      <c r="A86" s="34">
        <v>39904</v>
      </c>
      <c r="B86">
        <v>7073</v>
      </c>
      <c r="C86" s="34"/>
    </row>
    <row r="87" spans="1:3">
      <c r="A87" s="34">
        <v>39934</v>
      </c>
      <c r="B87">
        <v>7081</v>
      </c>
      <c r="C87" s="34"/>
    </row>
    <row r="88" spans="1:3">
      <c r="A88" s="34">
        <v>39965</v>
      </c>
      <c r="B88">
        <v>7061</v>
      </c>
      <c r="C88" s="34"/>
    </row>
    <row r="89" spans="1:3">
      <c r="A89" s="34">
        <v>39995</v>
      </c>
      <c r="B89">
        <v>7074</v>
      </c>
      <c r="C89" s="34"/>
    </row>
    <row r="90" spans="1:3">
      <c r="A90" s="34">
        <v>40026</v>
      </c>
      <c r="B90">
        <v>7061</v>
      </c>
      <c r="C90" s="34"/>
    </row>
    <row r="91" spans="1:3">
      <c r="A91" s="34">
        <v>40057</v>
      </c>
      <c r="B91">
        <v>7044</v>
      </c>
      <c r="C91" s="34"/>
    </row>
    <row r="92" spans="1:3">
      <c r="A92" s="34">
        <v>40087</v>
      </c>
      <c r="B92">
        <v>5919</v>
      </c>
      <c r="C92" s="34"/>
    </row>
    <row r="93" spans="1:3">
      <c r="A93" s="34">
        <v>40118</v>
      </c>
      <c r="B93">
        <v>6007</v>
      </c>
      <c r="C93" s="34"/>
    </row>
    <row r="94" spans="1:3">
      <c r="A94" s="34">
        <v>40148</v>
      </c>
      <c r="B94">
        <v>5965</v>
      </c>
      <c r="C94" s="34"/>
    </row>
    <row r="95" spans="1:3">
      <c r="A95" s="34">
        <v>40179</v>
      </c>
      <c r="B95">
        <v>5986</v>
      </c>
      <c r="C95" s="34"/>
    </row>
    <row r="96" spans="1:3">
      <c r="A96" s="34">
        <v>40210</v>
      </c>
      <c r="B96">
        <v>5943</v>
      </c>
      <c r="C96" s="34"/>
    </row>
    <row r="97" spans="1:3">
      <c r="A97" s="34">
        <v>40238</v>
      </c>
      <c r="B97">
        <v>5956</v>
      </c>
      <c r="C97" s="34"/>
    </row>
    <row r="98" spans="1:3">
      <c r="A98" s="34">
        <v>40269</v>
      </c>
      <c r="B98">
        <v>4365</v>
      </c>
      <c r="C98" s="34"/>
    </row>
    <row r="99" spans="1:3">
      <c r="A99" s="34">
        <v>40299</v>
      </c>
      <c r="B99">
        <v>4456</v>
      </c>
      <c r="C99" s="34"/>
    </row>
    <row r="100" spans="1:3">
      <c r="A100" s="34">
        <v>40330</v>
      </c>
      <c r="B100">
        <v>4297</v>
      </c>
      <c r="C100" s="34"/>
    </row>
    <row r="101" spans="1:3">
      <c r="A101" s="34">
        <v>40360</v>
      </c>
      <c r="B101">
        <v>4318</v>
      </c>
      <c r="C101" s="34"/>
    </row>
    <row r="102" spans="1:3">
      <c r="A102" s="34">
        <v>40391</v>
      </c>
      <c r="B102">
        <v>3895</v>
      </c>
      <c r="C102" s="34"/>
    </row>
    <row r="103" spans="1:3">
      <c r="A103" s="34">
        <v>40422</v>
      </c>
      <c r="B103">
        <v>3904</v>
      </c>
      <c r="C103" s="34"/>
    </row>
    <row r="104" spans="1:3">
      <c r="A104" s="34">
        <v>40452</v>
      </c>
      <c r="B104">
        <v>3934</v>
      </c>
      <c r="C104" s="34"/>
    </row>
    <row r="105" spans="1:3">
      <c r="A105" s="34">
        <v>40483</v>
      </c>
      <c r="B105">
        <v>3934</v>
      </c>
      <c r="C105" s="34"/>
    </row>
    <row r="106" spans="1:3">
      <c r="A106" s="34">
        <v>40513</v>
      </c>
      <c r="B106">
        <v>3939</v>
      </c>
      <c r="C106" s="34"/>
    </row>
    <row r="107" spans="1:3">
      <c r="A107" s="34">
        <v>40544</v>
      </c>
      <c r="B107">
        <v>3904</v>
      </c>
      <c r="C107" s="34"/>
    </row>
    <row r="108" spans="1:3">
      <c r="A108" s="34">
        <v>40575</v>
      </c>
      <c r="B108">
        <v>3778</v>
      </c>
      <c r="C108" s="34"/>
    </row>
    <row r="109" spans="1:3">
      <c r="A109" s="34">
        <v>40603</v>
      </c>
      <c r="B109">
        <v>3817</v>
      </c>
      <c r="C109" s="34"/>
    </row>
    <row r="110" spans="1:3">
      <c r="A110" s="34">
        <v>40634</v>
      </c>
      <c r="B110">
        <v>3765</v>
      </c>
      <c r="C110" s="34"/>
    </row>
    <row r="111" spans="1:3">
      <c r="A111" s="34">
        <v>40664</v>
      </c>
      <c r="B111">
        <v>3774</v>
      </c>
      <c r="C111" s="34"/>
    </row>
    <row r="112" spans="1:3">
      <c r="A112" s="34">
        <v>40695</v>
      </c>
      <c r="B112">
        <v>3756</v>
      </c>
      <c r="C112" s="34"/>
    </row>
    <row r="113" spans="1:3">
      <c r="A113" s="34">
        <v>40725</v>
      </c>
      <c r="B113">
        <v>3829</v>
      </c>
      <c r="C113" s="34"/>
    </row>
    <row r="114" spans="1:3">
      <c r="A114" s="34">
        <v>40756</v>
      </c>
      <c r="B114">
        <v>3790</v>
      </c>
      <c r="C114" s="34"/>
    </row>
    <row r="115" spans="1:3">
      <c r="A115" s="34">
        <v>40787</v>
      </c>
      <c r="B115">
        <v>3743</v>
      </c>
      <c r="C115" s="34"/>
    </row>
    <row r="116" spans="1:3">
      <c r="A116" s="34">
        <v>40817</v>
      </c>
      <c r="B116">
        <v>3758</v>
      </c>
      <c r="C116" s="34"/>
    </row>
    <row r="117" spans="1:3">
      <c r="A117" s="34">
        <v>40848</v>
      </c>
      <c r="B117">
        <v>3783</v>
      </c>
      <c r="C117" s="34"/>
    </row>
    <row r="118" spans="1:3">
      <c r="A118" s="34">
        <v>40878</v>
      </c>
      <c r="B118">
        <v>3819</v>
      </c>
      <c r="C118" s="34"/>
    </row>
    <row r="119" spans="1:3">
      <c r="A119" s="34">
        <v>40909</v>
      </c>
      <c r="B119">
        <v>3908</v>
      </c>
      <c r="C119" s="34"/>
    </row>
    <row r="120" spans="1:3">
      <c r="A120" s="34">
        <v>40940</v>
      </c>
      <c r="B120">
        <v>3721</v>
      </c>
      <c r="C120" s="34"/>
    </row>
    <row r="121" spans="1:3">
      <c r="A121" s="34">
        <v>40969</v>
      </c>
      <c r="B121">
        <v>3829</v>
      </c>
      <c r="C121" s="34"/>
    </row>
    <row r="122" spans="1:3">
      <c r="A122" s="34">
        <v>41000</v>
      </c>
      <c r="B122">
        <v>3734</v>
      </c>
      <c r="C122" s="34"/>
    </row>
    <row r="123" spans="1:3">
      <c r="A123" s="34">
        <v>41030</v>
      </c>
      <c r="B123">
        <v>3747</v>
      </c>
      <c r="C123" s="34"/>
    </row>
    <row r="124" spans="1:3">
      <c r="A124" s="34">
        <v>41061</v>
      </c>
      <c r="B124">
        <v>3772</v>
      </c>
      <c r="C124" s="34"/>
    </row>
    <row r="125" spans="1:3">
      <c r="A125" s="34">
        <v>41091</v>
      </c>
      <c r="B125">
        <v>3854</v>
      </c>
      <c r="C125" s="34"/>
    </row>
    <row r="126" spans="1:3">
      <c r="A126" s="34">
        <v>41122</v>
      </c>
      <c r="B126">
        <v>3297</v>
      </c>
      <c r="C126" s="34"/>
    </row>
    <row r="127" spans="1:3">
      <c r="A127" s="34">
        <v>41153</v>
      </c>
      <c r="B127">
        <v>3269</v>
      </c>
      <c r="C127" s="34"/>
    </row>
    <row r="128" spans="1:3">
      <c r="A128" s="34">
        <v>41183</v>
      </c>
      <c r="B128">
        <v>3265</v>
      </c>
      <c r="C128" s="34"/>
    </row>
    <row r="129" spans="1:3">
      <c r="A129" s="34">
        <v>41214</v>
      </c>
      <c r="B129">
        <v>3283</v>
      </c>
      <c r="C129" s="34"/>
    </row>
    <row r="130" spans="1:3">
      <c r="A130" s="34">
        <v>41244</v>
      </c>
      <c r="B130">
        <v>3263</v>
      </c>
      <c r="C130" s="34"/>
    </row>
    <row r="131" spans="1:3">
      <c r="A131" s="34">
        <v>41275</v>
      </c>
      <c r="B131">
        <v>3340</v>
      </c>
      <c r="C131" s="34"/>
    </row>
    <row r="132" spans="1:3">
      <c r="A132" s="34">
        <v>41306</v>
      </c>
      <c r="B132">
        <v>3219</v>
      </c>
      <c r="C132" s="34"/>
    </row>
    <row r="133" spans="1:3">
      <c r="A133" s="34">
        <v>41334</v>
      </c>
      <c r="B133">
        <v>3343</v>
      </c>
      <c r="C133" s="34"/>
    </row>
    <row r="134" spans="1:3">
      <c r="A134" s="34">
        <v>41365</v>
      </c>
      <c r="B134">
        <v>3235</v>
      </c>
      <c r="C134" s="34"/>
    </row>
    <row r="135" spans="1:3">
      <c r="A135" s="34">
        <v>41395</v>
      </c>
      <c r="B135">
        <v>3373</v>
      </c>
      <c r="C135" s="34"/>
    </row>
    <row r="136" spans="1:3">
      <c r="A136" s="34">
        <v>41426</v>
      </c>
      <c r="B136">
        <v>3299</v>
      </c>
      <c r="C136" s="34"/>
    </row>
    <row r="137" spans="1:3">
      <c r="A137" s="34">
        <v>41456</v>
      </c>
      <c r="B137">
        <v>3356</v>
      </c>
      <c r="C137" s="34"/>
    </row>
    <row r="138" spans="1:3">
      <c r="A138" s="34">
        <v>41487</v>
      </c>
      <c r="B138">
        <v>3516</v>
      </c>
      <c r="C138" s="34"/>
    </row>
    <row r="139" spans="1:3">
      <c r="A139" s="34">
        <v>41518</v>
      </c>
      <c r="B139">
        <v>3543</v>
      </c>
      <c r="C139" s="34"/>
    </row>
    <row r="140" spans="1:3">
      <c r="A140" s="34">
        <v>41548</v>
      </c>
      <c r="B140">
        <v>3594</v>
      </c>
      <c r="C140" s="34"/>
    </row>
    <row r="141" spans="1:3">
      <c r="A141" s="34">
        <v>41579</v>
      </c>
      <c r="B141">
        <v>3509</v>
      </c>
      <c r="C141" s="34"/>
    </row>
    <row r="142" spans="1:3">
      <c r="A142" s="34">
        <v>41609</v>
      </c>
      <c r="B142">
        <v>3539</v>
      </c>
      <c r="C142" s="34"/>
    </row>
    <row r="143" spans="1:3">
      <c r="A143" s="34">
        <v>41640</v>
      </c>
      <c r="B143">
        <v>3547</v>
      </c>
      <c r="C143" s="34"/>
    </row>
    <row r="144" spans="1:3">
      <c r="A144" s="34">
        <v>41671</v>
      </c>
      <c r="B144">
        <v>3105</v>
      </c>
      <c r="C144" s="34"/>
    </row>
    <row r="145" spans="1:3">
      <c r="A145" s="34">
        <v>41699</v>
      </c>
      <c r="B145">
        <v>3075</v>
      </c>
      <c r="C145" s="34"/>
    </row>
    <row r="146" spans="1:3">
      <c r="A146" s="34">
        <v>41730</v>
      </c>
      <c r="B146">
        <v>3123</v>
      </c>
      <c r="C146" s="34"/>
    </row>
    <row r="147" spans="1:3">
      <c r="A147" s="34">
        <v>41760</v>
      </c>
      <c r="B147">
        <v>4060</v>
      </c>
      <c r="C147" s="34"/>
    </row>
    <row r="148" spans="1:3">
      <c r="A148" s="34">
        <v>41791</v>
      </c>
      <c r="B148">
        <v>4102</v>
      </c>
      <c r="C148" s="34"/>
    </row>
    <row r="149" spans="1:3">
      <c r="A149" s="34">
        <v>41821</v>
      </c>
      <c r="B149">
        <v>4100</v>
      </c>
      <c r="C149" s="34"/>
    </row>
    <row r="150" spans="1:3">
      <c r="A150" s="34">
        <v>41852</v>
      </c>
      <c r="B150">
        <v>3810</v>
      </c>
      <c r="C150" s="34"/>
    </row>
    <row r="151" spans="1:3">
      <c r="A151" s="34">
        <v>41883</v>
      </c>
      <c r="B151">
        <v>3817</v>
      </c>
      <c r="C151" s="34"/>
    </row>
    <row r="152" spans="1:3">
      <c r="A152" s="34">
        <v>41913</v>
      </c>
      <c r="B152">
        <v>3805</v>
      </c>
      <c r="C152" s="34"/>
    </row>
    <row r="153" spans="1:3">
      <c r="A153" s="34">
        <v>41944</v>
      </c>
      <c r="B153">
        <v>4008</v>
      </c>
      <c r="C153" s="34"/>
    </row>
    <row r="154" spans="1:3">
      <c r="A154" s="34">
        <v>41974</v>
      </c>
      <c r="B154">
        <v>4033</v>
      </c>
      <c r="C154" s="34"/>
    </row>
    <row r="155" spans="1:3">
      <c r="A155" s="34">
        <v>42005</v>
      </c>
      <c r="B155">
        <v>4075</v>
      </c>
      <c r="C155" s="34"/>
    </row>
    <row r="156" spans="1:3">
      <c r="A156" s="34">
        <v>42036</v>
      </c>
      <c r="B156">
        <v>4748</v>
      </c>
      <c r="C156" s="34"/>
    </row>
    <row r="157" spans="1:3">
      <c r="A157" s="34">
        <v>42064</v>
      </c>
      <c r="B157">
        <v>4714</v>
      </c>
      <c r="C157" s="34"/>
    </row>
    <row r="158" spans="1:3">
      <c r="A158" s="34">
        <v>42095</v>
      </c>
      <c r="B158">
        <v>4741</v>
      </c>
      <c r="C158" s="34"/>
    </row>
    <row r="159" spans="1:3">
      <c r="A159" s="34">
        <v>42125</v>
      </c>
      <c r="B159">
        <v>6746</v>
      </c>
      <c r="C159" s="34"/>
    </row>
    <row r="160" spans="1:3">
      <c r="A160" s="34">
        <v>42156</v>
      </c>
      <c r="B160">
        <v>6708</v>
      </c>
      <c r="C160" s="34"/>
    </row>
    <row r="161" spans="1:3">
      <c r="A161" s="34">
        <v>42186</v>
      </c>
      <c r="B161">
        <v>6713</v>
      </c>
      <c r="C161" s="34"/>
    </row>
    <row r="162" spans="1:3">
      <c r="A162" s="34">
        <v>42217</v>
      </c>
      <c r="B162">
        <v>7372</v>
      </c>
      <c r="C162" s="34"/>
    </row>
    <row r="163" spans="1:3">
      <c r="A163" s="34">
        <v>42248</v>
      </c>
      <c r="B163">
        <v>7344</v>
      </c>
      <c r="C163" s="34"/>
    </row>
    <row r="164" spans="1:3">
      <c r="A164" s="34">
        <v>42278</v>
      </c>
      <c r="B164">
        <v>7363</v>
      </c>
      <c r="C164" s="34"/>
    </row>
    <row r="165" spans="1:3">
      <c r="A165" s="34">
        <v>42309</v>
      </c>
      <c r="B165">
        <v>7270</v>
      </c>
      <c r="C165" s="34"/>
    </row>
    <row r="166" spans="1:3">
      <c r="A166" s="34">
        <v>42339</v>
      </c>
      <c r="B166">
        <v>7321</v>
      </c>
      <c r="C166" s="34"/>
    </row>
    <row r="167" spans="1:3">
      <c r="A167" s="34">
        <v>42370</v>
      </c>
      <c r="B167">
        <v>7236</v>
      </c>
      <c r="C167" s="34"/>
    </row>
    <row r="168" spans="1:3">
      <c r="A168" s="34">
        <v>42401</v>
      </c>
      <c r="B168">
        <v>8472</v>
      </c>
      <c r="C168" s="34"/>
    </row>
    <row r="169" spans="1:3">
      <c r="A169" s="34">
        <v>42430</v>
      </c>
      <c r="B169">
        <v>8459</v>
      </c>
      <c r="C169" s="34"/>
    </row>
    <row r="170" spans="1:3">
      <c r="A170" s="34">
        <v>42461</v>
      </c>
      <c r="B170">
        <v>8673</v>
      </c>
      <c r="C170" s="34"/>
    </row>
    <row r="171" spans="1:3">
      <c r="A171" s="34">
        <v>42491</v>
      </c>
      <c r="B171">
        <v>9992</v>
      </c>
      <c r="C171" s="34"/>
    </row>
    <row r="172" spans="1:3">
      <c r="A172" s="34">
        <v>42522</v>
      </c>
      <c r="B172">
        <v>9762</v>
      </c>
      <c r="C172" s="34"/>
    </row>
    <row r="173" spans="1:3">
      <c r="A173" s="34">
        <v>42552</v>
      </c>
      <c r="B173">
        <v>9770</v>
      </c>
      <c r="C173" s="34"/>
    </row>
    <row r="174" spans="1:3">
      <c r="A174" s="34">
        <v>42583</v>
      </c>
      <c r="B174">
        <v>8728</v>
      </c>
      <c r="C174" s="34"/>
    </row>
    <row r="175" spans="1:3">
      <c r="A175" s="34">
        <v>42614</v>
      </c>
      <c r="B175">
        <v>8789</v>
      </c>
      <c r="C175" s="34"/>
    </row>
    <row r="176" spans="1:3">
      <c r="A176" s="34">
        <v>42644</v>
      </c>
      <c r="B176">
        <v>8753</v>
      </c>
      <c r="C176" s="34"/>
    </row>
    <row r="177" spans="1:3">
      <c r="A177" s="34">
        <v>42675</v>
      </c>
      <c r="B177">
        <v>8319</v>
      </c>
      <c r="C177" s="34"/>
    </row>
    <row r="178" spans="1:3">
      <c r="A178" s="34">
        <v>42705</v>
      </c>
      <c r="B178">
        <v>8150</v>
      </c>
      <c r="C178" s="34"/>
    </row>
    <row r="179" spans="1:3">
      <c r="A179" s="34">
        <v>42736</v>
      </c>
      <c r="B179">
        <v>8144</v>
      </c>
      <c r="C179" s="34"/>
    </row>
    <row r="180" spans="1:3">
      <c r="A180" s="34">
        <v>42767</v>
      </c>
      <c r="B180">
        <v>9002</v>
      </c>
      <c r="C180" s="34"/>
    </row>
    <row r="181" spans="1:3">
      <c r="A181" s="34">
        <v>42795</v>
      </c>
      <c r="B181">
        <v>8923</v>
      </c>
      <c r="C181" s="34"/>
    </row>
    <row r="182" spans="1:3">
      <c r="A182" s="34">
        <v>42826</v>
      </c>
      <c r="B182">
        <v>8844</v>
      </c>
      <c r="C182" s="34"/>
    </row>
    <row r="183" spans="1:3">
      <c r="A183" s="34">
        <v>42856</v>
      </c>
      <c r="B183">
        <v>10631</v>
      </c>
      <c r="C183" s="34"/>
    </row>
    <row r="184" spans="1:3">
      <c r="A184" s="34">
        <v>42887</v>
      </c>
      <c r="B184">
        <v>10643</v>
      </c>
      <c r="C184" s="34"/>
    </row>
    <row r="185" spans="1:3">
      <c r="A185" s="34">
        <v>42917</v>
      </c>
      <c r="B185">
        <v>10744</v>
      </c>
      <c r="C185" s="34"/>
    </row>
    <row r="186" spans="1:3">
      <c r="A186" s="34">
        <v>42948</v>
      </c>
      <c r="B186">
        <v>9424</v>
      </c>
      <c r="C186" s="34"/>
    </row>
    <row r="187" spans="1:3">
      <c r="A187" s="34">
        <v>42979</v>
      </c>
      <c r="B187">
        <v>9264</v>
      </c>
      <c r="C187" s="34"/>
    </row>
    <row r="188" spans="1:3">
      <c r="A188" s="34">
        <v>43009</v>
      </c>
      <c r="B188">
        <v>9196</v>
      </c>
      <c r="C188" s="34"/>
    </row>
    <row r="189" spans="1:3">
      <c r="A189" s="34">
        <v>43040</v>
      </c>
      <c r="B189">
        <v>8701</v>
      </c>
      <c r="C189" s="34"/>
    </row>
    <row r="190" spans="1:3">
      <c r="A190" s="34">
        <v>43070</v>
      </c>
      <c r="B190">
        <v>8750</v>
      </c>
      <c r="C190" s="34"/>
    </row>
    <row r="191" spans="1:3">
      <c r="A191" s="34">
        <v>43101</v>
      </c>
      <c r="B191">
        <v>8790</v>
      </c>
      <c r="C191" s="34"/>
    </row>
    <row r="192" spans="1:3">
      <c r="A192" s="34">
        <v>43132</v>
      </c>
      <c r="B192">
        <v>8765</v>
      </c>
      <c r="C192" s="34"/>
    </row>
    <row r="193" spans="1:3">
      <c r="A193" s="34">
        <v>43160</v>
      </c>
      <c r="B193">
        <v>8617</v>
      </c>
      <c r="C193" s="34"/>
    </row>
    <row r="194" spans="1:3">
      <c r="A194" s="34">
        <v>43191</v>
      </c>
      <c r="B194">
        <v>8709</v>
      </c>
      <c r="C194" s="34"/>
    </row>
    <row r="195" spans="1:3">
      <c r="A195" s="34">
        <v>43221</v>
      </c>
      <c r="B195">
        <v>8337</v>
      </c>
      <c r="C195" s="34"/>
    </row>
    <row r="196" spans="1:3">
      <c r="A196" s="34">
        <v>43252</v>
      </c>
      <c r="B196">
        <v>8468</v>
      </c>
      <c r="C196" s="34"/>
    </row>
    <row r="197" spans="1:3">
      <c r="A197" s="34">
        <v>43282</v>
      </c>
      <c r="B197">
        <v>8382</v>
      </c>
      <c r="C197" s="34"/>
    </row>
    <row r="198" spans="1:3">
      <c r="A198" s="34">
        <v>43313</v>
      </c>
      <c r="B198">
        <v>9424</v>
      </c>
      <c r="C198" s="34"/>
    </row>
    <row r="199" spans="1:3">
      <c r="A199" s="34">
        <v>43344</v>
      </c>
      <c r="B199">
        <v>9573</v>
      </c>
      <c r="C199" s="34"/>
    </row>
    <row r="200" spans="1:3">
      <c r="A200" s="34">
        <v>43374</v>
      </c>
      <c r="B200">
        <v>9324</v>
      </c>
      <c r="C200" s="34"/>
    </row>
    <row r="201" spans="1:3">
      <c r="A201" s="34">
        <v>43405</v>
      </c>
      <c r="B201">
        <v>10139</v>
      </c>
      <c r="C201" s="34"/>
    </row>
    <row r="202" spans="1:3">
      <c r="A202" s="34">
        <v>43435</v>
      </c>
      <c r="B202">
        <v>10244</v>
      </c>
      <c r="C202" s="34"/>
    </row>
    <row r="203" spans="1:3">
      <c r="A203" s="34">
        <v>43466</v>
      </c>
      <c r="B203">
        <v>10098</v>
      </c>
      <c r="C203" s="34"/>
    </row>
    <row r="204" spans="1:3">
      <c r="A204" s="34">
        <v>43497</v>
      </c>
      <c r="B204">
        <v>8830</v>
      </c>
      <c r="C204" s="34"/>
    </row>
    <row r="205" spans="1:3">
      <c r="A205" s="34">
        <v>43525</v>
      </c>
      <c r="B205">
        <v>8817</v>
      </c>
      <c r="C205" s="34"/>
    </row>
    <row r="206" spans="1:3">
      <c r="A206" s="34">
        <v>43556</v>
      </c>
      <c r="B206">
        <v>8791</v>
      </c>
      <c r="C206" s="34"/>
    </row>
    <row r="207" spans="1:3">
      <c r="A207" s="34">
        <v>43586</v>
      </c>
      <c r="B207">
        <v>8598</v>
      </c>
      <c r="C207" s="34"/>
    </row>
    <row r="208" spans="1:3">
      <c r="A208" s="34">
        <v>43617</v>
      </c>
      <c r="B208">
        <v>8505</v>
      </c>
      <c r="C208" s="34"/>
    </row>
    <row r="209" spans="1:3">
      <c r="A209" s="34">
        <v>43647</v>
      </c>
      <c r="B209">
        <v>8677</v>
      </c>
      <c r="C209" s="34"/>
    </row>
    <row r="210" spans="1:3">
      <c r="A210" s="34">
        <v>43678</v>
      </c>
      <c r="B210">
        <v>7001</v>
      </c>
      <c r="C210" s="34"/>
    </row>
    <row r="211" spans="1:3">
      <c r="A211" s="34">
        <v>43709</v>
      </c>
      <c r="B211">
        <v>7157</v>
      </c>
      <c r="C211" s="34"/>
    </row>
    <row r="212" spans="1:3">
      <c r="A212" s="34">
        <v>43739</v>
      </c>
      <c r="B212">
        <v>7030</v>
      </c>
      <c r="C212" s="34"/>
    </row>
    <row r="213" spans="1:3">
      <c r="A213" s="34">
        <v>43770</v>
      </c>
      <c r="B213">
        <v>6906</v>
      </c>
      <c r="C213" s="34"/>
    </row>
    <row r="214" spans="1:3">
      <c r="A214" s="34">
        <v>43800</v>
      </c>
      <c r="B214">
        <v>6881</v>
      </c>
      <c r="C214" s="34"/>
    </row>
    <row r="215" spans="1:3">
      <c r="A215" s="34">
        <v>43831</v>
      </c>
      <c r="B215">
        <v>6925</v>
      </c>
      <c r="C215" s="34"/>
    </row>
    <row r="216" spans="1:3">
      <c r="A216" s="34">
        <v>43862</v>
      </c>
      <c r="B216">
        <v>6419</v>
      </c>
      <c r="C216" s="34"/>
    </row>
    <row r="217" spans="1:3">
      <c r="A217" s="34">
        <v>43891</v>
      </c>
      <c r="B217">
        <v>6540</v>
      </c>
      <c r="C217" s="34"/>
    </row>
    <row r="218" spans="1:3">
      <c r="A218" s="34">
        <v>44013</v>
      </c>
      <c r="B218">
        <v>8831</v>
      </c>
      <c r="C218" s="34"/>
    </row>
    <row r="219" spans="1:3">
      <c r="A219" s="34">
        <v>44044</v>
      </c>
      <c r="B219">
        <v>6570</v>
      </c>
      <c r="C219" s="34"/>
    </row>
    <row r="220" spans="1:3">
      <c r="A220" s="34">
        <v>44075</v>
      </c>
      <c r="B220">
        <v>6521</v>
      </c>
      <c r="C220" s="34"/>
    </row>
    <row r="221" spans="1:3">
      <c r="A221" s="34">
        <v>44105</v>
      </c>
      <c r="B221">
        <v>5767</v>
      </c>
      <c r="C221" s="34"/>
    </row>
    <row r="222" spans="1:3">
      <c r="A222" s="34">
        <v>44136</v>
      </c>
      <c r="B222">
        <v>6752</v>
      </c>
      <c r="C222" s="34"/>
    </row>
    <row r="223" spans="1:3">
      <c r="A223" s="34">
        <v>44166</v>
      </c>
      <c r="B223">
        <v>6719</v>
      </c>
      <c r="C223" s="34"/>
    </row>
    <row r="224" spans="1:3">
      <c r="A224" s="34">
        <v>44197</v>
      </c>
      <c r="B224">
        <v>6708</v>
      </c>
      <c r="C224" s="34"/>
    </row>
    <row r="225" spans="1:3">
      <c r="A225" s="34">
        <v>44228</v>
      </c>
      <c r="B225">
        <v>5938</v>
      </c>
      <c r="C225" s="34"/>
    </row>
    <row r="226" spans="1:3">
      <c r="A226" s="34">
        <v>44256</v>
      </c>
      <c r="B226">
        <v>5886</v>
      </c>
      <c r="C226" s="34"/>
    </row>
    <row r="227" spans="1:3">
      <c r="A227" s="34">
        <v>44287</v>
      </c>
      <c r="B227">
        <v>2960</v>
      </c>
      <c r="C227" s="3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F904-5D49-6245-9B71-EB9F977AB318}">
  <dimension ref="A3:B455"/>
  <sheetViews>
    <sheetView topLeftCell="A275" workbookViewId="0">
      <selection activeCell="A4" sqref="A4:B455"/>
    </sheetView>
  </sheetViews>
  <sheetFormatPr baseColWidth="10" defaultRowHeight="13"/>
  <cols>
    <col min="1" max="1" width="13.1640625" bestFit="1" customWidth="1"/>
    <col min="2" max="2" width="12.1640625" bestFit="1" customWidth="1"/>
  </cols>
  <sheetData>
    <row r="3" spans="1:2" ht="14">
      <c r="A3" s="25" t="s">
        <v>509</v>
      </c>
      <c r="B3" t="s">
        <v>508</v>
      </c>
    </row>
    <row r="4" spans="1:2" ht="56">
      <c r="A4" s="26" t="s">
        <v>446</v>
      </c>
      <c r="B4" s="24">
        <v>3695</v>
      </c>
    </row>
    <row r="5" spans="1:2" ht="56">
      <c r="A5" s="26" t="s">
        <v>447</v>
      </c>
      <c r="B5" s="24">
        <v>3800</v>
      </c>
    </row>
    <row r="6" spans="1:2" ht="56">
      <c r="A6" s="26" t="s">
        <v>428</v>
      </c>
      <c r="B6" s="24">
        <v>4895</v>
      </c>
    </row>
    <row r="7" spans="1:2" ht="56">
      <c r="A7" s="26" t="s">
        <v>429</v>
      </c>
      <c r="B7" s="24">
        <v>4875</v>
      </c>
    </row>
    <row r="8" spans="1:2" ht="56">
      <c r="A8" s="26" t="s">
        <v>404</v>
      </c>
      <c r="B8" s="24">
        <v>5100</v>
      </c>
    </row>
    <row r="9" spans="1:2" ht="56">
      <c r="A9" s="26" t="s">
        <v>405</v>
      </c>
      <c r="B9" s="24">
        <v>5072</v>
      </c>
    </row>
    <row r="10" spans="1:2" ht="56">
      <c r="A10" s="26" t="s">
        <v>380</v>
      </c>
      <c r="B10" s="24">
        <v>5551</v>
      </c>
    </row>
    <row r="11" spans="1:2" ht="56">
      <c r="A11" s="26" t="s">
        <v>381</v>
      </c>
      <c r="B11" s="24">
        <v>5735</v>
      </c>
    </row>
    <row r="12" spans="1:2" ht="56">
      <c r="A12" s="26" t="s">
        <v>356</v>
      </c>
      <c r="B12" s="24">
        <v>5510</v>
      </c>
    </row>
    <row r="13" spans="1:2" ht="56">
      <c r="A13" s="26" t="s">
        <v>357</v>
      </c>
      <c r="B13" s="24">
        <v>5526</v>
      </c>
    </row>
    <row r="14" spans="1:2" ht="56">
      <c r="A14" s="26" t="s">
        <v>332</v>
      </c>
      <c r="B14" s="24">
        <v>5363</v>
      </c>
    </row>
    <row r="15" spans="1:2" ht="56">
      <c r="A15" s="26" t="s">
        <v>333</v>
      </c>
      <c r="B15" s="24">
        <v>5325</v>
      </c>
    </row>
    <row r="16" spans="1:2" ht="56">
      <c r="A16" s="26" t="s">
        <v>319</v>
      </c>
      <c r="B16" s="24">
        <v>4888</v>
      </c>
    </row>
    <row r="17" spans="1:2" ht="56">
      <c r="A17" s="26" t="s">
        <v>318</v>
      </c>
      <c r="B17" s="24">
        <v>4866</v>
      </c>
    </row>
    <row r="18" spans="1:2" ht="56">
      <c r="A18" s="26" t="s">
        <v>295</v>
      </c>
      <c r="B18" s="24">
        <v>3508</v>
      </c>
    </row>
    <row r="19" spans="1:2" ht="56">
      <c r="A19" s="26" t="s">
        <v>294</v>
      </c>
      <c r="B19" s="24">
        <v>3565</v>
      </c>
    </row>
    <row r="20" spans="1:2" ht="56">
      <c r="A20" s="26" t="s">
        <v>271</v>
      </c>
      <c r="B20" s="24">
        <v>2166</v>
      </c>
    </row>
    <row r="21" spans="1:2" ht="56">
      <c r="A21" s="26" t="s">
        <v>270</v>
      </c>
      <c r="B21" s="24">
        <v>2199</v>
      </c>
    </row>
    <row r="22" spans="1:2" ht="56">
      <c r="A22" s="26" t="s">
        <v>247</v>
      </c>
      <c r="B22" s="24">
        <v>1894</v>
      </c>
    </row>
    <row r="23" spans="1:2" ht="56">
      <c r="A23" s="26" t="s">
        <v>246</v>
      </c>
      <c r="B23" s="24">
        <v>1871</v>
      </c>
    </row>
    <row r="24" spans="1:2" ht="56">
      <c r="A24" s="26" t="s">
        <v>223</v>
      </c>
      <c r="B24" s="24">
        <v>1877</v>
      </c>
    </row>
    <row r="25" spans="1:2" ht="56">
      <c r="A25" s="26" t="s">
        <v>222</v>
      </c>
      <c r="B25" s="24">
        <v>1857</v>
      </c>
    </row>
    <row r="26" spans="1:2" ht="56">
      <c r="A26" s="26" t="s">
        <v>199</v>
      </c>
      <c r="B26" s="24">
        <v>1621</v>
      </c>
    </row>
    <row r="27" spans="1:2" ht="56">
      <c r="A27" s="26" t="s">
        <v>198</v>
      </c>
      <c r="B27" s="24">
        <v>1614</v>
      </c>
    </row>
    <row r="28" spans="1:2" ht="56">
      <c r="A28" s="26" t="s">
        <v>175</v>
      </c>
      <c r="B28" s="24">
        <v>1582</v>
      </c>
    </row>
    <row r="29" spans="1:2" ht="56">
      <c r="A29" s="26" t="s">
        <v>174</v>
      </c>
      <c r="B29" s="24">
        <v>1541</v>
      </c>
    </row>
    <row r="30" spans="1:2" ht="56">
      <c r="A30" s="26" t="s">
        <v>151</v>
      </c>
      <c r="B30" s="24">
        <v>2371</v>
      </c>
    </row>
    <row r="31" spans="1:2" ht="56">
      <c r="A31" s="26" t="s">
        <v>150</v>
      </c>
      <c r="B31" s="24">
        <v>2370</v>
      </c>
    </row>
    <row r="32" spans="1:2" ht="56">
      <c r="A32" s="26" t="s">
        <v>127</v>
      </c>
      <c r="B32" s="24">
        <v>4427</v>
      </c>
    </row>
    <row r="33" spans="1:2" ht="56">
      <c r="A33" s="26" t="s">
        <v>126</v>
      </c>
      <c r="B33" s="24">
        <v>4246</v>
      </c>
    </row>
    <row r="34" spans="1:2" ht="56">
      <c r="A34" s="26" t="s">
        <v>103</v>
      </c>
      <c r="B34" s="24">
        <v>4431</v>
      </c>
    </row>
    <row r="35" spans="1:2" ht="56">
      <c r="A35" s="26" t="s">
        <v>102</v>
      </c>
      <c r="B35" s="24">
        <v>4413</v>
      </c>
    </row>
    <row r="36" spans="1:2" ht="56">
      <c r="A36" s="26" t="s">
        <v>79</v>
      </c>
      <c r="B36" s="24">
        <v>4375</v>
      </c>
    </row>
    <row r="37" spans="1:2" ht="56">
      <c r="A37" s="26" t="s">
        <v>78</v>
      </c>
      <c r="B37" s="24">
        <v>4334</v>
      </c>
    </row>
    <row r="38" spans="1:2" ht="56">
      <c r="A38" s="26" t="s">
        <v>55</v>
      </c>
      <c r="B38" s="24">
        <v>4396</v>
      </c>
    </row>
    <row r="39" spans="1:2" ht="56">
      <c r="A39" s="26" t="s">
        <v>54</v>
      </c>
      <c r="B39" s="24">
        <v>4395</v>
      </c>
    </row>
    <row r="40" spans="1:2" ht="56">
      <c r="A40" s="26" t="s">
        <v>8</v>
      </c>
      <c r="B40" s="24">
        <v>2960</v>
      </c>
    </row>
    <row r="41" spans="1:2" ht="56">
      <c r="A41" s="26" t="s">
        <v>454</v>
      </c>
      <c r="B41" s="24">
        <v>3935</v>
      </c>
    </row>
    <row r="42" spans="1:2" ht="56">
      <c r="A42" s="26" t="s">
        <v>455</v>
      </c>
      <c r="B42" s="24">
        <v>3936</v>
      </c>
    </row>
    <row r="43" spans="1:2" ht="56">
      <c r="A43" s="26" t="s">
        <v>436</v>
      </c>
      <c r="B43" s="24">
        <v>4484</v>
      </c>
    </row>
    <row r="44" spans="1:2" ht="56">
      <c r="A44" s="26" t="s">
        <v>437</v>
      </c>
      <c r="B44" s="24">
        <v>4480</v>
      </c>
    </row>
    <row r="45" spans="1:2" ht="56">
      <c r="A45" s="26" t="s">
        <v>412</v>
      </c>
      <c r="B45" s="24">
        <v>5071</v>
      </c>
    </row>
    <row r="46" spans="1:2" ht="56">
      <c r="A46" s="26" t="s">
        <v>413</v>
      </c>
      <c r="B46" s="24">
        <v>5064</v>
      </c>
    </row>
    <row r="47" spans="1:2" ht="56">
      <c r="A47" s="26" t="s">
        <v>388</v>
      </c>
      <c r="B47" s="24">
        <v>5588</v>
      </c>
    </row>
    <row r="48" spans="1:2" ht="56">
      <c r="A48" s="26" t="s">
        <v>389</v>
      </c>
      <c r="B48" s="24">
        <v>5687</v>
      </c>
    </row>
    <row r="49" spans="1:2" ht="56">
      <c r="A49" s="26" t="s">
        <v>364</v>
      </c>
      <c r="B49" s="24">
        <v>5498</v>
      </c>
    </row>
    <row r="50" spans="1:2" ht="56">
      <c r="A50" s="26" t="s">
        <v>365</v>
      </c>
      <c r="B50" s="24">
        <v>5538</v>
      </c>
    </row>
    <row r="51" spans="1:2" ht="56">
      <c r="A51" s="26" t="s">
        <v>340</v>
      </c>
      <c r="B51" s="24">
        <v>5311</v>
      </c>
    </row>
    <row r="52" spans="1:2" ht="56">
      <c r="A52" s="26" t="s">
        <v>341</v>
      </c>
      <c r="B52" s="24">
        <v>5339</v>
      </c>
    </row>
    <row r="53" spans="1:2" ht="56">
      <c r="A53" s="26" t="s">
        <v>311</v>
      </c>
      <c r="B53" s="24">
        <v>4859</v>
      </c>
    </row>
    <row r="54" spans="1:2" ht="56">
      <c r="A54" s="26" t="s">
        <v>310</v>
      </c>
      <c r="B54" s="24">
        <v>4842</v>
      </c>
    </row>
    <row r="55" spans="1:2" ht="56">
      <c r="A55" s="26" t="s">
        <v>287</v>
      </c>
      <c r="B55" s="24">
        <v>3535</v>
      </c>
    </row>
    <row r="56" spans="1:2" ht="56">
      <c r="A56" s="26" t="s">
        <v>286</v>
      </c>
      <c r="B56" s="24">
        <v>3526</v>
      </c>
    </row>
    <row r="57" spans="1:2" ht="56">
      <c r="A57" s="26" t="s">
        <v>263</v>
      </c>
      <c r="B57" s="24">
        <v>1951</v>
      </c>
    </row>
    <row r="58" spans="1:2" ht="56">
      <c r="A58" s="26" t="s">
        <v>262</v>
      </c>
      <c r="B58" s="24">
        <v>1944</v>
      </c>
    </row>
    <row r="59" spans="1:2" ht="56">
      <c r="A59" s="26" t="s">
        <v>239</v>
      </c>
      <c r="B59" s="24">
        <v>1911</v>
      </c>
    </row>
    <row r="60" spans="1:2" ht="56">
      <c r="A60" s="26" t="s">
        <v>238</v>
      </c>
      <c r="B60" s="24">
        <v>1879</v>
      </c>
    </row>
    <row r="61" spans="1:2" ht="56">
      <c r="A61" s="26" t="s">
        <v>215</v>
      </c>
      <c r="B61" s="24">
        <v>1670</v>
      </c>
    </row>
    <row r="62" spans="1:2" ht="56">
      <c r="A62" s="26" t="s">
        <v>214</v>
      </c>
      <c r="B62" s="24">
        <v>1627</v>
      </c>
    </row>
    <row r="63" spans="1:2" ht="56">
      <c r="A63" s="26" t="s">
        <v>191</v>
      </c>
      <c r="B63" s="24">
        <v>1757</v>
      </c>
    </row>
    <row r="64" spans="1:2" ht="56">
      <c r="A64" s="26" t="s">
        <v>190</v>
      </c>
      <c r="B64" s="24">
        <v>1759</v>
      </c>
    </row>
    <row r="65" spans="1:2" ht="56">
      <c r="A65" s="26" t="s">
        <v>167</v>
      </c>
      <c r="B65" s="24">
        <v>1909</v>
      </c>
    </row>
    <row r="66" spans="1:2" ht="56">
      <c r="A66" s="26" t="s">
        <v>166</v>
      </c>
      <c r="B66" s="24">
        <v>1901</v>
      </c>
    </row>
    <row r="67" spans="1:2" ht="56">
      <c r="A67" s="26" t="s">
        <v>143</v>
      </c>
      <c r="B67" s="24">
        <v>3647</v>
      </c>
    </row>
    <row r="68" spans="1:2" ht="56">
      <c r="A68" s="26" t="s">
        <v>142</v>
      </c>
      <c r="B68" s="24">
        <v>3725</v>
      </c>
    </row>
    <row r="69" spans="1:2" ht="56">
      <c r="A69" s="26" t="s">
        <v>119</v>
      </c>
      <c r="B69" s="24">
        <v>4363</v>
      </c>
    </row>
    <row r="70" spans="1:2" ht="56">
      <c r="A70" s="26" t="s">
        <v>118</v>
      </c>
      <c r="B70" s="24">
        <v>4365</v>
      </c>
    </row>
    <row r="71" spans="1:2" ht="56">
      <c r="A71" s="26" t="s">
        <v>95</v>
      </c>
      <c r="B71" s="24">
        <v>4678</v>
      </c>
    </row>
    <row r="72" spans="1:2" ht="56">
      <c r="A72" s="26" t="s">
        <v>94</v>
      </c>
      <c r="B72" s="24">
        <v>4746</v>
      </c>
    </row>
    <row r="73" spans="1:2" ht="56">
      <c r="A73" s="26" t="s">
        <v>71</v>
      </c>
      <c r="B73" s="24">
        <v>4697</v>
      </c>
    </row>
    <row r="74" spans="1:2" ht="56">
      <c r="A74" s="26" t="s">
        <v>70</v>
      </c>
      <c r="B74" s="24">
        <v>4727</v>
      </c>
    </row>
    <row r="75" spans="1:2" ht="56">
      <c r="A75" s="26" t="s">
        <v>47</v>
      </c>
      <c r="B75" s="24">
        <v>3506</v>
      </c>
    </row>
    <row r="76" spans="1:2" ht="56">
      <c r="A76" s="26" t="s">
        <v>46</v>
      </c>
      <c r="B76" s="24">
        <v>3495</v>
      </c>
    </row>
    <row r="77" spans="1:2" ht="56">
      <c r="A77" s="26" t="s">
        <v>29</v>
      </c>
      <c r="B77" s="24">
        <v>3287</v>
      </c>
    </row>
    <row r="78" spans="1:2" ht="56">
      <c r="A78" s="26" t="s">
        <v>28</v>
      </c>
      <c r="B78" s="24">
        <v>3283</v>
      </c>
    </row>
    <row r="79" spans="1:2" ht="56">
      <c r="A79" s="26" t="s">
        <v>462</v>
      </c>
      <c r="B79" s="24">
        <v>4506</v>
      </c>
    </row>
    <row r="80" spans="1:2" ht="56">
      <c r="A80" s="26" t="s">
        <v>463</v>
      </c>
      <c r="B80" s="24">
        <v>4727</v>
      </c>
    </row>
    <row r="81" spans="1:2" ht="56">
      <c r="A81" s="26" t="s">
        <v>444</v>
      </c>
      <c r="B81" s="24">
        <v>5577</v>
      </c>
    </row>
    <row r="82" spans="1:2" ht="56">
      <c r="A82" s="26" t="s">
        <v>445</v>
      </c>
      <c r="B82" s="24">
        <v>5679</v>
      </c>
    </row>
    <row r="83" spans="1:2" ht="56">
      <c r="A83" s="26" t="s">
        <v>420</v>
      </c>
      <c r="B83" s="24">
        <v>6182</v>
      </c>
    </row>
    <row r="84" spans="1:2" ht="56">
      <c r="A84" s="26" t="s">
        <v>421</v>
      </c>
      <c r="B84" s="24">
        <v>6227</v>
      </c>
    </row>
    <row r="85" spans="1:2" ht="56">
      <c r="A85" s="26" t="s">
        <v>396</v>
      </c>
      <c r="B85" s="24">
        <v>6601</v>
      </c>
    </row>
    <row r="86" spans="1:2" ht="56">
      <c r="A86" s="26" t="s">
        <v>397</v>
      </c>
      <c r="B86" s="24">
        <v>6620</v>
      </c>
    </row>
    <row r="87" spans="1:2" ht="56">
      <c r="A87" s="26" t="s">
        <v>372</v>
      </c>
      <c r="B87" s="24">
        <v>6221</v>
      </c>
    </row>
    <row r="88" spans="1:2" ht="56">
      <c r="A88" s="26" t="s">
        <v>373</v>
      </c>
      <c r="B88" s="24">
        <v>6194</v>
      </c>
    </row>
    <row r="89" spans="1:2" ht="56">
      <c r="A89" s="26" t="s">
        <v>348</v>
      </c>
      <c r="B89" s="24">
        <v>5226</v>
      </c>
    </row>
    <row r="90" spans="1:2" ht="56">
      <c r="A90" s="26" t="s">
        <v>349</v>
      </c>
      <c r="B90" s="24">
        <v>5212</v>
      </c>
    </row>
    <row r="91" spans="1:2" ht="56">
      <c r="A91" s="26" t="s">
        <v>303</v>
      </c>
      <c r="B91" s="24">
        <v>4382</v>
      </c>
    </row>
    <row r="92" spans="1:2" ht="56">
      <c r="A92" s="26" t="s">
        <v>302</v>
      </c>
      <c r="B92" s="24">
        <v>4390</v>
      </c>
    </row>
    <row r="93" spans="1:2" ht="56">
      <c r="A93" s="26" t="s">
        <v>279</v>
      </c>
      <c r="B93" s="24">
        <v>2992</v>
      </c>
    </row>
    <row r="94" spans="1:2" ht="56">
      <c r="A94" s="26" t="s">
        <v>278</v>
      </c>
      <c r="B94" s="24">
        <v>2973</v>
      </c>
    </row>
    <row r="95" spans="1:2" ht="56">
      <c r="A95" s="26" t="s">
        <v>255</v>
      </c>
      <c r="B95" s="24">
        <v>1935</v>
      </c>
    </row>
    <row r="96" spans="1:2" ht="56">
      <c r="A96" s="26" t="s">
        <v>254</v>
      </c>
      <c r="B96" s="24">
        <v>2004</v>
      </c>
    </row>
    <row r="97" spans="1:2" ht="56">
      <c r="A97" s="26" t="s">
        <v>231</v>
      </c>
      <c r="B97" s="24">
        <v>1910</v>
      </c>
    </row>
    <row r="98" spans="1:2" ht="56">
      <c r="A98" s="26" t="s">
        <v>230</v>
      </c>
      <c r="B98" s="24">
        <v>1909</v>
      </c>
    </row>
    <row r="99" spans="1:2" ht="56">
      <c r="A99" s="26" t="s">
        <v>207</v>
      </c>
      <c r="B99" s="24">
        <v>1622</v>
      </c>
    </row>
    <row r="100" spans="1:2" ht="56">
      <c r="A100" s="26" t="s">
        <v>206</v>
      </c>
      <c r="B100" s="24">
        <v>1641</v>
      </c>
    </row>
    <row r="101" spans="1:2" ht="56">
      <c r="A101" s="26" t="s">
        <v>183</v>
      </c>
      <c r="B101" s="24">
        <v>1740</v>
      </c>
    </row>
    <row r="102" spans="1:2" ht="56">
      <c r="A102" s="26" t="s">
        <v>182</v>
      </c>
      <c r="B102" s="24">
        <v>1799</v>
      </c>
    </row>
    <row r="103" spans="1:2" ht="56">
      <c r="A103" s="26" t="s">
        <v>159</v>
      </c>
      <c r="B103" s="24">
        <v>2017</v>
      </c>
    </row>
    <row r="104" spans="1:2" ht="56">
      <c r="A104" s="26" t="s">
        <v>158</v>
      </c>
      <c r="B104" s="24">
        <v>2016</v>
      </c>
    </row>
    <row r="105" spans="1:2" ht="56">
      <c r="A105" s="26" t="s">
        <v>135</v>
      </c>
      <c r="B105" s="24">
        <v>3689</v>
      </c>
    </row>
    <row r="106" spans="1:2" ht="56">
      <c r="A106" s="26" t="s">
        <v>134</v>
      </c>
      <c r="B106" s="24">
        <v>3632</v>
      </c>
    </row>
    <row r="107" spans="1:2" ht="56">
      <c r="A107" s="26" t="s">
        <v>111</v>
      </c>
      <c r="B107" s="24">
        <v>4061</v>
      </c>
    </row>
    <row r="108" spans="1:2" ht="56">
      <c r="A108" s="26" t="s">
        <v>110</v>
      </c>
      <c r="B108" s="24">
        <v>4089</v>
      </c>
    </row>
    <row r="109" spans="1:2" ht="56">
      <c r="A109" s="26" t="s">
        <v>87</v>
      </c>
      <c r="B109" s="24">
        <v>4398</v>
      </c>
    </row>
    <row r="110" spans="1:2" ht="56">
      <c r="A110" s="26" t="s">
        <v>86</v>
      </c>
      <c r="B110" s="24">
        <v>4352</v>
      </c>
    </row>
    <row r="111" spans="1:2" ht="56">
      <c r="A111" s="26" t="s">
        <v>63</v>
      </c>
      <c r="B111" s="24">
        <v>5119</v>
      </c>
    </row>
    <row r="112" spans="1:2" ht="56">
      <c r="A112" s="26" t="s">
        <v>62</v>
      </c>
      <c r="B112" s="24">
        <v>5125</v>
      </c>
    </row>
    <row r="113" spans="1:2" ht="56">
      <c r="A113" s="26" t="s">
        <v>39</v>
      </c>
      <c r="B113" s="24">
        <v>3438</v>
      </c>
    </row>
    <row r="114" spans="1:2" ht="56">
      <c r="A114" s="26" t="s">
        <v>38</v>
      </c>
      <c r="B114" s="24">
        <v>3443</v>
      </c>
    </row>
    <row r="115" spans="1:2" ht="56">
      <c r="A115" s="26" t="s">
        <v>21</v>
      </c>
      <c r="B115" s="24">
        <v>3371</v>
      </c>
    </row>
    <row r="116" spans="1:2" ht="56">
      <c r="A116" s="26" t="s">
        <v>20</v>
      </c>
      <c r="B116" s="24">
        <v>3348</v>
      </c>
    </row>
    <row r="117" spans="1:2" ht="56">
      <c r="A117" s="26" t="s">
        <v>424</v>
      </c>
      <c r="B117" s="24">
        <v>4551</v>
      </c>
    </row>
    <row r="118" spans="1:2" ht="56">
      <c r="A118" s="26" t="s">
        <v>425</v>
      </c>
      <c r="B118" s="24">
        <v>4714</v>
      </c>
    </row>
    <row r="119" spans="1:2" ht="56">
      <c r="A119" s="26" t="s">
        <v>400</v>
      </c>
      <c r="B119" s="24">
        <v>5488</v>
      </c>
    </row>
    <row r="120" spans="1:2" ht="56">
      <c r="A120" s="26" t="s">
        <v>401</v>
      </c>
      <c r="B120" s="24">
        <v>5491</v>
      </c>
    </row>
    <row r="121" spans="1:2" ht="56">
      <c r="A121" s="26" t="s">
        <v>376</v>
      </c>
      <c r="B121" s="24">
        <v>6233</v>
      </c>
    </row>
    <row r="122" spans="1:2" ht="56">
      <c r="A122" s="26" t="s">
        <v>377</v>
      </c>
      <c r="B122" s="24">
        <v>6205</v>
      </c>
    </row>
    <row r="123" spans="1:2" ht="56">
      <c r="A123" s="26" t="s">
        <v>352</v>
      </c>
      <c r="B123" s="24">
        <v>6557</v>
      </c>
    </row>
    <row r="124" spans="1:2" ht="56">
      <c r="A124" s="26" t="s">
        <v>353</v>
      </c>
      <c r="B124" s="24">
        <v>6553</v>
      </c>
    </row>
    <row r="125" spans="1:2" ht="56">
      <c r="A125" s="26" t="s">
        <v>328</v>
      </c>
      <c r="B125" s="24">
        <v>6450</v>
      </c>
    </row>
    <row r="126" spans="1:2" ht="56">
      <c r="A126" s="26" t="s">
        <v>329</v>
      </c>
      <c r="B126" s="24">
        <v>6391</v>
      </c>
    </row>
    <row r="127" spans="1:2" ht="56">
      <c r="A127" s="26" t="s">
        <v>323</v>
      </c>
      <c r="B127" s="24">
        <v>5191</v>
      </c>
    </row>
    <row r="128" spans="1:2" ht="56">
      <c r="A128" s="26" t="s">
        <v>322</v>
      </c>
      <c r="B128" s="24">
        <v>5340</v>
      </c>
    </row>
    <row r="129" spans="1:2" ht="56">
      <c r="A129" s="26" t="s">
        <v>299</v>
      </c>
      <c r="B129" s="24">
        <v>4430</v>
      </c>
    </row>
    <row r="130" spans="1:2" ht="56">
      <c r="A130" s="26" t="s">
        <v>298</v>
      </c>
      <c r="B130" s="24">
        <v>4415</v>
      </c>
    </row>
    <row r="131" spans="1:2" ht="56">
      <c r="A131" s="26" t="s">
        <v>275</v>
      </c>
      <c r="B131" s="24">
        <v>2984</v>
      </c>
    </row>
    <row r="132" spans="1:2" ht="56">
      <c r="A132" s="26" t="s">
        <v>274</v>
      </c>
      <c r="B132" s="24">
        <v>2959</v>
      </c>
    </row>
    <row r="133" spans="1:2" ht="56">
      <c r="A133" s="26" t="s">
        <v>251</v>
      </c>
      <c r="B133" s="24">
        <v>1890</v>
      </c>
    </row>
    <row r="134" spans="1:2" ht="56">
      <c r="A134" s="26" t="s">
        <v>250</v>
      </c>
      <c r="B134" s="24">
        <v>1888</v>
      </c>
    </row>
    <row r="135" spans="1:2" ht="56">
      <c r="A135" s="26" t="s">
        <v>227</v>
      </c>
      <c r="B135" s="24">
        <v>1855</v>
      </c>
    </row>
    <row r="136" spans="1:2" ht="56">
      <c r="A136" s="26" t="s">
        <v>226</v>
      </c>
      <c r="B136" s="24">
        <v>1866</v>
      </c>
    </row>
    <row r="137" spans="1:2" ht="56">
      <c r="A137" s="26" t="s">
        <v>203</v>
      </c>
      <c r="B137" s="24">
        <v>1611</v>
      </c>
    </row>
    <row r="138" spans="1:2" ht="56">
      <c r="A138" s="26" t="s">
        <v>202</v>
      </c>
      <c r="B138" s="24">
        <v>1608</v>
      </c>
    </row>
    <row r="139" spans="1:2" ht="56">
      <c r="A139" s="26" t="s">
        <v>179</v>
      </c>
      <c r="B139" s="24">
        <v>1558</v>
      </c>
    </row>
    <row r="140" spans="1:2" ht="56">
      <c r="A140" s="26" t="s">
        <v>178</v>
      </c>
      <c r="B140" s="24">
        <v>1547</v>
      </c>
    </row>
    <row r="141" spans="1:2" ht="56">
      <c r="A141" s="26" t="s">
        <v>155</v>
      </c>
      <c r="B141" s="24">
        <v>2369</v>
      </c>
    </row>
    <row r="142" spans="1:2" ht="56">
      <c r="A142" s="26" t="s">
        <v>154</v>
      </c>
      <c r="B142" s="24">
        <v>2379</v>
      </c>
    </row>
    <row r="143" spans="1:2" ht="56">
      <c r="A143" s="26" t="s">
        <v>131</v>
      </c>
      <c r="B143" s="24">
        <v>4232</v>
      </c>
    </row>
    <row r="144" spans="1:2" ht="56">
      <c r="A144" s="26" t="s">
        <v>130</v>
      </c>
      <c r="B144" s="24">
        <v>4240</v>
      </c>
    </row>
    <row r="145" spans="1:2" ht="56">
      <c r="A145" s="26" t="s">
        <v>107</v>
      </c>
      <c r="B145" s="24">
        <v>4426</v>
      </c>
    </row>
    <row r="146" spans="1:2" ht="56">
      <c r="A146" s="26" t="s">
        <v>106</v>
      </c>
      <c r="B146" s="24">
        <v>4576</v>
      </c>
    </row>
    <row r="147" spans="1:2" ht="56">
      <c r="A147" s="26" t="s">
        <v>83</v>
      </c>
      <c r="B147" s="24">
        <v>4392</v>
      </c>
    </row>
    <row r="148" spans="1:2" ht="56">
      <c r="A148" s="26" t="s">
        <v>82</v>
      </c>
      <c r="B148" s="24">
        <v>4373</v>
      </c>
    </row>
    <row r="149" spans="1:2" ht="56">
      <c r="A149" s="26" t="s">
        <v>59</v>
      </c>
      <c r="B149" s="24">
        <v>4427</v>
      </c>
    </row>
    <row r="150" spans="1:2" ht="56">
      <c r="A150" s="26" t="s">
        <v>58</v>
      </c>
      <c r="B150" s="24">
        <v>4403</v>
      </c>
    </row>
    <row r="151" spans="1:2" ht="56">
      <c r="A151" s="26" t="s">
        <v>35</v>
      </c>
      <c r="B151" s="24">
        <v>3193</v>
      </c>
    </row>
    <row r="152" spans="1:2" ht="56">
      <c r="A152" s="26" t="s">
        <v>34</v>
      </c>
      <c r="B152" s="24">
        <v>3226</v>
      </c>
    </row>
    <row r="153" spans="1:2" ht="56">
      <c r="A153" s="26" t="s">
        <v>17</v>
      </c>
      <c r="B153" s="24">
        <v>2976</v>
      </c>
    </row>
    <row r="154" spans="1:2" ht="56">
      <c r="A154" s="26" t="s">
        <v>16</v>
      </c>
      <c r="B154" s="24">
        <v>2962</v>
      </c>
    </row>
    <row r="155" spans="1:2" ht="56">
      <c r="A155" s="26" t="s">
        <v>422</v>
      </c>
      <c r="B155" s="24">
        <v>4560</v>
      </c>
    </row>
    <row r="156" spans="1:2" ht="56">
      <c r="A156" s="26" t="s">
        <v>423</v>
      </c>
      <c r="B156" s="24">
        <v>4787</v>
      </c>
    </row>
    <row r="157" spans="1:2" ht="56">
      <c r="A157" s="26" t="s">
        <v>398</v>
      </c>
      <c r="B157" s="24">
        <v>5489</v>
      </c>
    </row>
    <row r="158" spans="1:2" ht="56">
      <c r="A158" s="26" t="s">
        <v>399</v>
      </c>
      <c r="B158" s="24">
        <v>5641</v>
      </c>
    </row>
    <row r="159" spans="1:2" ht="56">
      <c r="A159" s="26" t="s">
        <v>374</v>
      </c>
      <c r="B159" s="24">
        <v>6159</v>
      </c>
    </row>
    <row r="160" spans="1:2" ht="56">
      <c r="A160" s="26" t="s">
        <v>375</v>
      </c>
      <c r="B160" s="24">
        <v>6207</v>
      </c>
    </row>
    <row r="161" spans="1:2" ht="56">
      <c r="A161" s="26" t="s">
        <v>350</v>
      </c>
      <c r="B161" s="24">
        <v>6587</v>
      </c>
    </row>
    <row r="162" spans="1:2" ht="56">
      <c r="A162" s="26" t="s">
        <v>351</v>
      </c>
      <c r="B162" s="24">
        <v>6588</v>
      </c>
    </row>
    <row r="163" spans="1:2" ht="56">
      <c r="A163" s="26" t="s">
        <v>326</v>
      </c>
      <c r="B163" s="24">
        <v>6211</v>
      </c>
    </row>
    <row r="164" spans="1:2" ht="56">
      <c r="A164" s="26" t="s">
        <v>327</v>
      </c>
      <c r="B164" s="24">
        <v>6319</v>
      </c>
    </row>
    <row r="165" spans="1:2" ht="56">
      <c r="A165" s="26" t="s">
        <v>325</v>
      </c>
      <c r="B165" s="24">
        <v>5255</v>
      </c>
    </row>
    <row r="166" spans="1:2" ht="56">
      <c r="A166" s="26" t="s">
        <v>324</v>
      </c>
      <c r="B166" s="24">
        <v>5336</v>
      </c>
    </row>
    <row r="167" spans="1:2" ht="56">
      <c r="A167" s="26" t="s">
        <v>301</v>
      </c>
      <c r="B167" s="24">
        <v>4389</v>
      </c>
    </row>
    <row r="168" spans="1:2" ht="56">
      <c r="A168" s="26" t="s">
        <v>300</v>
      </c>
      <c r="B168" s="24">
        <v>4375</v>
      </c>
    </row>
    <row r="169" spans="1:2" ht="56">
      <c r="A169" s="26" t="s">
        <v>277</v>
      </c>
      <c r="B169" s="24">
        <v>2971</v>
      </c>
    </row>
    <row r="170" spans="1:2" ht="56">
      <c r="A170" s="26" t="s">
        <v>276</v>
      </c>
      <c r="B170" s="24">
        <v>3015</v>
      </c>
    </row>
    <row r="171" spans="1:2" ht="56">
      <c r="A171" s="26" t="s">
        <v>253</v>
      </c>
      <c r="B171" s="24">
        <v>1949</v>
      </c>
    </row>
    <row r="172" spans="1:2" ht="56">
      <c r="A172" s="26" t="s">
        <v>252</v>
      </c>
      <c r="B172" s="24">
        <v>1955</v>
      </c>
    </row>
    <row r="173" spans="1:2" ht="56">
      <c r="A173" s="26" t="s">
        <v>229</v>
      </c>
      <c r="B173" s="24">
        <v>1884</v>
      </c>
    </row>
    <row r="174" spans="1:2" ht="56">
      <c r="A174" s="26" t="s">
        <v>228</v>
      </c>
      <c r="B174" s="24">
        <v>2024</v>
      </c>
    </row>
    <row r="175" spans="1:2" ht="56">
      <c r="A175" s="26" t="s">
        <v>205</v>
      </c>
      <c r="B175" s="24">
        <v>1684</v>
      </c>
    </row>
    <row r="176" spans="1:2" ht="56">
      <c r="A176" s="26" t="s">
        <v>204</v>
      </c>
      <c r="B176" s="24">
        <v>1656</v>
      </c>
    </row>
    <row r="177" spans="1:2" ht="56">
      <c r="A177" s="26" t="s">
        <v>181</v>
      </c>
      <c r="B177" s="24">
        <v>1758</v>
      </c>
    </row>
    <row r="178" spans="1:2" ht="56">
      <c r="A178" s="26" t="s">
        <v>180</v>
      </c>
      <c r="B178" s="24">
        <v>1789</v>
      </c>
    </row>
    <row r="179" spans="1:2" ht="56">
      <c r="A179" s="26" t="s">
        <v>157</v>
      </c>
      <c r="B179" s="24">
        <v>2024</v>
      </c>
    </row>
    <row r="180" spans="1:2" ht="56">
      <c r="A180" s="26" t="s">
        <v>156</v>
      </c>
      <c r="B180" s="24">
        <v>2051</v>
      </c>
    </row>
    <row r="181" spans="1:2" ht="56">
      <c r="A181" s="26" t="s">
        <v>133</v>
      </c>
      <c r="B181" s="24">
        <v>3622</v>
      </c>
    </row>
    <row r="182" spans="1:2" ht="56">
      <c r="A182" s="26" t="s">
        <v>132</v>
      </c>
      <c r="B182" s="24">
        <v>3614</v>
      </c>
    </row>
    <row r="183" spans="1:2" ht="56">
      <c r="A183" s="26" t="s">
        <v>109</v>
      </c>
      <c r="B183" s="24">
        <v>4089</v>
      </c>
    </row>
    <row r="184" spans="1:2" ht="56">
      <c r="A184" s="26" t="s">
        <v>108</v>
      </c>
      <c r="B184" s="24">
        <v>4055</v>
      </c>
    </row>
    <row r="185" spans="1:2" ht="56">
      <c r="A185" s="26" t="s">
        <v>85</v>
      </c>
      <c r="B185" s="24">
        <v>4359</v>
      </c>
    </row>
    <row r="186" spans="1:2" ht="56">
      <c r="A186" s="26" t="s">
        <v>84</v>
      </c>
      <c r="B186" s="24">
        <v>4431</v>
      </c>
    </row>
    <row r="187" spans="1:2" ht="56">
      <c r="A187" s="26" t="s">
        <v>61</v>
      </c>
      <c r="B187" s="24">
        <v>5048</v>
      </c>
    </row>
    <row r="188" spans="1:2" ht="56">
      <c r="A188" s="26" t="s">
        <v>60</v>
      </c>
      <c r="B188" s="24">
        <v>5050</v>
      </c>
    </row>
    <row r="189" spans="1:2" ht="56">
      <c r="A189" s="26" t="s">
        <v>37</v>
      </c>
      <c r="B189" s="24">
        <v>3469</v>
      </c>
    </row>
    <row r="190" spans="1:2" ht="56">
      <c r="A190" s="26" t="s">
        <v>36</v>
      </c>
      <c r="B190" s="24">
        <v>3456</v>
      </c>
    </row>
    <row r="191" spans="1:2" ht="56">
      <c r="A191" s="26" t="s">
        <v>19</v>
      </c>
      <c r="B191" s="24">
        <v>3354</v>
      </c>
    </row>
    <row r="192" spans="1:2" ht="56">
      <c r="A192" s="26" t="s">
        <v>18</v>
      </c>
      <c r="B192" s="24">
        <v>3354</v>
      </c>
    </row>
    <row r="193" spans="1:2" ht="56">
      <c r="A193" s="26" t="s">
        <v>452</v>
      </c>
      <c r="B193" s="24">
        <v>3952</v>
      </c>
    </row>
    <row r="194" spans="1:2" ht="56">
      <c r="A194" s="26" t="s">
        <v>453</v>
      </c>
      <c r="B194" s="24">
        <v>3927</v>
      </c>
    </row>
    <row r="195" spans="1:2" ht="56">
      <c r="A195" s="26" t="s">
        <v>434</v>
      </c>
      <c r="B195" s="24">
        <v>4539</v>
      </c>
    </row>
    <row r="196" spans="1:2" ht="56">
      <c r="A196" s="26" t="s">
        <v>435</v>
      </c>
      <c r="B196" s="24">
        <v>4479</v>
      </c>
    </row>
    <row r="197" spans="1:2" ht="56">
      <c r="A197" s="26" t="s">
        <v>410</v>
      </c>
      <c r="B197" s="24">
        <v>5267</v>
      </c>
    </row>
    <row r="198" spans="1:2" ht="56">
      <c r="A198" s="26" t="s">
        <v>411</v>
      </c>
      <c r="B198" s="24">
        <v>5111</v>
      </c>
    </row>
    <row r="199" spans="1:2" ht="56">
      <c r="A199" s="26" t="s">
        <v>386</v>
      </c>
      <c r="B199" s="24">
        <v>5587</v>
      </c>
    </row>
    <row r="200" spans="1:2" ht="56">
      <c r="A200" s="26" t="s">
        <v>387</v>
      </c>
      <c r="B200" s="24">
        <v>5610</v>
      </c>
    </row>
    <row r="201" spans="1:2" ht="56">
      <c r="A201" s="26" t="s">
        <v>362</v>
      </c>
      <c r="B201" s="24">
        <v>5587</v>
      </c>
    </row>
    <row r="202" spans="1:2" ht="56">
      <c r="A202" s="26" t="s">
        <v>363</v>
      </c>
      <c r="B202" s="24">
        <v>5493</v>
      </c>
    </row>
    <row r="203" spans="1:2" ht="56">
      <c r="A203" s="26" t="s">
        <v>338</v>
      </c>
      <c r="B203" s="24">
        <v>5377</v>
      </c>
    </row>
    <row r="204" spans="1:2" ht="56">
      <c r="A204" s="26" t="s">
        <v>339</v>
      </c>
      <c r="B204" s="24">
        <v>5418</v>
      </c>
    </row>
    <row r="205" spans="1:2" ht="56">
      <c r="A205" s="26" t="s">
        <v>313</v>
      </c>
      <c r="B205" s="24">
        <v>4835</v>
      </c>
    </row>
    <row r="206" spans="1:2" ht="56">
      <c r="A206" s="26" t="s">
        <v>312</v>
      </c>
      <c r="B206" s="24">
        <v>4888</v>
      </c>
    </row>
    <row r="207" spans="1:2" ht="56">
      <c r="A207" s="26" t="s">
        <v>289</v>
      </c>
      <c r="B207" s="24">
        <v>3560</v>
      </c>
    </row>
    <row r="208" spans="1:2" ht="56">
      <c r="A208" s="26" t="s">
        <v>288</v>
      </c>
      <c r="B208" s="24">
        <v>3514</v>
      </c>
    </row>
    <row r="209" spans="1:2" ht="56">
      <c r="A209" s="26" t="s">
        <v>265</v>
      </c>
      <c r="B209" s="24">
        <v>2184</v>
      </c>
    </row>
    <row r="210" spans="1:2" ht="56">
      <c r="A210" s="26" t="s">
        <v>264</v>
      </c>
      <c r="B210" s="24">
        <v>2134</v>
      </c>
    </row>
    <row r="211" spans="1:2" ht="56">
      <c r="A211" s="26" t="s">
        <v>241</v>
      </c>
      <c r="B211" s="24">
        <v>1932</v>
      </c>
    </row>
    <row r="212" spans="1:2" ht="56">
      <c r="A212" s="26" t="s">
        <v>240</v>
      </c>
      <c r="B212" s="24">
        <v>1897</v>
      </c>
    </row>
    <row r="213" spans="1:2" ht="56">
      <c r="A213" s="26" t="s">
        <v>217</v>
      </c>
      <c r="B213" s="24">
        <v>1926</v>
      </c>
    </row>
    <row r="214" spans="1:2" ht="56">
      <c r="A214" s="26" t="s">
        <v>216</v>
      </c>
      <c r="B214" s="24">
        <v>1928</v>
      </c>
    </row>
    <row r="215" spans="1:2" ht="56">
      <c r="A215" s="26" t="s">
        <v>193</v>
      </c>
      <c r="B215" s="24">
        <v>1721</v>
      </c>
    </row>
    <row r="216" spans="1:2" ht="56">
      <c r="A216" s="26" t="s">
        <v>192</v>
      </c>
      <c r="B216" s="24">
        <v>1635</v>
      </c>
    </row>
    <row r="217" spans="1:2" ht="56">
      <c r="A217" s="26" t="s">
        <v>169</v>
      </c>
      <c r="B217" s="24">
        <v>2036</v>
      </c>
    </row>
    <row r="218" spans="1:2" ht="56">
      <c r="A218" s="26" t="s">
        <v>168</v>
      </c>
      <c r="B218" s="24">
        <v>2064</v>
      </c>
    </row>
    <row r="219" spans="1:2" ht="56">
      <c r="A219" s="26" t="s">
        <v>145</v>
      </c>
      <c r="B219" s="24">
        <v>3374</v>
      </c>
    </row>
    <row r="220" spans="1:2" ht="56">
      <c r="A220" s="26" t="s">
        <v>144</v>
      </c>
      <c r="B220" s="24">
        <v>3339</v>
      </c>
    </row>
    <row r="221" spans="1:2" ht="56">
      <c r="A221" s="26" t="s">
        <v>121</v>
      </c>
      <c r="B221" s="24">
        <v>4854</v>
      </c>
    </row>
    <row r="222" spans="1:2" ht="56">
      <c r="A222" s="26" t="s">
        <v>120</v>
      </c>
      <c r="B222" s="24">
        <v>4916</v>
      </c>
    </row>
    <row r="223" spans="1:2" ht="56">
      <c r="A223" s="26" t="s">
        <v>97</v>
      </c>
      <c r="B223" s="24">
        <v>5316</v>
      </c>
    </row>
    <row r="224" spans="1:2" ht="56">
      <c r="A224" s="26" t="s">
        <v>96</v>
      </c>
      <c r="B224" s="24">
        <v>5428</v>
      </c>
    </row>
    <row r="225" spans="1:2" ht="56">
      <c r="A225" s="26" t="s">
        <v>73</v>
      </c>
      <c r="B225" s="24">
        <v>4239</v>
      </c>
    </row>
    <row r="226" spans="1:2" ht="56">
      <c r="A226" s="26" t="s">
        <v>72</v>
      </c>
      <c r="B226" s="24">
        <v>4143</v>
      </c>
    </row>
    <row r="227" spans="1:2" ht="56">
      <c r="A227" s="26" t="s">
        <v>49</v>
      </c>
      <c r="B227" s="24">
        <v>4243</v>
      </c>
    </row>
    <row r="228" spans="1:2" ht="56">
      <c r="A228" s="26" t="s">
        <v>48</v>
      </c>
      <c r="B228" s="24">
        <v>4434</v>
      </c>
    </row>
    <row r="229" spans="1:2" ht="56">
      <c r="A229" s="26" t="s">
        <v>31</v>
      </c>
      <c r="B229" s="24">
        <v>4382</v>
      </c>
    </row>
    <row r="230" spans="1:2" ht="56">
      <c r="A230" s="26" t="s">
        <v>30</v>
      </c>
      <c r="B230" s="24">
        <v>4449</v>
      </c>
    </row>
    <row r="231" spans="1:2" ht="56">
      <c r="A231" s="26" t="s">
        <v>450</v>
      </c>
      <c r="B231" s="24">
        <v>4060</v>
      </c>
    </row>
    <row r="232" spans="1:2" ht="56">
      <c r="A232" s="26" t="s">
        <v>451</v>
      </c>
      <c r="B232" s="24">
        <v>3999</v>
      </c>
    </row>
    <row r="233" spans="1:2" ht="56">
      <c r="A233" s="26" t="s">
        <v>432</v>
      </c>
      <c r="B233" s="24">
        <v>4467</v>
      </c>
    </row>
    <row r="234" spans="1:2" ht="56">
      <c r="A234" s="26" t="s">
        <v>433</v>
      </c>
      <c r="B234" s="24">
        <v>4459</v>
      </c>
    </row>
    <row r="235" spans="1:2" ht="56">
      <c r="A235" s="26" t="s">
        <v>408</v>
      </c>
      <c r="B235" s="24">
        <v>5052</v>
      </c>
    </row>
    <row r="236" spans="1:2" ht="56">
      <c r="A236" s="26" t="s">
        <v>409</v>
      </c>
      <c r="B236" s="24">
        <v>5293</v>
      </c>
    </row>
    <row r="237" spans="1:2" ht="56">
      <c r="A237" s="26" t="s">
        <v>384</v>
      </c>
      <c r="B237" s="24">
        <v>5663</v>
      </c>
    </row>
    <row r="238" spans="1:2" ht="56">
      <c r="A238" s="26" t="s">
        <v>385</v>
      </c>
      <c r="B238" s="24">
        <v>5560</v>
      </c>
    </row>
    <row r="239" spans="1:2" ht="56">
      <c r="A239" s="26" t="s">
        <v>360</v>
      </c>
      <c r="B239" s="24">
        <v>5487</v>
      </c>
    </row>
    <row r="240" spans="1:2" ht="56">
      <c r="A240" s="26" t="s">
        <v>361</v>
      </c>
      <c r="B240" s="24">
        <v>5476</v>
      </c>
    </row>
    <row r="241" spans="1:2" ht="56">
      <c r="A241" s="26" t="s">
        <v>336</v>
      </c>
      <c r="B241" s="24">
        <v>5313</v>
      </c>
    </row>
    <row r="242" spans="1:2" ht="56">
      <c r="A242" s="26" t="s">
        <v>337</v>
      </c>
      <c r="B242" s="24">
        <v>5369</v>
      </c>
    </row>
    <row r="243" spans="1:2" ht="56">
      <c r="A243" s="26" t="s">
        <v>315</v>
      </c>
      <c r="B243" s="24">
        <v>4876</v>
      </c>
    </row>
    <row r="244" spans="1:2" ht="56">
      <c r="A244" s="26" t="s">
        <v>314</v>
      </c>
      <c r="B244" s="24">
        <v>4844</v>
      </c>
    </row>
    <row r="245" spans="1:2" ht="56">
      <c r="A245" s="26" t="s">
        <v>291</v>
      </c>
      <c r="B245" s="24">
        <v>3523</v>
      </c>
    </row>
    <row r="246" spans="1:2" ht="56">
      <c r="A246" s="26" t="s">
        <v>290</v>
      </c>
      <c r="B246" s="24">
        <v>3538</v>
      </c>
    </row>
    <row r="247" spans="1:2" ht="56">
      <c r="A247" s="26" t="s">
        <v>267</v>
      </c>
      <c r="B247" s="24">
        <v>2157</v>
      </c>
    </row>
    <row r="248" spans="1:2" ht="56">
      <c r="A248" s="26" t="s">
        <v>266</v>
      </c>
      <c r="B248" s="24">
        <v>2140</v>
      </c>
    </row>
    <row r="249" spans="1:2" ht="56">
      <c r="A249" s="26" t="s">
        <v>243</v>
      </c>
      <c r="B249" s="24">
        <v>1875</v>
      </c>
    </row>
    <row r="250" spans="1:2" ht="56">
      <c r="A250" s="26" t="s">
        <v>242</v>
      </c>
      <c r="B250" s="24">
        <v>1881</v>
      </c>
    </row>
    <row r="251" spans="1:2" ht="56">
      <c r="A251" s="26" t="s">
        <v>219</v>
      </c>
      <c r="B251" s="24">
        <v>1902</v>
      </c>
    </row>
    <row r="252" spans="1:2" ht="56">
      <c r="A252" s="26" t="s">
        <v>218</v>
      </c>
      <c r="B252" s="24">
        <v>1870</v>
      </c>
    </row>
    <row r="253" spans="1:2" ht="56">
      <c r="A253" s="26" t="s">
        <v>195</v>
      </c>
      <c r="B253" s="24">
        <v>1620</v>
      </c>
    </row>
    <row r="254" spans="1:2" ht="56">
      <c r="A254" s="26" t="s">
        <v>194</v>
      </c>
      <c r="B254" s="24">
        <v>1679</v>
      </c>
    </row>
    <row r="255" spans="1:2" ht="56">
      <c r="A255" s="26" t="s">
        <v>171</v>
      </c>
      <c r="B255" s="24">
        <v>2025</v>
      </c>
    </row>
    <row r="256" spans="1:2" ht="56">
      <c r="A256" s="26" t="s">
        <v>170</v>
      </c>
      <c r="B256" s="24">
        <v>2077</v>
      </c>
    </row>
    <row r="257" spans="1:2" ht="56">
      <c r="A257" s="26" t="s">
        <v>147</v>
      </c>
      <c r="B257" s="24">
        <v>3343</v>
      </c>
    </row>
    <row r="258" spans="1:2" ht="56">
      <c r="A258" s="26" t="s">
        <v>146</v>
      </c>
      <c r="B258" s="24">
        <v>3365</v>
      </c>
    </row>
    <row r="259" spans="1:2" ht="56">
      <c r="A259" s="26" t="s">
        <v>123</v>
      </c>
      <c r="B259" s="24">
        <v>4859</v>
      </c>
    </row>
    <row r="260" spans="1:2" ht="56">
      <c r="A260" s="26" t="s">
        <v>122</v>
      </c>
      <c r="B260" s="24">
        <v>4903</v>
      </c>
    </row>
    <row r="261" spans="1:2" ht="56">
      <c r="A261" s="26" t="s">
        <v>99</v>
      </c>
      <c r="B261" s="24">
        <v>5318</v>
      </c>
    </row>
    <row r="262" spans="1:2" ht="56">
      <c r="A262" s="26" t="s">
        <v>98</v>
      </c>
      <c r="B262" s="24">
        <v>5325</v>
      </c>
    </row>
    <row r="263" spans="1:2" ht="56">
      <c r="A263" s="26" t="s">
        <v>75</v>
      </c>
      <c r="B263" s="24">
        <v>4290</v>
      </c>
    </row>
    <row r="264" spans="1:2" ht="56">
      <c r="A264" s="26" t="s">
        <v>74</v>
      </c>
      <c r="B264" s="24">
        <v>4178</v>
      </c>
    </row>
    <row r="265" spans="1:2" ht="56">
      <c r="A265" s="26" t="s">
        <v>51</v>
      </c>
      <c r="B265" s="24">
        <v>4257</v>
      </c>
    </row>
    <row r="266" spans="1:2" ht="56">
      <c r="A266" s="26" t="s">
        <v>50</v>
      </c>
      <c r="B266" s="24">
        <v>4248</v>
      </c>
    </row>
    <row r="267" spans="1:2" ht="56">
      <c r="A267" s="26" t="s">
        <v>426</v>
      </c>
      <c r="B267" s="24">
        <v>4968</v>
      </c>
    </row>
    <row r="268" spans="1:2" ht="56">
      <c r="A268" s="26" t="s">
        <v>427</v>
      </c>
      <c r="B268" s="24">
        <v>4717</v>
      </c>
    </row>
    <row r="269" spans="1:2" ht="56">
      <c r="A269" s="26" t="s">
        <v>402</v>
      </c>
      <c r="B269" s="24">
        <v>5493</v>
      </c>
    </row>
    <row r="270" spans="1:2" ht="56">
      <c r="A270" s="26" t="s">
        <v>403</v>
      </c>
      <c r="B270" s="24">
        <v>5521</v>
      </c>
    </row>
    <row r="271" spans="1:2" ht="56">
      <c r="A271" s="26" t="s">
        <v>378</v>
      </c>
      <c r="B271" s="24">
        <v>6181</v>
      </c>
    </row>
    <row r="272" spans="1:2" ht="56">
      <c r="A272" s="26" t="s">
        <v>379</v>
      </c>
      <c r="B272" s="24">
        <v>6254</v>
      </c>
    </row>
    <row r="273" spans="1:2" ht="56">
      <c r="A273" s="26" t="s">
        <v>354</v>
      </c>
      <c r="B273" s="24">
        <v>6566</v>
      </c>
    </row>
    <row r="274" spans="1:2" ht="56">
      <c r="A274" s="26" t="s">
        <v>355</v>
      </c>
      <c r="B274" s="24">
        <v>6552</v>
      </c>
    </row>
    <row r="275" spans="1:2" ht="56">
      <c r="A275" s="26" t="s">
        <v>330</v>
      </c>
      <c r="B275" s="24">
        <v>6395</v>
      </c>
    </row>
    <row r="276" spans="1:2" ht="56">
      <c r="A276" s="26" t="s">
        <v>331</v>
      </c>
      <c r="B276" s="24">
        <v>6515</v>
      </c>
    </row>
    <row r="277" spans="1:2" ht="56">
      <c r="A277" s="26" t="s">
        <v>321</v>
      </c>
      <c r="B277" s="24">
        <v>5178</v>
      </c>
    </row>
    <row r="278" spans="1:2" ht="56">
      <c r="A278" s="26" t="s">
        <v>320</v>
      </c>
      <c r="B278" s="24">
        <v>5167</v>
      </c>
    </row>
    <row r="279" spans="1:2" ht="56">
      <c r="A279" s="26" t="s">
        <v>297</v>
      </c>
      <c r="B279" s="24">
        <v>4386</v>
      </c>
    </row>
    <row r="280" spans="1:2" ht="56">
      <c r="A280" s="26" t="s">
        <v>296</v>
      </c>
      <c r="B280" s="24">
        <v>4395</v>
      </c>
    </row>
    <row r="281" spans="1:2" ht="56">
      <c r="A281" s="26" t="s">
        <v>273</v>
      </c>
      <c r="B281" s="24">
        <v>2976</v>
      </c>
    </row>
    <row r="282" spans="1:2" ht="56">
      <c r="A282" s="26" t="s">
        <v>272</v>
      </c>
      <c r="B282" s="24">
        <v>2980</v>
      </c>
    </row>
    <row r="283" spans="1:2" ht="56">
      <c r="A283" s="26" t="s">
        <v>249</v>
      </c>
      <c r="B283" s="24">
        <v>1893</v>
      </c>
    </row>
    <row r="284" spans="1:2" ht="56">
      <c r="A284" s="26" t="s">
        <v>248</v>
      </c>
      <c r="B284" s="24">
        <v>1924</v>
      </c>
    </row>
    <row r="285" spans="1:2" ht="56">
      <c r="A285" s="26" t="s">
        <v>225</v>
      </c>
      <c r="B285" s="24">
        <v>1906</v>
      </c>
    </row>
    <row r="286" spans="1:2" ht="56">
      <c r="A286" s="26" t="s">
        <v>224</v>
      </c>
      <c r="B286" s="24">
        <v>1923</v>
      </c>
    </row>
    <row r="287" spans="1:2" ht="56">
      <c r="A287" s="26" t="s">
        <v>201</v>
      </c>
      <c r="B287" s="24">
        <v>1652</v>
      </c>
    </row>
    <row r="288" spans="1:2" ht="56">
      <c r="A288" s="26" t="s">
        <v>200</v>
      </c>
      <c r="B288" s="24">
        <v>1691</v>
      </c>
    </row>
    <row r="289" spans="1:2" ht="56">
      <c r="A289" s="26" t="s">
        <v>177</v>
      </c>
      <c r="B289" s="24">
        <v>1541</v>
      </c>
    </row>
    <row r="290" spans="1:2" ht="56">
      <c r="A290" s="26" t="s">
        <v>176</v>
      </c>
      <c r="B290" s="24">
        <v>1534</v>
      </c>
    </row>
    <row r="291" spans="1:2" ht="56">
      <c r="A291" s="26" t="s">
        <v>153</v>
      </c>
      <c r="B291" s="24">
        <v>2360</v>
      </c>
    </row>
    <row r="292" spans="1:2" ht="56">
      <c r="A292" s="26" t="s">
        <v>152</v>
      </c>
      <c r="B292" s="24">
        <v>2354</v>
      </c>
    </row>
    <row r="293" spans="1:2" ht="56">
      <c r="A293" s="26" t="s">
        <v>129</v>
      </c>
      <c r="B293" s="24">
        <v>4210</v>
      </c>
    </row>
    <row r="294" spans="1:2" ht="56">
      <c r="A294" s="26" t="s">
        <v>128</v>
      </c>
      <c r="B294" s="24">
        <v>4249</v>
      </c>
    </row>
    <row r="295" spans="1:2" ht="56">
      <c r="A295" s="26" t="s">
        <v>105</v>
      </c>
      <c r="B295" s="24">
        <v>4452</v>
      </c>
    </row>
    <row r="296" spans="1:2" ht="56">
      <c r="A296" s="26" t="s">
        <v>104</v>
      </c>
      <c r="B296" s="24">
        <v>4471</v>
      </c>
    </row>
    <row r="297" spans="1:2" ht="56">
      <c r="A297" s="26" t="s">
        <v>81</v>
      </c>
      <c r="B297" s="24">
        <v>4316</v>
      </c>
    </row>
    <row r="298" spans="1:2" ht="56">
      <c r="A298" s="26" t="s">
        <v>80</v>
      </c>
      <c r="B298" s="24">
        <v>4301</v>
      </c>
    </row>
    <row r="299" spans="1:2" ht="56">
      <c r="A299" s="26" t="s">
        <v>57</v>
      </c>
      <c r="B299" s="24">
        <v>4431</v>
      </c>
    </row>
    <row r="300" spans="1:2" ht="56">
      <c r="A300" s="26" t="s">
        <v>56</v>
      </c>
      <c r="B300" s="24">
        <v>4386</v>
      </c>
    </row>
    <row r="301" spans="1:2" ht="56">
      <c r="A301" s="26" t="s">
        <v>33</v>
      </c>
      <c r="B301" s="24">
        <v>3206</v>
      </c>
    </row>
    <row r="302" spans="1:2" ht="56">
      <c r="A302" s="26" t="s">
        <v>32</v>
      </c>
      <c r="B302" s="24">
        <v>3334</v>
      </c>
    </row>
    <row r="303" spans="1:2" ht="56">
      <c r="A303" s="26" t="s">
        <v>15</v>
      </c>
      <c r="B303" s="24">
        <v>2922</v>
      </c>
    </row>
    <row r="304" spans="1:2" ht="56">
      <c r="A304" s="26" t="s">
        <v>14</v>
      </c>
      <c r="B304" s="24">
        <v>2964</v>
      </c>
    </row>
    <row r="305" spans="1:2" ht="56">
      <c r="A305" s="26" t="s">
        <v>448</v>
      </c>
      <c r="B305" s="24">
        <v>3990</v>
      </c>
    </row>
    <row r="306" spans="1:2" ht="56">
      <c r="A306" s="26" t="s">
        <v>449</v>
      </c>
      <c r="B306" s="24">
        <v>3928</v>
      </c>
    </row>
    <row r="307" spans="1:2" ht="56">
      <c r="A307" s="26" t="s">
        <v>430</v>
      </c>
      <c r="B307" s="24">
        <v>4447</v>
      </c>
    </row>
    <row r="308" spans="1:2" ht="56">
      <c r="A308" s="26" t="s">
        <v>431</v>
      </c>
      <c r="B308" s="24">
        <v>4462</v>
      </c>
    </row>
    <row r="309" spans="1:2" ht="56">
      <c r="A309" s="26" t="s">
        <v>406</v>
      </c>
      <c r="B309" s="24">
        <v>5074</v>
      </c>
    </row>
    <row r="310" spans="1:2" ht="56">
      <c r="A310" s="26" t="s">
        <v>407</v>
      </c>
      <c r="B310" s="24">
        <v>5042</v>
      </c>
    </row>
    <row r="311" spans="1:2" ht="56">
      <c r="A311" s="26" t="s">
        <v>382</v>
      </c>
      <c r="B311" s="24">
        <v>5537</v>
      </c>
    </row>
    <row r="312" spans="1:2" ht="56">
      <c r="A312" s="26" t="s">
        <v>383</v>
      </c>
      <c r="B312" s="24">
        <v>5598</v>
      </c>
    </row>
    <row r="313" spans="1:2" ht="56">
      <c r="A313" s="26" t="s">
        <v>358</v>
      </c>
      <c r="B313" s="24">
        <v>5487</v>
      </c>
    </row>
    <row r="314" spans="1:2" ht="56">
      <c r="A314" s="26" t="s">
        <v>359</v>
      </c>
      <c r="B314" s="24">
        <v>5553</v>
      </c>
    </row>
    <row r="315" spans="1:2" ht="56">
      <c r="A315" s="26" t="s">
        <v>334</v>
      </c>
      <c r="B315" s="24">
        <v>5313</v>
      </c>
    </row>
    <row r="316" spans="1:2" ht="56">
      <c r="A316" s="26" t="s">
        <v>335</v>
      </c>
      <c r="B316" s="24">
        <v>5301</v>
      </c>
    </row>
    <row r="317" spans="1:2" ht="56">
      <c r="A317" s="26" t="s">
        <v>317</v>
      </c>
      <c r="B317" s="24">
        <v>4871</v>
      </c>
    </row>
    <row r="318" spans="1:2" ht="56">
      <c r="A318" s="26" t="s">
        <v>316</v>
      </c>
      <c r="B318" s="24">
        <v>4902</v>
      </c>
    </row>
    <row r="319" spans="1:2" ht="56">
      <c r="A319" s="26" t="s">
        <v>293</v>
      </c>
      <c r="B319" s="24">
        <v>3549</v>
      </c>
    </row>
    <row r="320" spans="1:2" ht="56">
      <c r="A320" s="26" t="s">
        <v>292</v>
      </c>
      <c r="B320" s="24">
        <v>3532</v>
      </c>
    </row>
    <row r="321" spans="1:2" ht="56">
      <c r="A321" s="26" t="s">
        <v>269</v>
      </c>
      <c r="B321" s="24">
        <v>2289</v>
      </c>
    </row>
    <row r="322" spans="1:2" ht="56">
      <c r="A322" s="26" t="s">
        <v>268</v>
      </c>
      <c r="B322" s="24">
        <v>2167</v>
      </c>
    </row>
    <row r="323" spans="1:2" ht="56">
      <c r="A323" s="26" t="s">
        <v>245</v>
      </c>
      <c r="B323" s="24">
        <v>1887</v>
      </c>
    </row>
    <row r="324" spans="1:2" ht="56">
      <c r="A324" s="26" t="s">
        <v>244</v>
      </c>
      <c r="B324" s="24">
        <v>1887</v>
      </c>
    </row>
    <row r="325" spans="1:2" ht="56">
      <c r="A325" s="26" t="s">
        <v>221</v>
      </c>
      <c r="B325" s="24">
        <v>1875</v>
      </c>
    </row>
    <row r="326" spans="1:2" ht="56">
      <c r="A326" s="26" t="s">
        <v>220</v>
      </c>
      <c r="B326" s="24">
        <v>1872</v>
      </c>
    </row>
    <row r="327" spans="1:2" ht="56">
      <c r="A327" s="26" t="s">
        <v>197</v>
      </c>
      <c r="B327" s="24">
        <v>1717</v>
      </c>
    </row>
    <row r="328" spans="1:2" ht="56">
      <c r="A328" s="26" t="s">
        <v>196</v>
      </c>
      <c r="B328" s="24">
        <v>1656</v>
      </c>
    </row>
    <row r="329" spans="1:2" ht="56">
      <c r="A329" s="26" t="s">
        <v>173</v>
      </c>
      <c r="B329" s="24">
        <v>2023</v>
      </c>
    </row>
    <row r="330" spans="1:2" ht="56">
      <c r="A330" s="26" t="s">
        <v>172</v>
      </c>
      <c r="B330" s="24">
        <v>2037</v>
      </c>
    </row>
    <row r="331" spans="1:2" ht="56">
      <c r="A331" s="26" t="s">
        <v>149</v>
      </c>
      <c r="B331" s="24">
        <v>3377</v>
      </c>
    </row>
    <row r="332" spans="1:2" ht="56">
      <c r="A332" s="26" t="s">
        <v>148</v>
      </c>
      <c r="B332" s="24">
        <v>3369</v>
      </c>
    </row>
    <row r="333" spans="1:2" ht="56">
      <c r="A333" s="26" t="s">
        <v>125</v>
      </c>
      <c r="B333" s="24">
        <v>5061</v>
      </c>
    </row>
    <row r="334" spans="1:2" ht="56">
      <c r="A334" s="26" t="s">
        <v>124</v>
      </c>
      <c r="B334" s="24">
        <v>4931</v>
      </c>
    </row>
    <row r="335" spans="1:2" ht="56">
      <c r="A335" s="26" t="s">
        <v>101</v>
      </c>
      <c r="B335" s="24">
        <v>5293</v>
      </c>
    </row>
    <row r="336" spans="1:2" ht="56">
      <c r="A336" s="26" t="s">
        <v>100</v>
      </c>
      <c r="B336" s="24">
        <v>5338</v>
      </c>
    </row>
    <row r="337" spans="1:2" ht="56">
      <c r="A337" s="26" t="s">
        <v>77</v>
      </c>
      <c r="B337" s="24">
        <v>4148</v>
      </c>
    </row>
    <row r="338" spans="1:2" ht="56">
      <c r="A338" s="26" t="s">
        <v>76</v>
      </c>
      <c r="B338" s="24">
        <v>4189</v>
      </c>
    </row>
    <row r="339" spans="1:2" ht="56">
      <c r="A339" s="26" t="s">
        <v>53</v>
      </c>
      <c r="B339" s="24">
        <v>4271</v>
      </c>
    </row>
    <row r="340" spans="1:2" ht="56">
      <c r="A340" s="26" t="s">
        <v>52</v>
      </c>
      <c r="B340" s="24">
        <v>4327</v>
      </c>
    </row>
    <row r="341" spans="1:2" ht="56">
      <c r="A341" s="26" t="s">
        <v>460</v>
      </c>
      <c r="B341" s="24">
        <v>4617</v>
      </c>
    </row>
    <row r="342" spans="1:2" ht="56">
      <c r="A342" s="26" t="s">
        <v>461</v>
      </c>
      <c r="B342" s="24">
        <v>4503</v>
      </c>
    </row>
    <row r="343" spans="1:2" ht="56">
      <c r="A343" s="26" t="s">
        <v>442</v>
      </c>
      <c r="B343" s="24">
        <v>5500</v>
      </c>
    </row>
    <row r="344" spans="1:2" ht="56">
      <c r="A344" s="26" t="s">
        <v>443</v>
      </c>
      <c r="B344" s="24">
        <v>5476</v>
      </c>
    </row>
    <row r="345" spans="1:2" ht="56">
      <c r="A345" s="26" t="s">
        <v>418</v>
      </c>
      <c r="B345" s="24">
        <v>6190</v>
      </c>
    </row>
    <row r="346" spans="1:2" ht="56">
      <c r="A346" s="26" t="s">
        <v>419</v>
      </c>
      <c r="B346" s="24">
        <v>6178</v>
      </c>
    </row>
    <row r="347" spans="1:2" ht="56">
      <c r="A347" s="26" t="s">
        <v>394</v>
      </c>
      <c r="B347" s="24">
        <v>6605</v>
      </c>
    </row>
    <row r="348" spans="1:2" ht="56">
      <c r="A348" s="26" t="s">
        <v>395</v>
      </c>
      <c r="B348" s="24">
        <v>6618</v>
      </c>
    </row>
    <row r="349" spans="1:2" ht="56">
      <c r="A349" s="26" t="s">
        <v>370</v>
      </c>
      <c r="B349" s="24">
        <v>6313</v>
      </c>
    </row>
    <row r="350" spans="1:2" ht="56">
      <c r="A350" s="26" t="s">
        <v>371</v>
      </c>
      <c r="B350" s="24">
        <v>6248</v>
      </c>
    </row>
    <row r="351" spans="1:2" ht="56">
      <c r="A351" s="26" t="s">
        <v>346</v>
      </c>
      <c r="B351" s="24">
        <v>5201</v>
      </c>
    </row>
    <row r="352" spans="1:2" ht="56">
      <c r="A352" s="26" t="s">
        <v>347</v>
      </c>
      <c r="B352" s="24">
        <v>5222</v>
      </c>
    </row>
    <row r="353" spans="1:2" ht="56">
      <c r="A353" s="26" t="s">
        <v>305</v>
      </c>
      <c r="B353" s="24">
        <v>4408</v>
      </c>
    </row>
    <row r="354" spans="1:2" ht="56">
      <c r="A354" s="26" t="s">
        <v>304</v>
      </c>
      <c r="B354" s="24">
        <v>4400</v>
      </c>
    </row>
    <row r="355" spans="1:2" ht="56">
      <c r="A355" s="26" t="s">
        <v>281</v>
      </c>
      <c r="B355" s="24">
        <v>3059</v>
      </c>
    </row>
    <row r="356" spans="1:2" ht="56">
      <c r="A356" s="26" t="s">
        <v>280</v>
      </c>
      <c r="B356" s="24">
        <v>2948</v>
      </c>
    </row>
    <row r="357" spans="1:2" ht="56">
      <c r="A357" s="26" t="s">
        <v>257</v>
      </c>
      <c r="B357" s="24">
        <v>1958</v>
      </c>
    </row>
    <row r="358" spans="1:2" ht="56">
      <c r="A358" s="26" t="s">
        <v>256</v>
      </c>
      <c r="B358" s="24">
        <v>1976</v>
      </c>
    </row>
    <row r="359" spans="1:2" ht="56">
      <c r="A359" s="26" t="s">
        <v>233</v>
      </c>
      <c r="B359" s="24">
        <v>1866</v>
      </c>
    </row>
    <row r="360" spans="1:2" ht="56">
      <c r="A360" s="26" t="s">
        <v>232</v>
      </c>
      <c r="B360" s="24">
        <v>1917</v>
      </c>
    </row>
    <row r="361" spans="1:2" ht="56">
      <c r="A361" s="26" t="s">
        <v>209</v>
      </c>
      <c r="B361" s="24">
        <v>1651</v>
      </c>
    </row>
    <row r="362" spans="1:2" ht="56">
      <c r="A362" s="26" t="s">
        <v>208</v>
      </c>
      <c r="B362" s="24">
        <v>1632</v>
      </c>
    </row>
    <row r="363" spans="1:2" ht="56">
      <c r="A363" s="26" t="s">
        <v>185</v>
      </c>
      <c r="B363" s="24">
        <v>1761</v>
      </c>
    </row>
    <row r="364" spans="1:2" ht="56">
      <c r="A364" s="26" t="s">
        <v>184</v>
      </c>
      <c r="B364" s="24">
        <v>1748</v>
      </c>
    </row>
    <row r="365" spans="1:2" ht="56">
      <c r="A365" s="26" t="s">
        <v>161</v>
      </c>
      <c r="B365" s="24">
        <v>2008</v>
      </c>
    </row>
    <row r="366" spans="1:2" ht="56">
      <c r="A366" s="26" t="s">
        <v>160</v>
      </c>
      <c r="B366" s="24">
        <v>2000</v>
      </c>
    </row>
    <row r="367" spans="1:2" ht="56">
      <c r="A367" s="26" t="s">
        <v>137</v>
      </c>
      <c r="B367" s="24">
        <v>3638</v>
      </c>
    </row>
    <row r="368" spans="1:2" ht="56">
      <c r="A368" s="26" t="s">
        <v>136</v>
      </c>
      <c r="B368" s="24">
        <v>3632</v>
      </c>
    </row>
    <row r="369" spans="1:2" ht="56">
      <c r="A369" s="26" t="s">
        <v>113</v>
      </c>
      <c r="B369" s="24">
        <v>4261</v>
      </c>
    </row>
    <row r="370" spans="1:2" ht="56">
      <c r="A370" s="26" t="s">
        <v>112</v>
      </c>
      <c r="B370" s="24">
        <v>4058</v>
      </c>
    </row>
    <row r="371" spans="1:2" ht="56">
      <c r="A371" s="26" t="s">
        <v>89</v>
      </c>
      <c r="B371" s="24">
        <v>4334</v>
      </c>
    </row>
    <row r="372" spans="1:2" ht="56">
      <c r="A372" s="26" t="s">
        <v>88</v>
      </c>
      <c r="B372" s="24">
        <v>4367</v>
      </c>
    </row>
    <row r="373" spans="1:2" ht="56">
      <c r="A373" s="26" t="s">
        <v>65</v>
      </c>
      <c r="B373" s="24">
        <v>5094</v>
      </c>
    </row>
    <row r="374" spans="1:2" ht="56">
      <c r="A374" s="26" t="s">
        <v>64</v>
      </c>
      <c r="B374" s="24">
        <v>5045</v>
      </c>
    </row>
    <row r="375" spans="1:2" ht="56">
      <c r="A375" s="26" t="s">
        <v>41</v>
      </c>
      <c r="B375" s="24">
        <v>3454</v>
      </c>
    </row>
    <row r="376" spans="1:2" ht="56">
      <c r="A376" s="26" t="s">
        <v>40</v>
      </c>
      <c r="B376" s="24">
        <v>3452</v>
      </c>
    </row>
    <row r="377" spans="1:2" ht="56">
      <c r="A377" s="26" t="s">
        <v>23</v>
      </c>
      <c r="B377" s="24">
        <v>3347</v>
      </c>
    </row>
    <row r="378" spans="1:2" ht="56">
      <c r="A378" s="26" t="s">
        <v>22</v>
      </c>
      <c r="B378" s="24">
        <v>3405</v>
      </c>
    </row>
    <row r="379" spans="1:2" ht="56">
      <c r="A379" s="26" t="s">
        <v>458</v>
      </c>
      <c r="B379" s="24">
        <v>3932</v>
      </c>
    </row>
    <row r="380" spans="1:2" ht="56">
      <c r="A380" s="26" t="s">
        <v>459</v>
      </c>
      <c r="B380" s="24">
        <v>3929</v>
      </c>
    </row>
    <row r="381" spans="1:2" ht="56">
      <c r="A381" s="26" t="s">
        <v>440</v>
      </c>
      <c r="B381" s="24">
        <v>5614</v>
      </c>
    </row>
    <row r="382" spans="1:2" ht="56">
      <c r="A382" s="26" t="s">
        <v>441</v>
      </c>
      <c r="B382" s="24">
        <v>5588</v>
      </c>
    </row>
    <row r="383" spans="1:2" ht="56">
      <c r="A383" s="26" t="s">
        <v>416</v>
      </c>
      <c r="B383" s="24">
        <v>6193</v>
      </c>
    </row>
    <row r="384" spans="1:2" ht="56">
      <c r="A384" s="26" t="s">
        <v>417</v>
      </c>
      <c r="B384" s="24">
        <v>6214</v>
      </c>
    </row>
    <row r="385" spans="1:2" ht="56">
      <c r="A385" s="26" t="s">
        <v>392</v>
      </c>
      <c r="B385" s="24">
        <v>6619</v>
      </c>
    </row>
    <row r="386" spans="1:2" ht="56">
      <c r="A386" s="26" t="s">
        <v>393</v>
      </c>
      <c r="B386" s="24">
        <v>6611</v>
      </c>
    </row>
    <row r="387" spans="1:2" ht="56">
      <c r="A387" s="26" t="s">
        <v>368</v>
      </c>
      <c r="B387" s="24">
        <v>6296</v>
      </c>
    </row>
    <row r="388" spans="1:2" ht="56">
      <c r="A388" s="26" t="s">
        <v>369</v>
      </c>
      <c r="B388" s="24">
        <v>6344</v>
      </c>
    </row>
    <row r="389" spans="1:2" ht="56">
      <c r="A389" s="26" t="s">
        <v>344</v>
      </c>
      <c r="B389" s="24">
        <v>5174</v>
      </c>
    </row>
    <row r="390" spans="1:2" ht="56">
      <c r="A390" s="26" t="s">
        <v>345</v>
      </c>
      <c r="B390" s="24">
        <v>5163</v>
      </c>
    </row>
    <row r="391" spans="1:2" ht="56">
      <c r="A391" s="26" t="s">
        <v>307</v>
      </c>
      <c r="B391" s="24">
        <v>4418</v>
      </c>
    </row>
    <row r="392" spans="1:2" ht="56">
      <c r="A392" s="26" t="s">
        <v>306</v>
      </c>
      <c r="B392" s="24">
        <v>4405</v>
      </c>
    </row>
    <row r="393" spans="1:2" ht="56">
      <c r="A393" s="26" t="s">
        <v>283</v>
      </c>
      <c r="B393" s="24">
        <v>2952</v>
      </c>
    </row>
    <row r="394" spans="1:2" ht="56">
      <c r="A394" s="26" t="s">
        <v>282</v>
      </c>
      <c r="B394" s="24">
        <v>2967</v>
      </c>
    </row>
    <row r="395" spans="1:2" ht="56">
      <c r="A395" s="26" t="s">
        <v>259</v>
      </c>
      <c r="B395" s="24">
        <v>1954</v>
      </c>
    </row>
    <row r="396" spans="1:2" ht="56">
      <c r="A396" s="26" t="s">
        <v>258</v>
      </c>
      <c r="B396" s="24">
        <v>1980</v>
      </c>
    </row>
    <row r="397" spans="1:2" ht="56">
      <c r="A397" s="26" t="s">
        <v>235</v>
      </c>
      <c r="B397" s="24">
        <v>1879</v>
      </c>
    </row>
    <row r="398" spans="1:2" ht="56">
      <c r="A398" s="26" t="s">
        <v>234</v>
      </c>
      <c r="B398" s="24">
        <v>1879</v>
      </c>
    </row>
    <row r="399" spans="1:2" ht="56">
      <c r="A399" s="26" t="s">
        <v>211</v>
      </c>
      <c r="B399" s="24">
        <v>1627</v>
      </c>
    </row>
    <row r="400" spans="1:2" ht="56">
      <c r="A400" s="26" t="s">
        <v>210</v>
      </c>
      <c r="B400" s="24">
        <v>1638</v>
      </c>
    </row>
    <row r="401" spans="1:2" ht="56">
      <c r="A401" s="26" t="s">
        <v>187</v>
      </c>
      <c r="B401" s="24">
        <v>1825</v>
      </c>
    </row>
    <row r="402" spans="1:2" ht="56">
      <c r="A402" s="26" t="s">
        <v>186</v>
      </c>
      <c r="B402" s="24">
        <v>1769</v>
      </c>
    </row>
    <row r="403" spans="1:2" ht="56">
      <c r="A403" s="26" t="s">
        <v>163</v>
      </c>
      <c r="B403" s="24">
        <v>1900</v>
      </c>
    </row>
    <row r="404" spans="1:2" ht="56">
      <c r="A404" s="26" t="s">
        <v>162</v>
      </c>
      <c r="B404" s="24">
        <v>1905</v>
      </c>
    </row>
    <row r="405" spans="1:2" ht="56">
      <c r="A405" s="26" t="s">
        <v>139</v>
      </c>
      <c r="B405" s="24">
        <v>3692</v>
      </c>
    </row>
    <row r="406" spans="1:2" ht="56">
      <c r="A406" s="26" t="s">
        <v>138</v>
      </c>
      <c r="B406" s="24">
        <v>3671</v>
      </c>
    </row>
    <row r="407" spans="1:2" ht="56">
      <c r="A407" s="26" t="s">
        <v>115</v>
      </c>
      <c r="B407" s="24">
        <v>4413</v>
      </c>
    </row>
    <row r="408" spans="1:2" ht="56">
      <c r="A408" s="26" t="s">
        <v>114</v>
      </c>
      <c r="B408" s="24">
        <v>4340</v>
      </c>
    </row>
    <row r="409" spans="1:2" ht="56">
      <c r="A409" s="26" t="s">
        <v>91</v>
      </c>
      <c r="B409" s="24">
        <v>4631</v>
      </c>
    </row>
    <row r="410" spans="1:2" ht="56">
      <c r="A410" s="26" t="s">
        <v>90</v>
      </c>
      <c r="B410" s="24">
        <v>4565</v>
      </c>
    </row>
    <row r="411" spans="1:2" ht="56">
      <c r="A411" s="26" t="s">
        <v>67</v>
      </c>
      <c r="B411" s="24">
        <v>4669</v>
      </c>
    </row>
    <row r="412" spans="1:2" ht="56">
      <c r="A412" s="26" t="s">
        <v>66</v>
      </c>
      <c r="B412" s="24">
        <v>4655</v>
      </c>
    </row>
    <row r="413" spans="1:2" ht="56">
      <c r="A413" s="26" t="s">
        <v>43</v>
      </c>
      <c r="B413" s="24">
        <v>3520</v>
      </c>
    </row>
    <row r="414" spans="1:2" ht="56">
      <c r="A414" s="26" t="s">
        <v>42</v>
      </c>
      <c r="B414" s="24">
        <v>3510</v>
      </c>
    </row>
    <row r="415" spans="1:2" ht="56">
      <c r="A415" s="26" t="s">
        <v>25</v>
      </c>
      <c r="B415" s="24">
        <v>2889</v>
      </c>
    </row>
    <row r="416" spans="1:2" ht="56">
      <c r="A416" s="26" t="s">
        <v>24</v>
      </c>
      <c r="B416" s="24">
        <v>2878</v>
      </c>
    </row>
    <row r="417" spans="1:2" ht="56">
      <c r="A417" s="26" t="s">
        <v>456</v>
      </c>
      <c r="B417" s="24">
        <v>3936</v>
      </c>
    </row>
    <row r="418" spans="1:2" ht="56">
      <c r="A418" s="26" t="s">
        <v>457</v>
      </c>
      <c r="B418" s="24">
        <v>3968</v>
      </c>
    </row>
    <row r="419" spans="1:2" ht="56">
      <c r="A419" s="26" t="s">
        <v>438</v>
      </c>
      <c r="B419" s="24">
        <v>4561</v>
      </c>
    </row>
    <row r="420" spans="1:2" ht="56">
      <c r="A420" s="26" t="s">
        <v>439</v>
      </c>
      <c r="B420" s="24">
        <v>4447</v>
      </c>
    </row>
    <row r="421" spans="1:2" ht="56">
      <c r="A421" s="26" t="s">
        <v>414</v>
      </c>
      <c r="B421" s="24">
        <v>5041</v>
      </c>
    </row>
    <row r="422" spans="1:2" ht="56">
      <c r="A422" s="26" t="s">
        <v>415</v>
      </c>
      <c r="B422" s="24">
        <v>5034</v>
      </c>
    </row>
    <row r="423" spans="1:2" ht="56">
      <c r="A423" s="26" t="s">
        <v>390</v>
      </c>
      <c r="B423" s="24">
        <v>5605</v>
      </c>
    </row>
    <row r="424" spans="1:2" ht="56">
      <c r="A424" s="26" t="s">
        <v>391</v>
      </c>
      <c r="B424" s="24">
        <v>5591</v>
      </c>
    </row>
    <row r="425" spans="1:2" ht="56">
      <c r="A425" s="26" t="s">
        <v>366</v>
      </c>
      <c r="B425" s="24">
        <v>5498</v>
      </c>
    </row>
    <row r="426" spans="1:2" ht="56">
      <c r="A426" s="26" t="s">
        <v>367</v>
      </c>
      <c r="B426" s="24">
        <v>5494</v>
      </c>
    </row>
    <row r="427" spans="1:2" ht="56">
      <c r="A427" s="26" t="s">
        <v>342</v>
      </c>
      <c r="B427" s="24">
        <v>5487</v>
      </c>
    </row>
    <row r="428" spans="1:2" ht="56">
      <c r="A428" s="26" t="s">
        <v>343</v>
      </c>
      <c r="B428" s="24">
        <v>5333</v>
      </c>
    </row>
    <row r="429" spans="1:2" ht="56">
      <c r="A429" s="26" t="s">
        <v>309</v>
      </c>
      <c r="B429" s="24">
        <v>4849</v>
      </c>
    </row>
    <row r="430" spans="1:2" ht="56">
      <c r="A430" s="26" t="s">
        <v>308</v>
      </c>
      <c r="B430" s="24">
        <v>4873</v>
      </c>
    </row>
    <row r="431" spans="1:2" ht="56">
      <c r="A431" s="26" t="s">
        <v>285</v>
      </c>
      <c r="B431" s="24">
        <v>3520</v>
      </c>
    </row>
    <row r="432" spans="1:2" ht="56">
      <c r="A432" s="26" t="s">
        <v>284</v>
      </c>
      <c r="B432" s="24">
        <v>3524</v>
      </c>
    </row>
    <row r="433" spans="1:2" ht="56">
      <c r="A433" s="26" t="s">
        <v>261</v>
      </c>
      <c r="B433" s="24">
        <v>1966</v>
      </c>
    </row>
    <row r="434" spans="1:2" ht="56">
      <c r="A434" s="26" t="s">
        <v>260</v>
      </c>
      <c r="B434" s="24">
        <v>1938</v>
      </c>
    </row>
    <row r="435" spans="1:2" ht="56">
      <c r="A435" s="26" t="s">
        <v>237</v>
      </c>
      <c r="B435" s="24">
        <v>1868</v>
      </c>
    </row>
    <row r="436" spans="1:2" ht="56">
      <c r="A436" s="26" t="s">
        <v>236</v>
      </c>
      <c r="B436" s="24">
        <v>1875</v>
      </c>
    </row>
    <row r="437" spans="1:2" ht="56">
      <c r="A437" s="26" t="s">
        <v>213</v>
      </c>
      <c r="B437" s="24">
        <v>1632</v>
      </c>
    </row>
    <row r="438" spans="1:2" ht="56">
      <c r="A438" s="26" t="s">
        <v>212</v>
      </c>
      <c r="B438" s="24">
        <v>1637</v>
      </c>
    </row>
    <row r="439" spans="1:2" ht="56">
      <c r="A439" s="26" t="s">
        <v>189</v>
      </c>
      <c r="B439" s="24">
        <v>1749</v>
      </c>
    </row>
    <row r="440" spans="1:2" ht="56">
      <c r="A440" s="26" t="s">
        <v>188</v>
      </c>
      <c r="B440" s="24">
        <v>1794</v>
      </c>
    </row>
    <row r="441" spans="1:2" ht="56">
      <c r="A441" s="26" t="s">
        <v>165</v>
      </c>
      <c r="B441" s="24">
        <v>1898</v>
      </c>
    </row>
    <row r="442" spans="1:2" ht="56">
      <c r="A442" s="26" t="s">
        <v>164</v>
      </c>
      <c r="B442" s="24">
        <v>1919</v>
      </c>
    </row>
    <row r="443" spans="1:2" ht="56">
      <c r="A443" s="26" t="s">
        <v>141</v>
      </c>
      <c r="B443" s="24">
        <v>3647</v>
      </c>
    </row>
    <row r="444" spans="1:2" ht="56">
      <c r="A444" s="26" t="s">
        <v>140</v>
      </c>
      <c r="B444" s="24">
        <v>3697</v>
      </c>
    </row>
    <row r="445" spans="1:2" ht="56">
      <c r="A445" s="26" t="s">
        <v>117</v>
      </c>
      <c r="B445" s="24">
        <v>4434</v>
      </c>
    </row>
    <row r="446" spans="1:2" ht="56">
      <c r="A446" s="26" t="s">
        <v>116</v>
      </c>
      <c r="B446" s="24">
        <v>4355</v>
      </c>
    </row>
    <row r="447" spans="1:2" ht="56">
      <c r="A447" s="26" t="s">
        <v>93</v>
      </c>
      <c r="B447" s="24">
        <v>4649</v>
      </c>
    </row>
    <row r="448" spans="1:2" ht="56">
      <c r="A448" s="26" t="s">
        <v>92</v>
      </c>
      <c r="B448" s="24">
        <v>4615</v>
      </c>
    </row>
    <row r="449" spans="1:2" ht="56">
      <c r="A449" s="26" t="s">
        <v>69</v>
      </c>
      <c r="B449" s="24">
        <v>4738</v>
      </c>
    </row>
    <row r="450" spans="1:2" ht="56">
      <c r="A450" s="26" t="s">
        <v>68</v>
      </c>
      <c r="B450" s="24">
        <v>4835</v>
      </c>
    </row>
    <row r="451" spans="1:2" ht="56">
      <c r="A451" s="26" t="s">
        <v>45</v>
      </c>
      <c r="B451" s="24">
        <v>3502</v>
      </c>
    </row>
    <row r="452" spans="1:2" ht="56">
      <c r="A452" s="26" t="s">
        <v>44</v>
      </c>
      <c r="B452" s="24">
        <v>3655</v>
      </c>
    </row>
    <row r="453" spans="1:2" ht="56">
      <c r="A453" s="26" t="s">
        <v>27</v>
      </c>
      <c r="B453" s="24">
        <v>3259</v>
      </c>
    </row>
    <row r="454" spans="1:2" ht="56">
      <c r="A454" s="26" t="s">
        <v>26</v>
      </c>
      <c r="B454" s="24">
        <v>3262</v>
      </c>
    </row>
    <row r="455" spans="1:2" ht="14">
      <c r="A455" s="26" t="s">
        <v>510</v>
      </c>
      <c r="B455" s="24">
        <v>1755170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3F9A-97EA-6945-B206-76FD2AC0F105}">
  <dimension ref="A3:B230"/>
  <sheetViews>
    <sheetView workbookViewId="0">
      <selection activeCell="A4" sqref="A4:B229"/>
    </sheetView>
  </sheetViews>
  <sheetFormatPr baseColWidth="10" defaultRowHeight="13"/>
  <cols>
    <col min="1" max="1" width="13.1640625" bestFit="1" customWidth="1"/>
    <col min="2" max="2" width="11.83203125" bestFit="1" customWidth="1"/>
  </cols>
  <sheetData>
    <row r="3" spans="1:2" ht="14">
      <c r="A3" s="25" t="s">
        <v>509</v>
      </c>
      <c r="B3" t="s">
        <v>739</v>
      </c>
    </row>
    <row r="4" spans="1:2" ht="14">
      <c r="A4" s="26" t="s">
        <v>513</v>
      </c>
      <c r="B4" s="24">
        <v>7495</v>
      </c>
    </row>
    <row r="5" spans="1:2" ht="14">
      <c r="A5" s="26" t="s">
        <v>514</v>
      </c>
      <c r="B5" s="24">
        <v>9770</v>
      </c>
    </row>
    <row r="6" spans="1:2" ht="14">
      <c r="A6" s="26" t="s">
        <v>515</v>
      </c>
      <c r="B6" s="24">
        <v>10172</v>
      </c>
    </row>
    <row r="7" spans="1:2" ht="14">
      <c r="A7" s="26" t="s">
        <v>516</v>
      </c>
      <c r="B7" s="24">
        <v>11286</v>
      </c>
    </row>
    <row r="8" spans="1:2" ht="14">
      <c r="A8" s="26" t="s">
        <v>517</v>
      </c>
      <c r="B8" s="24">
        <v>11036</v>
      </c>
    </row>
    <row r="9" spans="1:2" ht="14">
      <c r="A9" s="26" t="s">
        <v>518</v>
      </c>
      <c r="B9" s="24">
        <v>10688</v>
      </c>
    </row>
    <row r="10" spans="1:2" ht="14">
      <c r="A10" s="26" t="s">
        <v>519</v>
      </c>
      <c r="B10" s="24">
        <v>9754</v>
      </c>
    </row>
    <row r="11" spans="1:2" ht="14">
      <c r="A11" s="26" t="s">
        <v>520</v>
      </c>
      <c r="B11" s="24">
        <v>7073</v>
      </c>
    </row>
    <row r="12" spans="1:2" ht="14">
      <c r="A12" s="26" t="s">
        <v>521</v>
      </c>
      <c r="B12" s="24">
        <v>4365</v>
      </c>
    </row>
    <row r="13" spans="1:2" ht="14">
      <c r="A13" s="26" t="s">
        <v>522</v>
      </c>
      <c r="B13" s="24">
        <v>3765</v>
      </c>
    </row>
    <row r="14" spans="1:2" ht="14">
      <c r="A14" s="26" t="s">
        <v>523</v>
      </c>
      <c r="B14" s="24">
        <v>3734</v>
      </c>
    </row>
    <row r="15" spans="1:2" ht="14">
      <c r="A15" s="26" t="s">
        <v>524</v>
      </c>
      <c r="B15" s="24">
        <v>3235</v>
      </c>
    </row>
    <row r="16" spans="1:2" ht="14">
      <c r="A16" s="26" t="s">
        <v>525</v>
      </c>
      <c r="B16" s="24">
        <v>3123</v>
      </c>
    </row>
    <row r="17" spans="1:2" ht="14">
      <c r="A17" s="26" t="s">
        <v>526</v>
      </c>
      <c r="B17" s="24">
        <v>4741</v>
      </c>
    </row>
    <row r="18" spans="1:2" ht="14">
      <c r="A18" s="26" t="s">
        <v>527</v>
      </c>
      <c r="B18" s="24">
        <v>8673</v>
      </c>
    </row>
    <row r="19" spans="1:2" ht="14">
      <c r="A19" s="26" t="s">
        <v>528</v>
      </c>
      <c r="B19" s="24">
        <v>8844</v>
      </c>
    </row>
    <row r="20" spans="1:2" ht="14">
      <c r="A20" s="26" t="s">
        <v>529</v>
      </c>
      <c r="B20" s="24">
        <v>8709</v>
      </c>
    </row>
    <row r="21" spans="1:2" ht="14">
      <c r="A21" s="26" t="s">
        <v>530</v>
      </c>
      <c r="B21" s="24">
        <v>8791</v>
      </c>
    </row>
    <row r="22" spans="1:2" ht="14">
      <c r="A22" s="26" t="s">
        <v>531</v>
      </c>
      <c r="B22" s="24">
        <v>2960</v>
      </c>
    </row>
    <row r="23" spans="1:2" ht="14">
      <c r="A23" s="26" t="s">
        <v>532</v>
      </c>
      <c r="B23" s="24">
        <v>7871</v>
      </c>
    </row>
    <row r="24" spans="1:2" ht="14">
      <c r="A24" s="26" t="s">
        <v>533</v>
      </c>
      <c r="B24" s="24">
        <v>8964</v>
      </c>
    </row>
    <row r="25" spans="1:2" ht="14">
      <c r="A25" s="26" t="s">
        <v>534</v>
      </c>
      <c r="B25" s="24">
        <v>10135</v>
      </c>
    </row>
    <row r="26" spans="1:2" ht="14">
      <c r="A26" s="26" t="s">
        <v>535</v>
      </c>
      <c r="B26" s="24">
        <v>11275</v>
      </c>
    </row>
    <row r="27" spans="1:2" ht="14">
      <c r="A27" s="26" t="s">
        <v>536</v>
      </c>
      <c r="B27" s="24">
        <v>11036</v>
      </c>
    </row>
    <row r="28" spans="1:2" ht="14">
      <c r="A28" s="26" t="s">
        <v>537</v>
      </c>
      <c r="B28" s="24">
        <v>10650</v>
      </c>
    </row>
    <row r="29" spans="1:2" ht="14">
      <c r="A29" s="26" t="s">
        <v>538</v>
      </c>
      <c r="B29" s="24">
        <v>9701</v>
      </c>
    </row>
    <row r="30" spans="1:2" ht="14">
      <c r="A30" s="26" t="s">
        <v>539</v>
      </c>
      <c r="B30" s="24">
        <v>7061</v>
      </c>
    </row>
    <row r="31" spans="1:2" ht="14">
      <c r="A31" s="26" t="s">
        <v>540</v>
      </c>
      <c r="B31" s="24">
        <v>3895</v>
      </c>
    </row>
    <row r="32" spans="1:2" ht="14">
      <c r="A32" s="26" t="s">
        <v>541</v>
      </c>
      <c r="B32" s="24">
        <v>3790</v>
      </c>
    </row>
    <row r="33" spans="1:2" ht="14">
      <c r="A33" s="26" t="s">
        <v>542</v>
      </c>
      <c r="B33" s="24">
        <v>3297</v>
      </c>
    </row>
    <row r="34" spans="1:2" ht="14">
      <c r="A34" s="26" t="s">
        <v>543</v>
      </c>
      <c r="B34" s="24">
        <v>3516</v>
      </c>
    </row>
    <row r="35" spans="1:2" ht="14">
      <c r="A35" s="26" t="s">
        <v>544</v>
      </c>
      <c r="B35" s="24">
        <v>3810</v>
      </c>
    </row>
    <row r="36" spans="1:2" ht="14">
      <c r="A36" s="26" t="s">
        <v>545</v>
      </c>
      <c r="B36" s="24">
        <v>7372</v>
      </c>
    </row>
    <row r="37" spans="1:2" ht="14">
      <c r="A37" s="26" t="s">
        <v>546</v>
      </c>
      <c r="B37" s="24">
        <v>8728</v>
      </c>
    </row>
    <row r="38" spans="1:2" ht="14">
      <c r="A38" s="26" t="s">
        <v>547</v>
      </c>
      <c r="B38" s="24">
        <v>9424</v>
      </c>
    </row>
    <row r="39" spans="1:2" ht="14">
      <c r="A39" s="26" t="s">
        <v>548</v>
      </c>
      <c r="B39" s="24">
        <v>9424</v>
      </c>
    </row>
    <row r="40" spans="1:2" ht="14">
      <c r="A40" s="26" t="s">
        <v>549</v>
      </c>
      <c r="B40" s="24">
        <v>7001</v>
      </c>
    </row>
    <row r="41" spans="1:2" ht="14">
      <c r="A41" s="26" t="s">
        <v>550</v>
      </c>
      <c r="B41" s="24">
        <v>6570</v>
      </c>
    </row>
    <row r="42" spans="1:2" ht="28">
      <c r="A42" s="26" t="s">
        <v>551</v>
      </c>
      <c r="B42" s="24">
        <v>9233</v>
      </c>
    </row>
    <row r="43" spans="1:2" ht="28">
      <c r="A43" s="26" t="s">
        <v>552</v>
      </c>
      <c r="B43" s="24">
        <v>11256</v>
      </c>
    </row>
    <row r="44" spans="1:2" ht="28">
      <c r="A44" s="26" t="s">
        <v>553</v>
      </c>
      <c r="B44" s="24">
        <v>12409</v>
      </c>
    </row>
    <row r="45" spans="1:2" ht="28">
      <c r="A45" s="26" t="s">
        <v>554</v>
      </c>
      <c r="B45" s="24">
        <v>13221</v>
      </c>
    </row>
    <row r="46" spans="1:2" ht="28">
      <c r="A46" s="26" t="s">
        <v>555</v>
      </c>
      <c r="B46" s="24">
        <v>12415</v>
      </c>
    </row>
    <row r="47" spans="1:2" ht="28">
      <c r="A47" s="26" t="s">
        <v>556</v>
      </c>
      <c r="B47" s="24">
        <v>10438</v>
      </c>
    </row>
    <row r="48" spans="1:2" ht="28">
      <c r="A48" s="26" t="s">
        <v>557</v>
      </c>
      <c r="B48" s="24">
        <v>8772</v>
      </c>
    </row>
    <row r="49" spans="1:2" ht="28">
      <c r="A49" s="26" t="s">
        <v>558</v>
      </c>
      <c r="B49" s="24">
        <v>5965</v>
      </c>
    </row>
    <row r="50" spans="1:2" ht="28">
      <c r="A50" s="26" t="s">
        <v>559</v>
      </c>
      <c r="B50" s="24">
        <v>3939</v>
      </c>
    </row>
    <row r="51" spans="1:2" ht="28">
      <c r="A51" s="26" t="s">
        <v>560</v>
      </c>
      <c r="B51" s="24">
        <v>3819</v>
      </c>
    </row>
    <row r="52" spans="1:2" ht="28">
      <c r="A52" s="26" t="s">
        <v>561</v>
      </c>
      <c r="B52" s="24">
        <v>3263</v>
      </c>
    </row>
    <row r="53" spans="1:2" ht="28">
      <c r="A53" s="26" t="s">
        <v>562</v>
      </c>
      <c r="B53" s="24">
        <v>3539</v>
      </c>
    </row>
    <row r="54" spans="1:2" ht="28">
      <c r="A54" s="26" t="s">
        <v>563</v>
      </c>
      <c r="B54" s="24">
        <v>4033</v>
      </c>
    </row>
    <row r="55" spans="1:2" ht="28">
      <c r="A55" s="26" t="s">
        <v>564</v>
      </c>
      <c r="B55" s="24">
        <v>7321</v>
      </c>
    </row>
    <row r="56" spans="1:2" ht="28">
      <c r="A56" s="26" t="s">
        <v>565</v>
      </c>
      <c r="B56" s="24">
        <v>8150</v>
      </c>
    </row>
    <row r="57" spans="1:2" ht="28">
      <c r="A57" s="26" t="s">
        <v>566</v>
      </c>
      <c r="B57" s="24">
        <v>8750</v>
      </c>
    </row>
    <row r="58" spans="1:2" ht="28">
      <c r="A58" s="26" t="s">
        <v>567</v>
      </c>
      <c r="B58" s="24">
        <v>10244</v>
      </c>
    </row>
    <row r="59" spans="1:2" ht="28">
      <c r="A59" s="26" t="s">
        <v>568</v>
      </c>
      <c r="B59" s="24">
        <v>6881</v>
      </c>
    </row>
    <row r="60" spans="1:2" ht="28">
      <c r="A60" s="26" t="s">
        <v>569</v>
      </c>
      <c r="B60" s="24">
        <v>6719</v>
      </c>
    </row>
    <row r="61" spans="1:2" ht="28">
      <c r="A61" s="26" t="s">
        <v>570</v>
      </c>
      <c r="B61" s="24">
        <v>9265</v>
      </c>
    </row>
    <row r="62" spans="1:2" ht="28">
      <c r="A62" s="26" t="s">
        <v>571</v>
      </c>
      <c r="B62" s="24">
        <v>10979</v>
      </c>
    </row>
    <row r="63" spans="1:2" ht="28">
      <c r="A63" s="26" t="s">
        <v>572</v>
      </c>
      <c r="B63" s="24">
        <v>12438</v>
      </c>
    </row>
    <row r="64" spans="1:2" ht="28">
      <c r="A64" s="26" t="s">
        <v>573</v>
      </c>
      <c r="B64" s="24">
        <v>13110</v>
      </c>
    </row>
    <row r="65" spans="1:2" ht="28">
      <c r="A65" s="26" t="s">
        <v>574</v>
      </c>
      <c r="B65" s="24">
        <v>12841</v>
      </c>
    </row>
    <row r="66" spans="1:2" ht="28">
      <c r="A66" s="26" t="s">
        <v>575</v>
      </c>
      <c r="B66" s="24">
        <v>10531</v>
      </c>
    </row>
    <row r="67" spans="1:2" ht="28">
      <c r="A67" s="26" t="s">
        <v>576</v>
      </c>
      <c r="B67" s="24">
        <v>8845</v>
      </c>
    </row>
    <row r="68" spans="1:2" ht="28">
      <c r="A68" s="26" t="s">
        <v>577</v>
      </c>
      <c r="B68" s="24">
        <v>5943</v>
      </c>
    </row>
    <row r="69" spans="1:2" ht="28">
      <c r="A69" s="26" t="s">
        <v>578</v>
      </c>
      <c r="B69" s="24">
        <v>3778</v>
      </c>
    </row>
    <row r="70" spans="1:2" ht="28">
      <c r="A70" s="26" t="s">
        <v>579</v>
      </c>
      <c r="B70" s="24">
        <v>3721</v>
      </c>
    </row>
    <row r="71" spans="1:2" ht="28">
      <c r="A71" s="26" t="s">
        <v>580</v>
      </c>
      <c r="B71" s="24">
        <v>3219</v>
      </c>
    </row>
    <row r="72" spans="1:2" ht="28">
      <c r="A72" s="26" t="s">
        <v>581</v>
      </c>
      <c r="B72" s="24">
        <v>3105</v>
      </c>
    </row>
    <row r="73" spans="1:2" ht="28">
      <c r="A73" s="26" t="s">
        <v>582</v>
      </c>
      <c r="B73" s="24">
        <v>4748</v>
      </c>
    </row>
    <row r="74" spans="1:2" ht="28">
      <c r="A74" s="26" t="s">
        <v>583</v>
      </c>
      <c r="B74" s="24">
        <v>8472</v>
      </c>
    </row>
    <row r="75" spans="1:2" ht="28">
      <c r="A75" s="26" t="s">
        <v>584</v>
      </c>
      <c r="B75" s="24">
        <v>9002</v>
      </c>
    </row>
    <row r="76" spans="1:2" ht="28">
      <c r="A76" s="26" t="s">
        <v>585</v>
      </c>
      <c r="B76" s="24">
        <v>8765</v>
      </c>
    </row>
    <row r="77" spans="1:2" ht="28">
      <c r="A77" s="26" t="s">
        <v>586</v>
      </c>
      <c r="B77" s="24">
        <v>8830</v>
      </c>
    </row>
    <row r="78" spans="1:2" ht="28">
      <c r="A78" s="26" t="s">
        <v>587</v>
      </c>
      <c r="B78" s="24">
        <v>6419</v>
      </c>
    </row>
    <row r="79" spans="1:2" ht="28">
      <c r="A79" s="26" t="s">
        <v>588</v>
      </c>
      <c r="B79" s="24">
        <v>5938</v>
      </c>
    </row>
    <row r="80" spans="1:2" ht="14">
      <c r="A80" s="26" t="s">
        <v>589</v>
      </c>
      <c r="B80" s="24">
        <v>9347</v>
      </c>
    </row>
    <row r="81" spans="1:2" ht="14">
      <c r="A81" s="26" t="s">
        <v>590</v>
      </c>
      <c r="B81" s="24">
        <v>11130</v>
      </c>
    </row>
    <row r="82" spans="1:2" ht="14">
      <c r="A82" s="26" t="s">
        <v>591</v>
      </c>
      <c r="B82" s="24">
        <v>12366</v>
      </c>
    </row>
    <row r="83" spans="1:2" ht="14">
      <c r="A83" s="26" t="s">
        <v>592</v>
      </c>
      <c r="B83" s="24">
        <v>13175</v>
      </c>
    </row>
    <row r="84" spans="1:2" ht="14">
      <c r="A84" s="26" t="s">
        <v>593</v>
      </c>
      <c r="B84" s="24">
        <v>12530</v>
      </c>
    </row>
    <row r="85" spans="1:2" ht="14">
      <c r="A85" s="26" t="s">
        <v>594</v>
      </c>
      <c r="B85" s="24">
        <v>10591</v>
      </c>
    </row>
    <row r="86" spans="1:2" ht="14">
      <c r="A86" s="26" t="s">
        <v>595</v>
      </c>
      <c r="B86" s="24">
        <v>8764</v>
      </c>
    </row>
    <row r="87" spans="1:2" ht="14">
      <c r="A87" s="26" t="s">
        <v>596</v>
      </c>
      <c r="B87" s="24">
        <v>5986</v>
      </c>
    </row>
    <row r="88" spans="1:2" ht="14">
      <c r="A88" s="26" t="s">
        <v>597</v>
      </c>
      <c r="B88" s="24">
        <v>3904</v>
      </c>
    </row>
    <row r="89" spans="1:2" ht="14">
      <c r="A89" s="26" t="s">
        <v>598</v>
      </c>
      <c r="B89" s="24">
        <v>3908</v>
      </c>
    </row>
    <row r="90" spans="1:2" ht="14">
      <c r="A90" s="26" t="s">
        <v>599</v>
      </c>
      <c r="B90" s="24">
        <v>3340</v>
      </c>
    </row>
    <row r="91" spans="1:2" ht="14">
      <c r="A91" s="26" t="s">
        <v>600</v>
      </c>
      <c r="B91" s="24">
        <v>3547</v>
      </c>
    </row>
    <row r="92" spans="1:2" ht="14">
      <c r="A92" s="26" t="s">
        <v>601</v>
      </c>
      <c r="B92" s="24">
        <v>4075</v>
      </c>
    </row>
    <row r="93" spans="1:2" ht="14">
      <c r="A93" s="26" t="s">
        <v>602</v>
      </c>
      <c r="B93" s="24">
        <v>7236</v>
      </c>
    </row>
    <row r="94" spans="1:2" ht="14">
      <c r="A94" s="26" t="s">
        <v>603</v>
      </c>
      <c r="B94" s="24">
        <v>8144</v>
      </c>
    </row>
    <row r="95" spans="1:2" ht="14">
      <c r="A95" s="26" t="s">
        <v>604</v>
      </c>
      <c r="B95" s="24">
        <v>8790</v>
      </c>
    </row>
    <row r="96" spans="1:2" ht="14">
      <c r="A96" s="26" t="s">
        <v>605</v>
      </c>
      <c r="B96" s="24">
        <v>10098</v>
      </c>
    </row>
    <row r="97" spans="1:2" ht="14">
      <c r="A97" s="26" t="s">
        <v>606</v>
      </c>
      <c r="B97" s="24">
        <v>6925</v>
      </c>
    </row>
    <row r="98" spans="1:2" ht="14">
      <c r="A98" s="26" t="s">
        <v>607</v>
      </c>
      <c r="B98" s="24">
        <v>6708</v>
      </c>
    </row>
    <row r="99" spans="1:2" ht="14">
      <c r="A99" s="26" t="s">
        <v>608</v>
      </c>
      <c r="B99" s="24">
        <v>7879</v>
      </c>
    </row>
    <row r="100" spans="1:2" ht="14">
      <c r="A100" s="26" t="s">
        <v>609</v>
      </c>
      <c r="B100" s="24">
        <v>9018</v>
      </c>
    </row>
    <row r="101" spans="1:2" ht="14">
      <c r="A101" s="26" t="s">
        <v>610</v>
      </c>
      <c r="B101" s="24">
        <v>10378</v>
      </c>
    </row>
    <row r="102" spans="1:2" ht="14">
      <c r="A102" s="26" t="s">
        <v>611</v>
      </c>
      <c r="B102" s="24">
        <v>11197</v>
      </c>
    </row>
    <row r="103" spans="1:2" ht="14">
      <c r="A103" s="26" t="s">
        <v>612</v>
      </c>
      <c r="B103" s="24">
        <v>11080</v>
      </c>
    </row>
    <row r="104" spans="1:2" ht="14">
      <c r="A104" s="26" t="s">
        <v>613</v>
      </c>
      <c r="B104" s="24">
        <v>10795</v>
      </c>
    </row>
    <row r="105" spans="1:2" ht="14">
      <c r="A105" s="26" t="s">
        <v>614</v>
      </c>
      <c r="B105" s="24">
        <v>9723</v>
      </c>
    </row>
    <row r="106" spans="1:2" ht="14">
      <c r="A106" s="26" t="s">
        <v>615</v>
      </c>
      <c r="B106" s="24">
        <v>7074</v>
      </c>
    </row>
    <row r="107" spans="1:2" ht="14">
      <c r="A107" s="26" t="s">
        <v>616</v>
      </c>
      <c r="B107" s="24">
        <v>4318</v>
      </c>
    </row>
    <row r="108" spans="1:2" ht="14">
      <c r="A108" s="26" t="s">
        <v>617</v>
      </c>
      <c r="B108" s="24">
        <v>3829</v>
      </c>
    </row>
    <row r="109" spans="1:2" ht="14">
      <c r="A109" s="26" t="s">
        <v>618</v>
      </c>
      <c r="B109" s="24">
        <v>3854</v>
      </c>
    </row>
    <row r="110" spans="1:2" ht="14">
      <c r="A110" s="26" t="s">
        <v>619</v>
      </c>
      <c r="B110" s="24">
        <v>3356</v>
      </c>
    </row>
    <row r="111" spans="1:2" ht="14">
      <c r="A111" s="26" t="s">
        <v>620</v>
      </c>
      <c r="B111" s="24">
        <v>4100</v>
      </c>
    </row>
    <row r="112" spans="1:2" ht="14">
      <c r="A112" s="26" t="s">
        <v>621</v>
      </c>
      <c r="B112" s="24">
        <v>6713</v>
      </c>
    </row>
    <row r="113" spans="1:2" ht="14">
      <c r="A113" s="26" t="s">
        <v>622</v>
      </c>
      <c r="B113" s="24">
        <v>9770</v>
      </c>
    </row>
    <row r="114" spans="1:2" ht="14">
      <c r="A114" s="26" t="s">
        <v>623</v>
      </c>
      <c r="B114" s="24">
        <v>10744</v>
      </c>
    </row>
    <row r="115" spans="1:2" ht="14">
      <c r="A115" s="26" t="s">
        <v>624</v>
      </c>
      <c r="B115" s="24">
        <v>8382</v>
      </c>
    </row>
    <row r="116" spans="1:2" ht="14">
      <c r="A116" s="26" t="s">
        <v>625</v>
      </c>
      <c r="B116" s="24">
        <v>8677</v>
      </c>
    </row>
    <row r="117" spans="1:2" ht="14">
      <c r="A117" s="26" t="s">
        <v>626</v>
      </c>
      <c r="B117" s="24">
        <v>8831</v>
      </c>
    </row>
    <row r="118" spans="1:2" ht="14">
      <c r="A118" s="26" t="s">
        <v>627</v>
      </c>
      <c r="B118" s="24">
        <v>8059</v>
      </c>
    </row>
    <row r="119" spans="1:2" ht="14">
      <c r="A119" s="26" t="s">
        <v>628</v>
      </c>
      <c r="B119" s="24">
        <v>8926</v>
      </c>
    </row>
    <row r="120" spans="1:2" ht="14">
      <c r="A120" s="26" t="s">
        <v>629</v>
      </c>
      <c r="B120" s="24">
        <v>10345</v>
      </c>
    </row>
    <row r="121" spans="1:2" ht="14">
      <c r="A121" s="26" t="s">
        <v>630</v>
      </c>
      <c r="B121" s="24">
        <v>11223</v>
      </c>
    </row>
    <row r="122" spans="1:2" ht="14">
      <c r="A122" s="26" t="s">
        <v>631</v>
      </c>
      <c r="B122" s="24">
        <v>10963</v>
      </c>
    </row>
    <row r="123" spans="1:2" ht="14">
      <c r="A123" s="26" t="s">
        <v>632</v>
      </c>
      <c r="B123" s="24">
        <v>10682</v>
      </c>
    </row>
    <row r="124" spans="1:2" ht="14">
      <c r="A124" s="26" t="s">
        <v>633</v>
      </c>
      <c r="B124" s="24">
        <v>9720</v>
      </c>
    </row>
    <row r="125" spans="1:2" ht="14">
      <c r="A125" s="26" t="s">
        <v>634</v>
      </c>
      <c r="B125" s="24">
        <v>7061</v>
      </c>
    </row>
    <row r="126" spans="1:2" ht="14">
      <c r="A126" s="26" t="s">
        <v>635</v>
      </c>
      <c r="B126" s="24">
        <v>4297</v>
      </c>
    </row>
    <row r="127" spans="1:2" ht="14">
      <c r="A127" s="26" t="s">
        <v>636</v>
      </c>
      <c r="B127" s="24">
        <v>3756</v>
      </c>
    </row>
    <row r="128" spans="1:2" ht="14">
      <c r="A128" s="26" t="s">
        <v>637</v>
      </c>
      <c r="B128" s="24">
        <v>3772</v>
      </c>
    </row>
    <row r="129" spans="1:2" ht="14">
      <c r="A129" s="26" t="s">
        <v>638</v>
      </c>
      <c r="B129" s="24">
        <v>3299</v>
      </c>
    </row>
    <row r="130" spans="1:2" ht="14">
      <c r="A130" s="26" t="s">
        <v>639</v>
      </c>
      <c r="B130" s="24">
        <v>4102</v>
      </c>
    </row>
    <row r="131" spans="1:2" ht="14">
      <c r="A131" s="26" t="s">
        <v>640</v>
      </c>
      <c r="B131" s="24">
        <v>6708</v>
      </c>
    </row>
    <row r="132" spans="1:2" ht="14">
      <c r="A132" s="26" t="s">
        <v>641</v>
      </c>
      <c r="B132" s="24">
        <v>9762</v>
      </c>
    </row>
    <row r="133" spans="1:2" ht="14">
      <c r="A133" s="26" t="s">
        <v>642</v>
      </c>
      <c r="B133" s="24">
        <v>10643</v>
      </c>
    </row>
    <row r="134" spans="1:2" ht="14">
      <c r="A134" s="26" t="s">
        <v>643</v>
      </c>
      <c r="B134" s="24">
        <v>8468</v>
      </c>
    </row>
    <row r="135" spans="1:2" ht="14">
      <c r="A135" s="26" t="s">
        <v>644</v>
      </c>
      <c r="B135" s="24">
        <v>8505</v>
      </c>
    </row>
    <row r="136" spans="1:2" ht="14">
      <c r="A136" s="26" t="s">
        <v>645</v>
      </c>
      <c r="B136" s="24">
        <v>9685</v>
      </c>
    </row>
    <row r="137" spans="1:2" ht="14">
      <c r="A137" s="26" t="s">
        <v>646</v>
      </c>
      <c r="B137" s="24">
        <v>11014</v>
      </c>
    </row>
    <row r="138" spans="1:2" ht="14">
      <c r="A138" s="26" t="s">
        <v>647</v>
      </c>
      <c r="B138" s="24">
        <v>12435</v>
      </c>
    </row>
    <row r="139" spans="1:2" ht="14">
      <c r="A139" s="26" t="s">
        <v>648</v>
      </c>
      <c r="B139" s="24">
        <v>13118</v>
      </c>
    </row>
    <row r="140" spans="1:2" ht="14">
      <c r="A140" s="26" t="s">
        <v>649</v>
      </c>
      <c r="B140" s="24">
        <v>12910</v>
      </c>
    </row>
    <row r="141" spans="1:2" ht="14">
      <c r="A141" s="26" t="s">
        <v>650</v>
      </c>
      <c r="B141" s="24">
        <v>10345</v>
      </c>
    </row>
    <row r="142" spans="1:2" ht="14">
      <c r="A142" s="26" t="s">
        <v>651</v>
      </c>
      <c r="B142" s="24">
        <v>8781</v>
      </c>
    </row>
    <row r="143" spans="1:2" ht="14">
      <c r="A143" s="26" t="s">
        <v>652</v>
      </c>
      <c r="B143" s="24">
        <v>5956</v>
      </c>
    </row>
    <row r="144" spans="1:2" ht="14">
      <c r="A144" s="26" t="s">
        <v>653</v>
      </c>
      <c r="B144" s="24">
        <v>3817</v>
      </c>
    </row>
    <row r="145" spans="1:2" ht="14">
      <c r="A145" s="26" t="s">
        <v>654</v>
      </c>
      <c r="B145" s="24">
        <v>3829</v>
      </c>
    </row>
    <row r="146" spans="1:2" ht="14">
      <c r="A146" s="26" t="s">
        <v>655</v>
      </c>
      <c r="B146" s="24">
        <v>3343</v>
      </c>
    </row>
    <row r="147" spans="1:2" ht="14">
      <c r="A147" s="26" t="s">
        <v>656</v>
      </c>
      <c r="B147" s="24">
        <v>3075</v>
      </c>
    </row>
    <row r="148" spans="1:2" ht="14">
      <c r="A148" s="26" t="s">
        <v>657</v>
      </c>
      <c r="B148" s="24">
        <v>4714</v>
      </c>
    </row>
    <row r="149" spans="1:2" ht="14">
      <c r="A149" s="26" t="s">
        <v>658</v>
      </c>
      <c r="B149" s="24">
        <v>8459</v>
      </c>
    </row>
    <row r="150" spans="1:2" ht="14">
      <c r="A150" s="26" t="s">
        <v>659</v>
      </c>
      <c r="B150" s="24">
        <v>8923</v>
      </c>
    </row>
    <row r="151" spans="1:2" ht="14">
      <c r="A151" s="26" t="s">
        <v>660</v>
      </c>
      <c r="B151" s="24">
        <v>8617</v>
      </c>
    </row>
    <row r="152" spans="1:2" ht="14">
      <c r="A152" s="26" t="s">
        <v>661</v>
      </c>
      <c r="B152" s="24">
        <v>8817</v>
      </c>
    </row>
    <row r="153" spans="1:2" ht="14">
      <c r="A153" s="26" t="s">
        <v>662</v>
      </c>
      <c r="B153" s="24">
        <v>6540</v>
      </c>
    </row>
    <row r="154" spans="1:2" ht="14">
      <c r="A154" s="26" t="s">
        <v>663</v>
      </c>
      <c r="B154" s="24">
        <v>5886</v>
      </c>
    </row>
    <row r="155" spans="1:2" ht="14">
      <c r="A155" s="26" t="s">
        <v>664</v>
      </c>
      <c r="B155" s="24">
        <v>7918</v>
      </c>
    </row>
    <row r="156" spans="1:2" ht="14">
      <c r="A156" s="26" t="s">
        <v>665</v>
      </c>
      <c r="B156" s="24">
        <v>8909</v>
      </c>
    </row>
    <row r="157" spans="1:2" ht="14">
      <c r="A157" s="26" t="s">
        <v>666</v>
      </c>
      <c r="B157" s="24">
        <v>10116</v>
      </c>
    </row>
    <row r="158" spans="1:2" ht="14">
      <c r="A158" s="26" t="s">
        <v>667</v>
      </c>
      <c r="B158" s="24">
        <v>11135</v>
      </c>
    </row>
    <row r="159" spans="1:2" ht="14">
      <c r="A159" s="26" t="s">
        <v>668</v>
      </c>
      <c r="B159" s="24">
        <v>11040</v>
      </c>
    </row>
    <row r="160" spans="1:2" ht="14">
      <c r="A160" s="26" t="s">
        <v>669</v>
      </c>
      <c r="B160" s="24">
        <v>10614</v>
      </c>
    </row>
    <row r="161" spans="1:2" ht="14">
      <c r="A161" s="26" t="s">
        <v>670</v>
      </c>
      <c r="B161" s="24">
        <v>9773</v>
      </c>
    </row>
    <row r="162" spans="1:2" ht="14">
      <c r="A162" s="26" t="s">
        <v>671</v>
      </c>
      <c r="B162" s="24">
        <v>7081</v>
      </c>
    </row>
    <row r="163" spans="1:2" ht="14">
      <c r="A163" s="26" t="s">
        <v>672</v>
      </c>
      <c r="B163" s="24">
        <v>4456</v>
      </c>
    </row>
    <row r="164" spans="1:2" ht="14">
      <c r="A164" s="26" t="s">
        <v>673</v>
      </c>
      <c r="B164" s="24">
        <v>3774</v>
      </c>
    </row>
    <row r="165" spans="1:2" ht="14">
      <c r="A165" s="26" t="s">
        <v>674</v>
      </c>
      <c r="B165" s="24">
        <v>3747</v>
      </c>
    </row>
    <row r="166" spans="1:2" ht="14">
      <c r="A166" s="26" t="s">
        <v>675</v>
      </c>
      <c r="B166" s="24">
        <v>3373</v>
      </c>
    </row>
    <row r="167" spans="1:2" ht="14">
      <c r="A167" s="26" t="s">
        <v>676</v>
      </c>
      <c r="B167" s="24">
        <v>4060</v>
      </c>
    </row>
    <row r="168" spans="1:2" ht="14">
      <c r="A168" s="26" t="s">
        <v>677</v>
      </c>
      <c r="B168" s="24">
        <v>6746</v>
      </c>
    </row>
    <row r="169" spans="1:2" ht="14">
      <c r="A169" s="26" t="s">
        <v>678</v>
      </c>
      <c r="B169" s="24">
        <v>9992</v>
      </c>
    </row>
    <row r="170" spans="1:2" ht="14">
      <c r="A170" s="26" t="s">
        <v>679</v>
      </c>
      <c r="B170" s="24">
        <v>10631</v>
      </c>
    </row>
    <row r="171" spans="1:2" ht="14">
      <c r="A171" s="26" t="s">
        <v>680</v>
      </c>
      <c r="B171" s="24">
        <v>8337</v>
      </c>
    </row>
    <row r="172" spans="1:2" ht="14">
      <c r="A172" s="26" t="s">
        <v>681</v>
      </c>
      <c r="B172" s="24">
        <v>8598</v>
      </c>
    </row>
    <row r="173" spans="1:2" ht="28">
      <c r="A173" s="26" t="s">
        <v>682</v>
      </c>
      <c r="B173" s="24">
        <v>9120</v>
      </c>
    </row>
    <row r="174" spans="1:2" ht="28">
      <c r="A174" s="26" t="s">
        <v>683</v>
      </c>
      <c r="B174" s="24">
        <v>10976</v>
      </c>
    </row>
    <row r="175" spans="1:2" ht="28">
      <c r="A175" s="26" t="s">
        <v>684</v>
      </c>
      <c r="B175" s="24">
        <v>12368</v>
      </c>
    </row>
    <row r="176" spans="1:2" ht="28">
      <c r="A176" s="26" t="s">
        <v>685</v>
      </c>
      <c r="B176" s="24">
        <v>13223</v>
      </c>
    </row>
    <row r="177" spans="1:2" ht="28">
      <c r="A177" s="26" t="s">
        <v>686</v>
      </c>
      <c r="B177" s="24">
        <v>12561</v>
      </c>
    </row>
    <row r="178" spans="1:2" ht="28">
      <c r="A178" s="26" t="s">
        <v>687</v>
      </c>
      <c r="B178" s="24">
        <v>10423</v>
      </c>
    </row>
    <row r="179" spans="1:2" ht="28">
      <c r="A179" s="26" t="s">
        <v>688</v>
      </c>
      <c r="B179" s="24">
        <v>8808</v>
      </c>
    </row>
    <row r="180" spans="1:2" ht="28">
      <c r="A180" s="26" t="s">
        <v>689</v>
      </c>
      <c r="B180" s="24">
        <v>6007</v>
      </c>
    </row>
    <row r="181" spans="1:2" ht="28">
      <c r="A181" s="26" t="s">
        <v>690</v>
      </c>
      <c r="B181" s="24">
        <v>3934</v>
      </c>
    </row>
    <row r="182" spans="1:2" ht="28">
      <c r="A182" s="26" t="s">
        <v>691</v>
      </c>
      <c r="B182" s="24">
        <v>3783</v>
      </c>
    </row>
    <row r="183" spans="1:2" ht="28">
      <c r="A183" s="26" t="s">
        <v>692</v>
      </c>
      <c r="B183" s="24">
        <v>3283</v>
      </c>
    </row>
    <row r="184" spans="1:2" ht="28">
      <c r="A184" s="26" t="s">
        <v>693</v>
      </c>
      <c r="B184" s="24">
        <v>3509</v>
      </c>
    </row>
    <row r="185" spans="1:2" ht="28">
      <c r="A185" s="26" t="s">
        <v>694</v>
      </c>
      <c r="B185" s="24">
        <v>4008</v>
      </c>
    </row>
    <row r="186" spans="1:2" ht="28">
      <c r="A186" s="26" t="s">
        <v>695</v>
      </c>
      <c r="B186" s="24">
        <v>7270</v>
      </c>
    </row>
    <row r="187" spans="1:2" ht="28">
      <c r="A187" s="26" t="s">
        <v>696</v>
      </c>
      <c r="B187" s="24">
        <v>8319</v>
      </c>
    </row>
    <row r="188" spans="1:2" ht="28">
      <c r="A188" s="26" t="s">
        <v>697</v>
      </c>
      <c r="B188" s="24">
        <v>8701</v>
      </c>
    </row>
    <row r="189" spans="1:2" ht="28">
      <c r="A189" s="26" t="s">
        <v>698</v>
      </c>
      <c r="B189" s="24">
        <v>10139</v>
      </c>
    </row>
    <row r="190" spans="1:2" ht="28">
      <c r="A190" s="26" t="s">
        <v>699</v>
      </c>
      <c r="B190" s="24">
        <v>6906</v>
      </c>
    </row>
    <row r="191" spans="1:2" ht="28">
      <c r="A191" s="26" t="s">
        <v>700</v>
      </c>
      <c r="B191" s="24">
        <v>6752</v>
      </c>
    </row>
    <row r="192" spans="1:2" ht="14">
      <c r="A192" s="26" t="s">
        <v>701</v>
      </c>
      <c r="B192" s="24">
        <v>7861</v>
      </c>
    </row>
    <row r="193" spans="1:2" ht="14">
      <c r="A193" s="26" t="s">
        <v>702</v>
      </c>
      <c r="B193" s="24">
        <v>11202</v>
      </c>
    </row>
    <row r="194" spans="1:2" ht="14">
      <c r="A194" s="26" t="s">
        <v>703</v>
      </c>
      <c r="B194" s="24">
        <v>12407</v>
      </c>
    </row>
    <row r="195" spans="1:2" ht="14">
      <c r="A195" s="26" t="s">
        <v>704</v>
      </c>
      <c r="B195" s="24">
        <v>13230</v>
      </c>
    </row>
    <row r="196" spans="1:2" ht="14">
      <c r="A196" s="26" t="s">
        <v>705</v>
      </c>
      <c r="B196" s="24">
        <v>12640</v>
      </c>
    </row>
    <row r="197" spans="1:2" ht="14">
      <c r="A197" s="26" t="s">
        <v>706</v>
      </c>
      <c r="B197" s="24">
        <v>10337</v>
      </c>
    </row>
    <row r="198" spans="1:2" ht="14">
      <c r="A198" s="26" t="s">
        <v>707</v>
      </c>
      <c r="B198" s="24">
        <v>8823</v>
      </c>
    </row>
    <row r="199" spans="1:2" ht="14">
      <c r="A199" s="26" t="s">
        <v>708</v>
      </c>
      <c r="B199" s="24">
        <v>5919</v>
      </c>
    </row>
    <row r="200" spans="1:2" ht="14">
      <c r="A200" s="26" t="s">
        <v>709</v>
      </c>
      <c r="B200" s="24">
        <v>3934</v>
      </c>
    </row>
    <row r="201" spans="1:2" ht="14">
      <c r="A201" s="26" t="s">
        <v>710</v>
      </c>
      <c r="B201" s="24">
        <v>3758</v>
      </c>
    </row>
    <row r="202" spans="1:2" ht="14">
      <c r="A202" s="26" t="s">
        <v>711</v>
      </c>
      <c r="B202" s="24">
        <v>3265</v>
      </c>
    </row>
    <row r="203" spans="1:2" ht="14">
      <c r="A203" s="26" t="s">
        <v>712</v>
      </c>
      <c r="B203" s="24">
        <v>3594</v>
      </c>
    </row>
    <row r="204" spans="1:2" ht="14">
      <c r="A204" s="26" t="s">
        <v>713</v>
      </c>
      <c r="B204" s="24">
        <v>3805</v>
      </c>
    </row>
    <row r="205" spans="1:2" ht="14">
      <c r="A205" s="26" t="s">
        <v>714</v>
      </c>
      <c r="B205" s="24">
        <v>7363</v>
      </c>
    </row>
    <row r="206" spans="1:2" ht="14">
      <c r="A206" s="26" t="s">
        <v>715</v>
      </c>
      <c r="B206" s="24">
        <v>8753</v>
      </c>
    </row>
    <row r="207" spans="1:2" ht="14">
      <c r="A207" s="26" t="s">
        <v>716</v>
      </c>
      <c r="B207" s="24">
        <v>9196</v>
      </c>
    </row>
    <row r="208" spans="1:2" ht="14">
      <c r="A208" s="26" t="s">
        <v>717</v>
      </c>
      <c r="B208" s="24">
        <v>9324</v>
      </c>
    </row>
    <row r="209" spans="1:2" ht="14">
      <c r="A209" s="26" t="s">
        <v>718</v>
      </c>
      <c r="B209" s="24">
        <v>7030</v>
      </c>
    </row>
    <row r="210" spans="1:2" ht="14">
      <c r="A210" s="26" t="s">
        <v>719</v>
      </c>
      <c r="B210" s="24">
        <v>5767</v>
      </c>
    </row>
    <row r="211" spans="1:2" ht="28">
      <c r="A211" s="26" t="s">
        <v>720</v>
      </c>
      <c r="B211" s="24">
        <v>7904</v>
      </c>
    </row>
    <row r="212" spans="1:2" ht="28">
      <c r="A212" s="26" t="s">
        <v>721</v>
      </c>
      <c r="B212" s="24">
        <v>9008</v>
      </c>
    </row>
    <row r="213" spans="1:2" ht="28">
      <c r="A213" s="26" t="s">
        <v>722</v>
      </c>
      <c r="B213" s="24">
        <v>10075</v>
      </c>
    </row>
    <row r="214" spans="1:2" ht="28">
      <c r="A214" s="26" t="s">
        <v>723</v>
      </c>
      <c r="B214" s="24">
        <v>11196</v>
      </c>
    </row>
    <row r="215" spans="1:2" ht="28">
      <c r="A215" s="26" t="s">
        <v>724</v>
      </c>
      <c r="B215" s="24">
        <v>10992</v>
      </c>
    </row>
    <row r="216" spans="1:2" ht="28">
      <c r="A216" s="26" t="s">
        <v>725</v>
      </c>
      <c r="B216" s="24">
        <v>10820</v>
      </c>
    </row>
    <row r="217" spans="1:2" ht="28">
      <c r="A217" s="26" t="s">
        <v>726</v>
      </c>
      <c r="B217" s="24">
        <v>9722</v>
      </c>
    </row>
    <row r="218" spans="1:2" ht="28">
      <c r="A218" s="26" t="s">
        <v>727</v>
      </c>
      <c r="B218" s="24">
        <v>7044</v>
      </c>
    </row>
    <row r="219" spans="1:2" ht="28">
      <c r="A219" s="26" t="s">
        <v>728</v>
      </c>
      <c r="B219" s="24">
        <v>3904</v>
      </c>
    </row>
    <row r="220" spans="1:2" ht="28">
      <c r="A220" s="26" t="s">
        <v>729</v>
      </c>
      <c r="B220" s="24">
        <v>3743</v>
      </c>
    </row>
    <row r="221" spans="1:2" ht="28">
      <c r="A221" s="26" t="s">
        <v>730</v>
      </c>
      <c r="B221" s="24">
        <v>3269</v>
      </c>
    </row>
    <row r="222" spans="1:2" ht="28">
      <c r="A222" s="26" t="s">
        <v>731</v>
      </c>
      <c r="B222" s="24">
        <v>3543</v>
      </c>
    </row>
    <row r="223" spans="1:2" ht="28">
      <c r="A223" s="26" t="s">
        <v>732</v>
      </c>
      <c r="B223" s="24">
        <v>3817</v>
      </c>
    </row>
    <row r="224" spans="1:2" ht="28">
      <c r="A224" s="26" t="s">
        <v>733</v>
      </c>
      <c r="B224" s="24">
        <v>7344</v>
      </c>
    </row>
    <row r="225" spans="1:2" ht="28">
      <c r="A225" s="26" t="s">
        <v>734</v>
      </c>
      <c r="B225" s="24">
        <v>8789</v>
      </c>
    </row>
    <row r="226" spans="1:2" ht="28">
      <c r="A226" s="26" t="s">
        <v>735</v>
      </c>
      <c r="B226" s="24">
        <v>9264</v>
      </c>
    </row>
    <row r="227" spans="1:2" ht="28">
      <c r="A227" s="26" t="s">
        <v>736</v>
      </c>
      <c r="B227" s="24">
        <v>9573</v>
      </c>
    </row>
    <row r="228" spans="1:2" ht="28">
      <c r="A228" s="26" t="s">
        <v>737</v>
      </c>
      <c r="B228" s="24">
        <v>7157</v>
      </c>
    </row>
    <row r="229" spans="1:2" ht="28">
      <c r="A229" s="26" t="s">
        <v>738</v>
      </c>
      <c r="B229" s="24">
        <v>6521</v>
      </c>
    </row>
    <row r="230" spans="1:2" ht="14">
      <c r="A230" s="26" t="s">
        <v>510</v>
      </c>
      <c r="B230" s="24">
        <v>1755170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3024-ECC8-F044-A033-409EDE753C4C}">
  <dimension ref="A1:H452"/>
  <sheetViews>
    <sheetView workbookViewId="0">
      <selection activeCell="G1" sqref="G1:H452"/>
    </sheetView>
  </sheetViews>
  <sheetFormatPr baseColWidth="10" defaultRowHeight="13"/>
  <sheetData>
    <row r="1" spans="1:8" ht="14">
      <c r="A1" s="28" t="s">
        <v>511</v>
      </c>
      <c r="B1" s="28" t="s">
        <v>512</v>
      </c>
      <c r="G1" s="28" t="s">
        <v>511</v>
      </c>
      <c r="H1" s="28" t="s">
        <v>512</v>
      </c>
    </row>
    <row r="2" spans="1:8" ht="56">
      <c r="A2" s="32" t="s">
        <v>446</v>
      </c>
      <c r="B2" s="33">
        <v>3695</v>
      </c>
      <c r="D2" t="str">
        <f>LEFT(Table1[[#This Row],[year]],10)</f>
        <v>April 2002</v>
      </c>
      <c r="E2">
        <f>Table1[[#This Row],[quota]]</f>
        <v>3695</v>
      </c>
      <c r="G2" t="s">
        <v>513</v>
      </c>
      <c r="H2">
        <v>3695</v>
      </c>
    </row>
    <row r="3" spans="1:8" ht="70">
      <c r="A3" s="29" t="s">
        <v>447</v>
      </c>
      <c r="B3" s="24">
        <v>3800</v>
      </c>
      <c r="D3" t="str">
        <f>LEFT(Table1[[#This Row],[year]],10)</f>
        <v>April 2002</v>
      </c>
      <c r="E3">
        <f>Table1[[#This Row],[quota]]</f>
        <v>3800</v>
      </c>
      <c r="G3" t="s">
        <v>513</v>
      </c>
      <c r="H3">
        <v>3800</v>
      </c>
    </row>
    <row r="4" spans="1:8" ht="56">
      <c r="A4" s="29" t="s">
        <v>428</v>
      </c>
      <c r="B4" s="24">
        <v>4895</v>
      </c>
      <c r="D4" t="str">
        <f>LEFT(Table1[[#This Row],[year]],10)</f>
        <v>April 2003</v>
      </c>
      <c r="E4">
        <f>Table1[[#This Row],[quota]]</f>
        <v>4895</v>
      </c>
      <c r="G4" t="s">
        <v>514</v>
      </c>
      <c r="H4">
        <v>4895</v>
      </c>
    </row>
    <row r="5" spans="1:8" ht="70">
      <c r="A5" s="29" t="s">
        <v>429</v>
      </c>
      <c r="B5" s="24">
        <v>4875</v>
      </c>
      <c r="D5" t="str">
        <f>LEFT(Table1[[#This Row],[year]],10)</f>
        <v>April 2003</v>
      </c>
      <c r="E5">
        <f>Table1[[#This Row],[quota]]</f>
        <v>4875</v>
      </c>
      <c r="G5" t="s">
        <v>514</v>
      </c>
      <c r="H5">
        <v>4875</v>
      </c>
    </row>
    <row r="6" spans="1:8" ht="56">
      <c r="A6" s="29" t="s">
        <v>404</v>
      </c>
      <c r="B6" s="24">
        <v>5100</v>
      </c>
      <c r="D6" t="str">
        <f>LEFT(Table1[[#This Row],[year]],10)</f>
        <v>April 2004</v>
      </c>
      <c r="E6">
        <f>Table1[[#This Row],[quota]]</f>
        <v>5100</v>
      </c>
      <c r="G6" t="s">
        <v>515</v>
      </c>
      <c r="H6">
        <v>5100</v>
      </c>
    </row>
    <row r="7" spans="1:8" ht="70">
      <c r="A7" s="29" t="s">
        <v>405</v>
      </c>
      <c r="B7" s="24">
        <v>5072</v>
      </c>
      <c r="D7" t="str">
        <f>LEFT(Table1[[#This Row],[year]],10)</f>
        <v>April 2004</v>
      </c>
      <c r="E7">
        <f>Table1[[#This Row],[quota]]</f>
        <v>5072</v>
      </c>
      <c r="G7" t="s">
        <v>515</v>
      </c>
      <c r="H7">
        <v>5072</v>
      </c>
    </row>
    <row r="8" spans="1:8" ht="56">
      <c r="A8" s="29" t="s">
        <v>380</v>
      </c>
      <c r="B8" s="24">
        <v>5551</v>
      </c>
      <c r="D8" t="str">
        <f>LEFT(Table1[[#This Row],[year]],10)</f>
        <v>April 2005</v>
      </c>
      <c r="E8">
        <f>Table1[[#This Row],[quota]]</f>
        <v>5551</v>
      </c>
      <c r="G8" t="s">
        <v>516</v>
      </c>
      <c r="H8">
        <v>5551</v>
      </c>
    </row>
    <row r="9" spans="1:8" ht="70">
      <c r="A9" s="29" t="s">
        <v>381</v>
      </c>
      <c r="B9" s="24">
        <v>5735</v>
      </c>
      <c r="D9" t="str">
        <f>LEFT(Table1[[#This Row],[year]],10)</f>
        <v>April 2005</v>
      </c>
      <c r="E9">
        <f>Table1[[#This Row],[quota]]</f>
        <v>5735</v>
      </c>
      <c r="G9" t="s">
        <v>516</v>
      </c>
      <c r="H9">
        <v>5735</v>
      </c>
    </row>
    <row r="10" spans="1:8" ht="56">
      <c r="A10" s="29" t="s">
        <v>356</v>
      </c>
      <c r="B10" s="24">
        <v>5510</v>
      </c>
      <c r="D10" t="str">
        <f>LEFT(Table1[[#This Row],[year]],10)</f>
        <v>April 2006</v>
      </c>
      <c r="E10">
        <f>Table1[[#This Row],[quota]]</f>
        <v>5510</v>
      </c>
      <c r="G10" t="s">
        <v>517</v>
      </c>
      <c r="H10">
        <v>5510</v>
      </c>
    </row>
    <row r="11" spans="1:8" ht="70">
      <c r="A11" s="29" t="s">
        <v>357</v>
      </c>
      <c r="B11" s="24">
        <v>5526</v>
      </c>
      <c r="D11" t="str">
        <f>LEFT(Table1[[#This Row],[year]],10)</f>
        <v>April 2006</v>
      </c>
      <c r="E11">
        <f>Table1[[#This Row],[quota]]</f>
        <v>5526</v>
      </c>
      <c r="G11" t="s">
        <v>517</v>
      </c>
      <c r="H11">
        <v>5526</v>
      </c>
    </row>
    <row r="12" spans="1:8" ht="56">
      <c r="A12" s="29" t="s">
        <v>332</v>
      </c>
      <c r="B12" s="24">
        <v>5363</v>
      </c>
      <c r="D12" t="str">
        <f>LEFT(Table1[[#This Row],[year]],10)</f>
        <v>April 2007</v>
      </c>
      <c r="E12">
        <f>Table1[[#This Row],[quota]]</f>
        <v>5363</v>
      </c>
      <c r="G12" t="s">
        <v>518</v>
      </c>
      <c r="H12">
        <v>5363</v>
      </c>
    </row>
    <row r="13" spans="1:8" ht="70">
      <c r="A13" s="29" t="s">
        <v>333</v>
      </c>
      <c r="B13" s="24">
        <v>5325</v>
      </c>
      <c r="D13" t="str">
        <f>LEFT(Table1[[#This Row],[year]],10)</f>
        <v>April 2007</v>
      </c>
      <c r="E13">
        <f>Table1[[#This Row],[quota]]</f>
        <v>5325</v>
      </c>
      <c r="G13" t="s">
        <v>518</v>
      </c>
      <c r="H13">
        <v>5325</v>
      </c>
    </row>
    <row r="14" spans="1:8" ht="56">
      <c r="A14" s="29" t="s">
        <v>319</v>
      </c>
      <c r="B14" s="24">
        <v>4888</v>
      </c>
      <c r="D14" t="str">
        <f>LEFT(Table1[[#This Row],[year]],10)</f>
        <v>April 2008</v>
      </c>
      <c r="E14">
        <f>Table1[[#This Row],[quota]]</f>
        <v>4888</v>
      </c>
      <c r="G14" t="s">
        <v>519</v>
      </c>
      <c r="H14">
        <v>4888</v>
      </c>
    </row>
    <row r="15" spans="1:8" ht="70">
      <c r="A15" s="29" t="s">
        <v>318</v>
      </c>
      <c r="B15" s="24">
        <v>4866</v>
      </c>
      <c r="D15" t="str">
        <f>LEFT(Table1[[#This Row],[year]],10)</f>
        <v>April 2008</v>
      </c>
      <c r="E15">
        <f>Table1[[#This Row],[quota]]</f>
        <v>4866</v>
      </c>
      <c r="G15" t="s">
        <v>519</v>
      </c>
      <c r="H15">
        <v>4866</v>
      </c>
    </row>
    <row r="16" spans="1:8" ht="56">
      <c r="A16" s="29" t="s">
        <v>295</v>
      </c>
      <c r="B16" s="24">
        <v>3508</v>
      </c>
      <c r="D16" t="str">
        <f>LEFT(Table1[[#This Row],[year]],10)</f>
        <v>April 2009</v>
      </c>
      <c r="E16">
        <f>Table1[[#This Row],[quota]]</f>
        <v>3508</v>
      </c>
      <c r="G16" t="s">
        <v>520</v>
      </c>
      <c r="H16">
        <v>3508</v>
      </c>
    </row>
    <row r="17" spans="1:8" ht="70">
      <c r="A17" s="29" t="s">
        <v>294</v>
      </c>
      <c r="B17" s="24">
        <v>3565</v>
      </c>
      <c r="D17" t="str">
        <f>LEFT(Table1[[#This Row],[year]],10)</f>
        <v>April 2009</v>
      </c>
      <c r="E17">
        <f>Table1[[#This Row],[quota]]</f>
        <v>3565</v>
      </c>
      <c r="G17" t="s">
        <v>520</v>
      </c>
      <c r="H17">
        <v>3565</v>
      </c>
    </row>
    <row r="18" spans="1:8" ht="56">
      <c r="A18" s="29" t="s">
        <v>271</v>
      </c>
      <c r="B18" s="24">
        <v>2166</v>
      </c>
      <c r="D18" t="str">
        <f>LEFT(Table1[[#This Row],[year]],10)</f>
        <v>April 2010</v>
      </c>
      <c r="E18">
        <f>Table1[[#This Row],[quota]]</f>
        <v>2166</v>
      </c>
      <c r="G18" t="s">
        <v>521</v>
      </c>
      <c r="H18">
        <v>2166</v>
      </c>
    </row>
    <row r="19" spans="1:8" ht="70">
      <c r="A19" s="29" t="s">
        <v>270</v>
      </c>
      <c r="B19" s="24">
        <v>2199</v>
      </c>
      <c r="D19" t="str">
        <f>LEFT(Table1[[#This Row],[year]],10)</f>
        <v>April 2010</v>
      </c>
      <c r="E19">
        <f>Table1[[#This Row],[quota]]</f>
        <v>2199</v>
      </c>
      <c r="G19" t="s">
        <v>521</v>
      </c>
      <c r="H19">
        <v>2199</v>
      </c>
    </row>
    <row r="20" spans="1:8" ht="56">
      <c r="A20" s="29" t="s">
        <v>247</v>
      </c>
      <c r="B20" s="24">
        <v>1894</v>
      </c>
      <c r="D20" t="str">
        <f>LEFT(Table1[[#This Row],[year]],10)</f>
        <v>April 2011</v>
      </c>
      <c r="E20">
        <f>Table1[[#This Row],[quota]]</f>
        <v>1894</v>
      </c>
      <c r="G20" t="s">
        <v>522</v>
      </c>
      <c r="H20">
        <v>1894</v>
      </c>
    </row>
    <row r="21" spans="1:8" ht="70">
      <c r="A21" s="29" t="s">
        <v>246</v>
      </c>
      <c r="B21" s="24">
        <v>1871</v>
      </c>
      <c r="D21" t="str">
        <f>LEFT(Table1[[#This Row],[year]],10)</f>
        <v>April 2011</v>
      </c>
      <c r="E21">
        <f>Table1[[#This Row],[quota]]</f>
        <v>1871</v>
      </c>
      <c r="G21" t="s">
        <v>522</v>
      </c>
      <c r="H21">
        <v>1871</v>
      </c>
    </row>
    <row r="22" spans="1:8" ht="56">
      <c r="A22" s="29" t="s">
        <v>223</v>
      </c>
      <c r="B22" s="24">
        <v>1877</v>
      </c>
      <c r="D22" t="str">
        <f>LEFT(Table1[[#This Row],[year]],10)</f>
        <v>April 2012</v>
      </c>
      <c r="E22">
        <f>Table1[[#This Row],[quota]]</f>
        <v>1877</v>
      </c>
      <c r="G22" t="s">
        <v>523</v>
      </c>
      <c r="H22">
        <v>1877</v>
      </c>
    </row>
    <row r="23" spans="1:8" ht="70">
      <c r="A23" s="29" t="s">
        <v>222</v>
      </c>
      <c r="B23" s="24">
        <v>1857</v>
      </c>
      <c r="D23" t="str">
        <f>LEFT(Table1[[#This Row],[year]],10)</f>
        <v>April 2012</v>
      </c>
      <c r="E23">
        <f>Table1[[#This Row],[quota]]</f>
        <v>1857</v>
      </c>
      <c r="G23" t="s">
        <v>523</v>
      </c>
      <c r="H23">
        <v>1857</v>
      </c>
    </row>
    <row r="24" spans="1:8" ht="56">
      <c r="A24" s="29" t="s">
        <v>199</v>
      </c>
      <c r="B24" s="24">
        <v>1621</v>
      </c>
      <c r="D24" t="str">
        <f>LEFT(Table1[[#This Row],[year]],10)</f>
        <v>April 2013</v>
      </c>
      <c r="E24">
        <f>Table1[[#This Row],[quota]]</f>
        <v>1621</v>
      </c>
      <c r="G24" t="s">
        <v>524</v>
      </c>
      <c r="H24">
        <v>1621</v>
      </c>
    </row>
    <row r="25" spans="1:8" ht="70">
      <c r="A25" s="29" t="s">
        <v>198</v>
      </c>
      <c r="B25" s="24">
        <v>1614</v>
      </c>
      <c r="D25" t="str">
        <f>LEFT(Table1[[#This Row],[year]],10)</f>
        <v>April 2013</v>
      </c>
      <c r="E25">
        <f>Table1[[#This Row],[quota]]</f>
        <v>1614</v>
      </c>
      <c r="G25" t="s">
        <v>524</v>
      </c>
      <c r="H25">
        <v>1614</v>
      </c>
    </row>
    <row r="26" spans="1:8" ht="56">
      <c r="A26" s="29" t="s">
        <v>175</v>
      </c>
      <c r="B26" s="24">
        <v>1582</v>
      </c>
      <c r="D26" t="str">
        <f>LEFT(Table1[[#This Row],[year]],10)</f>
        <v>April 2014</v>
      </c>
      <c r="E26">
        <f>Table1[[#This Row],[quota]]</f>
        <v>1582</v>
      </c>
      <c r="G26" t="s">
        <v>525</v>
      </c>
      <c r="H26">
        <v>1582</v>
      </c>
    </row>
    <row r="27" spans="1:8" ht="70">
      <c r="A27" s="29" t="s">
        <v>174</v>
      </c>
      <c r="B27" s="24">
        <v>1541</v>
      </c>
      <c r="D27" t="str">
        <f>LEFT(Table1[[#This Row],[year]],10)</f>
        <v>April 2014</v>
      </c>
      <c r="E27">
        <f>Table1[[#This Row],[quota]]</f>
        <v>1541</v>
      </c>
      <c r="G27" t="s">
        <v>525</v>
      </c>
      <c r="H27">
        <v>1541</v>
      </c>
    </row>
    <row r="28" spans="1:8" ht="56">
      <c r="A28" s="29" t="s">
        <v>151</v>
      </c>
      <c r="B28" s="24">
        <v>2371</v>
      </c>
      <c r="D28" t="str">
        <f>LEFT(Table1[[#This Row],[year]],10)</f>
        <v>April 2015</v>
      </c>
      <c r="E28">
        <f>Table1[[#This Row],[quota]]</f>
        <v>2371</v>
      </c>
      <c r="G28" t="s">
        <v>526</v>
      </c>
      <c r="H28">
        <v>2371</v>
      </c>
    </row>
    <row r="29" spans="1:8" ht="70">
      <c r="A29" s="29" t="s">
        <v>150</v>
      </c>
      <c r="B29" s="24">
        <v>2370</v>
      </c>
      <c r="D29" t="str">
        <f>LEFT(Table1[[#This Row],[year]],10)</f>
        <v>April 2015</v>
      </c>
      <c r="E29">
        <f>Table1[[#This Row],[quota]]</f>
        <v>2370</v>
      </c>
      <c r="G29" t="s">
        <v>526</v>
      </c>
      <c r="H29">
        <v>2370</v>
      </c>
    </row>
    <row r="30" spans="1:8" ht="56">
      <c r="A30" s="29" t="s">
        <v>127</v>
      </c>
      <c r="B30" s="24">
        <v>4427</v>
      </c>
      <c r="D30" t="str">
        <f>LEFT(Table1[[#This Row],[year]],10)</f>
        <v>April 2016</v>
      </c>
      <c r="E30">
        <f>Table1[[#This Row],[quota]]</f>
        <v>4427</v>
      </c>
      <c r="G30" t="s">
        <v>527</v>
      </c>
      <c r="H30">
        <v>4427</v>
      </c>
    </row>
    <row r="31" spans="1:8" ht="70">
      <c r="A31" s="29" t="s">
        <v>126</v>
      </c>
      <c r="B31" s="24">
        <v>4246</v>
      </c>
      <c r="D31" t="str">
        <f>LEFT(Table1[[#This Row],[year]],10)</f>
        <v>April 2016</v>
      </c>
      <c r="E31">
        <f>Table1[[#This Row],[quota]]</f>
        <v>4246</v>
      </c>
      <c r="G31" t="s">
        <v>527</v>
      </c>
      <c r="H31">
        <v>4246</v>
      </c>
    </row>
    <row r="32" spans="1:8" ht="56">
      <c r="A32" s="29" t="s">
        <v>103</v>
      </c>
      <c r="B32" s="24">
        <v>4431</v>
      </c>
      <c r="D32" t="str">
        <f>LEFT(Table1[[#This Row],[year]],10)</f>
        <v>April 2017</v>
      </c>
      <c r="E32">
        <f>Table1[[#This Row],[quota]]</f>
        <v>4431</v>
      </c>
      <c r="G32" t="s">
        <v>528</v>
      </c>
      <c r="H32">
        <v>4431</v>
      </c>
    </row>
    <row r="33" spans="1:8" ht="70">
      <c r="A33" s="29" t="s">
        <v>102</v>
      </c>
      <c r="B33" s="24">
        <v>4413</v>
      </c>
      <c r="D33" t="str">
        <f>LEFT(Table1[[#This Row],[year]],10)</f>
        <v>April 2017</v>
      </c>
      <c r="E33">
        <f>Table1[[#This Row],[quota]]</f>
        <v>4413</v>
      </c>
      <c r="G33" t="s">
        <v>528</v>
      </c>
      <c r="H33">
        <v>4413</v>
      </c>
    </row>
    <row r="34" spans="1:8" ht="56">
      <c r="A34" s="29" t="s">
        <v>79</v>
      </c>
      <c r="B34" s="24">
        <v>4375</v>
      </c>
      <c r="D34" t="str">
        <f>LEFT(Table1[[#This Row],[year]],10)</f>
        <v>April 2018</v>
      </c>
      <c r="E34">
        <f>Table1[[#This Row],[quota]]</f>
        <v>4375</v>
      </c>
      <c r="G34" t="s">
        <v>529</v>
      </c>
      <c r="H34">
        <v>4375</v>
      </c>
    </row>
    <row r="35" spans="1:8" ht="70">
      <c r="A35" s="29" t="s">
        <v>78</v>
      </c>
      <c r="B35" s="24">
        <v>4334</v>
      </c>
      <c r="D35" t="str">
        <f>LEFT(Table1[[#This Row],[year]],10)</f>
        <v>April 2018</v>
      </c>
      <c r="E35">
        <f>Table1[[#This Row],[quota]]</f>
        <v>4334</v>
      </c>
      <c r="G35" t="s">
        <v>529</v>
      </c>
      <c r="H35">
        <v>4334</v>
      </c>
    </row>
    <row r="36" spans="1:8" ht="56">
      <c r="A36" s="29" t="s">
        <v>55</v>
      </c>
      <c r="B36" s="24">
        <v>4396</v>
      </c>
      <c r="D36" t="str">
        <f>LEFT(Table1[[#This Row],[year]],10)</f>
        <v>April 2019</v>
      </c>
      <c r="E36">
        <f>Table1[[#This Row],[quota]]</f>
        <v>4396</v>
      </c>
      <c r="G36" t="s">
        <v>530</v>
      </c>
      <c r="H36">
        <v>4396</v>
      </c>
    </row>
    <row r="37" spans="1:8" ht="70">
      <c r="A37" s="29" t="s">
        <v>54</v>
      </c>
      <c r="B37" s="24">
        <v>4395</v>
      </c>
      <c r="D37" t="str">
        <f>LEFT(Table1[[#This Row],[year]],10)</f>
        <v>April 2019</v>
      </c>
      <c r="E37">
        <f>Table1[[#This Row],[quota]]</f>
        <v>4395</v>
      </c>
      <c r="G37" t="s">
        <v>530</v>
      </c>
      <c r="H37">
        <v>4395</v>
      </c>
    </row>
    <row r="38" spans="1:8" ht="56">
      <c r="A38" s="29" t="s">
        <v>8</v>
      </c>
      <c r="B38" s="24">
        <v>2960</v>
      </c>
      <c r="D38" t="str">
        <f>LEFT(Table1[[#This Row],[year]],10)</f>
        <v>April 2021</v>
      </c>
      <c r="E38">
        <f>Table1[[#This Row],[quota]]</f>
        <v>2960</v>
      </c>
      <c r="G38" t="s">
        <v>531</v>
      </c>
      <c r="H38">
        <v>2960</v>
      </c>
    </row>
    <row r="39" spans="1:8" ht="70">
      <c r="A39" s="29" t="s">
        <v>454</v>
      </c>
      <c r="B39" s="24">
        <v>3935</v>
      </c>
      <c r="D39" t="str">
        <f>LEFT(Table1[[#This Row],[year]],11)</f>
        <v>August 2002</v>
      </c>
      <c r="E39">
        <f>Table1[[#This Row],[quota]]</f>
        <v>3935</v>
      </c>
      <c r="G39" t="s">
        <v>532</v>
      </c>
      <c r="H39">
        <v>3935</v>
      </c>
    </row>
    <row r="40" spans="1:8" ht="84">
      <c r="A40" s="29" t="s">
        <v>455</v>
      </c>
      <c r="B40" s="24">
        <v>3936</v>
      </c>
      <c r="D40" t="str">
        <f>LEFT(Table1[[#This Row],[year]],11)</f>
        <v>August 2002</v>
      </c>
      <c r="E40">
        <f>Table1[[#This Row],[quota]]</f>
        <v>3936</v>
      </c>
      <c r="G40" t="s">
        <v>532</v>
      </c>
      <c r="H40">
        <v>3936</v>
      </c>
    </row>
    <row r="41" spans="1:8" ht="70">
      <c r="A41" s="29" t="s">
        <v>436</v>
      </c>
      <c r="B41" s="24">
        <v>4484</v>
      </c>
      <c r="D41" t="str">
        <f>LEFT(Table1[[#This Row],[year]],11)</f>
        <v>August 2003</v>
      </c>
      <c r="E41">
        <f>Table1[[#This Row],[quota]]</f>
        <v>4484</v>
      </c>
      <c r="G41" t="s">
        <v>533</v>
      </c>
      <c r="H41">
        <v>4484</v>
      </c>
    </row>
    <row r="42" spans="1:8" ht="84">
      <c r="A42" s="29" t="s">
        <v>437</v>
      </c>
      <c r="B42" s="24">
        <v>4480</v>
      </c>
      <c r="D42" t="str">
        <f>LEFT(Table1[[#This Row],[year]],11)</f>
        <v>August 2003</v>
      </c>
      <c r="E42">
        <f>Table1[[#This Row],[quota]]</f>
        <v>4480</v>
      </c>
      <c r="G42" t="s">
        <v>533</v>
      </c>
      <c r="H42">
        <v>4480</v>
      </c>
    </row>
    <row r="43" spans="1:8" ht="70">
      <c r="A43" s="29" t="s">
        <v>412</v>
      </c>
      <c r="B43" s="24">
        <v>5071</v>
      </c>
      <c r="D43" t="str">
        <f>LEFT(Table1[[#This Row],[year]],11)</f>
        <v>August 2004</v>
      </c>
      <c r="E43">
        <f>Table1[[#This Row],[quota]]</f>
        <v>5071</v>
      </c>
      <c r="G43" t="s">
        <v>534</v>
      </c>
      <c r="H43">
        <v>5071</v>
      </c>
    </row>
    <row r="44" spans="1:8" ht="84">
      <c r="A44" s="29" t="s">
        <v>413</v>
      </c>
      <c r="B44" s="24">
        <v>5064</v>
      </c>
      <c r="D44" t="str">
        <f>LEFT(Table1[[#This Row],[year]],11)</f>
        <v>August 2004</v>
      </c>
      <c r="E44">
        <f>Table1[[#This Row],[quota]]</f>
        <v>5064</v>
      </c>
      <c r="G44" t="s">
        <v>534</v>
      </c>
      <c r="H44">
        <v>5064</v>
      </c>
    </row>
    <row r="45" spans="1:8" ht="70">
      <c r="A45" s="29" t="s">
        <v>388</v>
      </c>
      <c r="B45" s="24">
        <v>5588</v>
      </c>
      <c r="D45" t="str">
        <f>LEFT(Table1[[#This Row],[year]],11)</f>
        <v>August 2005</v>
      </c>
      <c r="E45">
        <f>Table1[[#This Row],[quota]]</f>
        <v>5588</v>
      </c>
      <c r="G45" t="s">
        <v>535</v>
      </c>
      <c r="H45">
        <v>5588</v>
      </c>
    </row>
    <row r="46" spans="1:8" ht="84">
      <c r="A46" s="29" t="s">
        <v>389</v>
      </c>
      <c r="B46" s="24">
        <v>5687</v>
      </c>
      <c r="D46" t="str">
        <f>LEFT(Table1[[#This Row],[year]],11)</f>
        <v>August 2005</v>
      </c>
      <c r="E46">
        <f>Table1[[#This Row],[quota]]</f>
        <v>5687</v>
      </c>
      <c r="G46" t="s">
        <v>535</v>
      </c>
      <c r="H46">
        <v>5687</v>
      </c>
    </row>
    <row r="47" spans="1:8" ht="70">
      <c r="A47" s="29" t="s">
        <v>364</v>
      </c>
      <c r="B47" s="24">
        <v>5498</v>
      </c>
      <c r="D47" t="str">
        <f>LEFT(Table1[[#This Row],[year]],11)</f>
        <v>August 2006</v>
      </c>
      <c r="E47">
        <f>Table1[[#This Row],[quota]]</f>
        <v>5498</v>
      </c>
      <c r="G47" t="s">
        <v>536</v>
      </c>
      <c r="H47">
        <v>5498</v>
      </c>
    </row>
    <row r="48" spans="1:8" ht="84">
      <c r="A48" s="29" t="s">
        <v>365</v>
      </c>
      <c r="B48" s="24">
        <v>5538</v>
      </c>
      <c r="D48" t="str">
        <f>LEFT(Table1[[#This Row],[year]],11)</f>
        <v>August 2006</v>
      </c>
      <c r="E48">
        <f>Table1[[#This Row],[quota]]</f>
        <v>5538</v>
      </c>
      <c r="G48" t="s">
        <v>536</v>
      </c>
      <c r="H48">
        <v>5538</v>
      </c>
    </row>
    <row r="49" spans="1:8" ht="70">
      <c r="A49" s="29" t="s">
        <v>340</v>
      </c>
      <c r="B49" s="24">
        <v>5311</v>
      </c>
      <c r="D49" t="str">
        <f>LEFT(Table1[[#This Row],[year]],11)</f>
        <v>August 2007</v>
      </c>
      <c r="E49">
        <f>Table1[[#This Row],[quota]]</f>
        <v>5311</v>
      </c>
      <c r="G49" t="s">
        <v>537</v>
      </c>
      <c r="H49">
        <v>5311</v>
      </c>
    </row>
    <row r="50" spans="1:8" ht="84">
      <c r="A50" s="29" t="s">
        <v>341</v>
      </c>
      <c r="B50" s="24">
        <v>5339</v>
      </c>
      <c r="D50" t="str">
        <f>LEFT(Table1[[#This Row],[year]],11)</f>
        <v>August 2007</v>
      </c>
      <c r="E50">
        <f>Table1[[#This Row],[quota]]</f>
        <v>5339</v>
      </c>
      <c r="G50" t="s">
        <v>537</v>
      </c>
      <c r="H50">
        <v>5339</v>
      </c>
    </row>
    <row r="51" spans="1:8" ht="70">
      <c r="A51" s="29" t="s">
        <v>311</v>
      </c>
      <c r="B51" s="24">
        <v>4859</v>
      </c>
      <c r="D51" t="str">
        <f>LEFT(Table1[[#This Row],[year]],11)</f>
        <v>August 2008</v>
      </c>
      <c r="E51">
        <f>Table1[[#This Row],[quota]]</f>
        <v>4859</v>
      </c>
      <c r="G51" t="s">
        <v>538</v>
      </c>
      <c r="H51">
        <v>4859</v>
      </c>
    </row>
    <row r="52" spans="1:8" ht="84">
      <c r="A52" s="29" t="s">
        <v>310</v>
      </c>
      <c r="B52" s="24">
        <v>4842</v>
      </c>
      <c r="D52" t="str">
        <f>LEFT(Table1[[#This Row],[year]],11)</f>
        <v>August 2008</v>
      </c>
      <c r="E52">
        <f>Table1[[#This Row],[quota]]</f>
        <v>4842</v>
      </c>
      <c r="G52" t="s">
        <v>538</v>
      </c>
      <c r="H52">
        <v>4842</v>
      </c>
    </row>
    <row r="53" spans="1:8" ht="70">
      <c r="A53" s="29" t="s">
        <v>287</v>
      </c>
      <c r="B53" s="24">
        <v>3535</v>
      </c>
      <c r="D53" t="str">
        <f>LEFT(Table1[[#This Row],[year]],11)</f>
        <v>August 2009</v>
      </c>
      <c r="E53">
        <f>Table1[[#This Row],[quota]]</f>
        <v>3535</v>
      </c>
      <c r="G53" t="s">
        <v>539</v>
      </c>
      <c r="H53">
        <v>3535</v>
      </c>
    </row>
    <row r="54" spans="1:8" ht="84">
      <c r="A54" s="29" t="s">
        <v>286</v>
      </c>
      <c r="B54" s="24">
        <v>3526</v>
      </c>
      <c r="D54" t="str">
        <f>LEFT(Table1[[#This Row],[year]],11)</f>
        <v>August 2009</v>
      </c>
      <c r="E54">
        <f>Table1[[#This Row],[quota]]</f>
        <v>3526</v>
      </c>
      <c r="G54" t="s">
        <v>539</v>
      </c>
      <c r="H54">
        <v>3526</v>
      </c>
    </row>
    <row r="55" spans="1:8" ht="70">
      <c r="A55" s="29" t="s">
        <v>263</v>
      </c>
      <c r="B55" s="24">
        <v>1951</v>
      </c>
      <c r="D55" t="str">
        <f>LEFT(Table1[[#This Row],[year]],11)</f>
        <v>August 2010</v>
      </c>
      <c r="E55">
        <f>Table1[[#This Row],[quota]]</f>
        <v>1951</v>
      </c>
      <c r="G55" t="s">
        <v>540</v>
      </c>
      <c r="H55">
        <v>1951</v>
      </c>
    </row>
    <row r="56" spans="1:8" ht="84">
      <c r="A56" s="29" t="s">
        <v>262</v>
      </c>
      <c r="B56" s="24">
        <v>1944</v>
      </c>
      <c r="D56" t="str">
        <f>LEFT(Table1[[#This Row],[year]],11)</f>
        <v>August 2010</v>
      </c>
      <c r="E56">
        <f>Table1[[#This Row],[quota]]</f>
        <v>1944</v>
      </c>
      <c r="G56" t="s">
        <v>540</v>
      </c>
      <c r="H56">
        <v>1944</v>
      </c>
    </row>
    <row r="57" spans="1:8" ht="70">
      <c r="A57" s="29" t="s">
        <v>239</v>
      </c>
      <c r="B57" s="24">
        <v>1911</v>
      </c>
      <c r="D57" t="str">
        <f>LEFT(Table1[[#This Row],[year]],11)</f>
        <v>August 2011</v>
      </c>
      <c r="E57">
        <f>Table1[[#This Row],[quota]]</f>
        <v>1911</v>
      </c>
      <c r="G57" t="s">
        <v>541</v>
      </c>
      <c r="H57">
        <v>1911</v>
      </c>
    </row>
    <row r="58" spans="1:8" ht="84">
      <c r="A58" s="29" t="s">
        <v>238</v>
      </c>
      <c r="B58" s="24">
        <v>1879</v>
      </c>
      <c r="D58" t="str">
        <f>LEFT(Table1[[#This Row],[year]],11)</f>
        <v>August 2011</v>
      </c>
      <c r="E58">
        <f>Table1[[#This Row],[quota]]</f>
        <v>1879</v>
      </c>
      <c r="G58" t="s">
        <v>541</v>
      </c>
      <c r="H58">
        <v>1879</v>
      </c>
    </row>
    <row r="59" spans="1:8" ht="70">
      <c r="A59" s="29" t="s">
        <v>215</v>
      </c>
      <c r="B59" s="24">
        <v>1670</v>
      </c>
      <c r="D59" t="str">
        <f>LEFT(Table1[[#This Row],[year]],11)</f>
        <v>August 2012</v>
      </c>
      <c r="E59">
        <f>Table1[[#This Row],[quota]]</f>
        <v>1670</v>
      </c>
      <c r="G59" t="s">
        <v>542</v>
      </c>
      <c r="H59">
        <v>1670</v>
      </c>
    </row>
    <row r="60" spans="1:8" ht="84">
      <c r="A60" s="29" t="s">
        <v>214</v>
      </c>
      <c r="B60" s="24">
        <v>1627</v>
      </c>
      <c r="D60" t="str">
        <f>LEFT(Table1[[#This Row],[year]],11)</f>
        <v>August 2012</v>
      </c>
      <c r="E60">
        <f>Table1[[#This Row],[quota]]</f>
        <v>1627</v>
      </c>
      <c r="G60" t="s">
        <v>542</v>
      </c>
      <c r="H60">
        <v>1627</v>
      </c>
    </row>
    <row r="61" spans="1:8" ht="70">
      <c r="A61" s="29" t="s">
        <v>191</v>
      </c>
      <c r="B61" s="24">
        <v>1757</v>
      </c>
      <c r="D61" t="str">
        <f>LEFT(Table1[[#This Row],[year]],11)</f>
        <v>August 2013</v>
      </c>
      <c r="E61">
        <f>Table1[[#This Row],[quota]]</f>
        <v>1757</v>
      </c>
      <c r="G61" t="s">
        <v>543</v>
      </c>
      <c r="H61">
        <v>1757</v>
      </c>
    </row>
    <row r="62" spans="1:8" ht="84">
      <c r="A62" s="29" t="s">
        <v>190</v>
      </c>
      <c r="B62" s="24">
        <v>1759</v>
      </c>
      <c r="D62" t="str">
        <f>LEFT(Table1[[#This Row],[year]],11)</f>
        <v>August 2013</v>
      </c>
      <c r="E62">
        <f>Table1[[#This Row],[quota]]</f>
        <v>1759</v>
      </c>
      <c r="G62" t="s">
        <v>543</v>
      </c>
      <c r="H62">
        <v>1759</v>
      </c>
    </row>
    <row r="63" spans="1:8" ht="70">
      <c r="A63" s="29" t="s">
        <v>167</v>
      </c>
      <c r="B63" s="24">
        <v>1909</v>
      </c>
      <c r="D63" t="str">
        <f>LEFT(Table1[[#This Row],[year]],11)</f>
        <v>August 2014</v>
      </c>
      <c r="E63">
        <f>Table1[[#This Row],[quota]]</f>
        <v>1909</v>
      </c>
      <c r="G63" t="s">
        <v>544</v>
      </c>
      <c r="H63">
        <v>1909</v>
      </c>
    </row>
    <row r="64" spans="1:8" ht="84">
      <c r="A64" s="29" t="s">
        <v>166</v>
      </c>
      <c r="B64" s="24">
        <v>1901</v>
      </c>
      <c r="D64" t="str">
        <f>LEFT(Table1[[#This Row],[year]],11)</f>
        <v>August 2014</v>
      </c>
      <c r="E64">
        <f>Table1[[#This Row],[quota]]</f>
        <v>1901</v>
      </c>
      <c r="G64" t="s">
        <v>544</v>
      </c>
      <c r="H64">
        <v>1901</v>
      </c>
    </row>
    <row r="65" spans="1:8" ht="70">
      <c r="A65" s="29" t="s">
        <v>143</v>
      </c>
      <c r="B65" s="24">
        <v>3647</v>
      </c>
      <c r="D65" t="str">
        <f>LEFT(Table1[[#This Row],[year]],11)</f>
        <v>August 2015</v>
      </c>
      <c r="E65">
        <f>Table1[[#This Row],[quota]]</f>
        <v>3647</v>
      </c>
      <c r="G65" t="s">
        <v>545</v>
      </c>
      <c r="H65">
        <v>3647</v>
      </c>
    </row>
    <row r="66" spans="1:8" ht="84">
      <c r="A66" s="29" t="s">
        <v>142</v>
      </c>
      <c r="B66" s="24">
        <v>3725</v>
      </c>
      <c r="D66" t="str">
        <f>LEFT(Table1[[#This Row],[year]],11)</f>
        <v>August 2015</v>
      </c>
      <c r="E66">
        <f>Table1[[#This Row],[quota]]</f>
        <v>3725</v>
      </c>
      <c r="G66" t="s">
        <v>545</v>
      </c>
      <c r="H66">
        <v>3725</v>
      </c>
    </row>
    <row r="67" spans="1:8" ht="70">
      <c r="A67" s="29" t="s">
        <v>119</v>
      </c>
      <c r="B67" s="24">
        <v>4363</v>
      </c>
      <c r="D67" t="str">
        <f>LEFT(Table1[[#This Row],[year]],11)</f>
        <v>August 2016</v>
      </c>
      <c r="E67">
        <f>Table1[[#This Row],[quota]]</f>
        <v>4363</v>
      </c>
      <c r="G67" t="s">
        <v>546</v>
      </c>
      <c r="H67">
        <v>4363</v>
      </c>
    </row>
    <row r="68" spans="1:8" ht="84">
      <c r="A68" s="29" t="s">
        <v>118</v>
      </c>
      <c r="B68" s="24">
        <v>4365</v>
      </c>
      <c r="D68" t="str">
        <f>LEFT(Table1[[#This Row],[year]],11)</f>
        <v>August 2016</v>
      </c>
      <c r="E68">
        <f>Table1[[#This Row],[quota]]</f>
        <v>4365</v>
      </c>
      <c r="G68" t="s">
        <v>546</v>
      </c>
      <c r="H68">
        <v>4365</v>
      </c>
    </row>
    <row r="69" spans="1:8" ht="70">
      <c r="A69" s="29" t="s">
        <v>95</v>
      </c>
      <c r="B69" s="24">
        <v>4678</v>
      </c>
      <c r="D69" t="str">
        <f>LEFT(Table1[[#This Row],[year]],11)</f>
        <v>August 2017</v>
      </c>
      <c r="E69">
        <f>Table1[[#This Row],[quota]]</f>
        <v>4678</v>
      </c>
      <c r="G69" t="s">
        <v>547</v>
      </c>
      <c r="H69">
        <v>4678</v>
      </c>
    </row>
    <row r="70" spans="1:8" ht="84">
      <c r="A70" s="29" t="s">
        <v>94</v>
      </c>
      <c r="B70" s="24">
        <v>4746</v>
      </c>
      <c r="D70" t="str">
        <f>LEFT(Table1[[#This Row],[year]],11)</f>
        <v>August 2017</v>
      </c>
      <c r="E70">
        <f>Table1[[#This Row],[quota]]</f>
        <v>4746</v>
      </c>
      <c r="G70" t="s">
        <v>547</v>
      </c>
      <c r="H70">
        <v>4746</v>
      </c>
    </row>
    <row r="71" spans="1:8" ht="70">
      <c r="A71" s="29" t="s">
        <v>71</v>
      </c>
      <c r="B71" s="24">
        <v>4697</v>
      </c>
      <c r="D71" t="str">
        <f>LEFT(Table1[[#This Row],[year]],11)</f>
        <v>August 2018</v>
      </c>
      <c r="E71">
        <f>Table1[[#This Row],[quota]]</f>
        <v>4697</v>
      </c>
      <c r="G71" t="s">
        <v>548</v>
      </c>
      <c r="H71">
        <v>4697</v>
      </c>
    </row>
    <row r="72" spans="1:8" ht="84">
      <c r="A72" s="29" t="s">
        <v>70</v>
      </c>
      <c r="B72" s="24">
        <v>4727</v>
      </c>
      <c r="D72" t="str">
        <f>LEFT(Table1[[#This Row],[year]],11)</f>
        <v>August 2018</v>
      </c>
      <c r="E72">
        <f>Table1[[#This Row],[quota]]</f>
        <v>4727</v>
      </c>
      <c r="G72" t="s">
        <v>548</v>
      </c>
      <c r="H72">
        <v>4727</v>
      </c>
    </row>
    <row r="73" spans="1:8" ht="70">
      <c r="A73" s="29" t="s">
        <v>47</v>
      </c>
      <c r="B73" s="24">
        <v>3506</v>
      </c>
      <c r="D73" t="str">
        <f>LEFT(Table1[[#This Row],[year]],11)</f>
        <v>August 2019</v>
      </c>
      <c r="E73">
        <f>Table1[[#This Row],[quota]]</f>
        <v>3506</v>
      </c>
      <c r="G73" t="s">
        <v>549</v>
      </c>
      <c r="H73">
        <v>3506</v>
      </c>
    </row>
    <row r="74" spans="1:8" ht="84">
      <c r="A74" s="29" t="s">
        <v>46</v>
      </c>
      <c r="B74" s="24">
        <v>3495</v>
      </c>
      <c r="D74" t="str">
        <f>LEFT(Table1[[#This Row],[year]],11)</f>
        <v>August 2019</v>
      </c>
      <c r="E74">
        <f>Table1[[#This Row],[quota]]</f>
        <v>3495</v>
      </c>
      <c r="G74" t="s">
        <v>549</v>
      </c>
      <c r="H74">
        <v>3495</v>
      </c>
    </row>
    <row r="75" spans="1:8" ht="70">
      <c r="A75" s="29" t="s">
        <v>29</v>
      </c>
      <c r="B75" s="24">
        <v>3287</v>
      </c>
      <c r="D75" t="str">
        <f>LEFT(Table1[[#This Row],[year]],11)</f>
        <v>August 2020</v>
      </c>
      <c r="E75">
        <f>Table1[[#This Row],[quota]]</f>
        <v>3287</v>
      </c>
      <c r="G75" t="s">
        <v>550</v>
      </c>
      <c r="H75">
        <v>3287</v>
      </c>
    </row>
    <row r="76" spans="1:8" ht="84">
      <c r="A76" s="29" t="s">
        <v>28</v>
      </c>
      <c r="B76" s="24">
        <v>3283</v>
      </c>
      <c r="D76" t="str">
        <f>LEFT(Table1[[#This Row],[year]],11)</f>
        <v>August 2020</v>
      </c>
      <c r="E76">
        <f>Table1[[#This Row],[quota]]</f>
        <v>3283</v>
      </c>
      <c r="G76" t="s">
        <v>550</v>
      </c>
      <c r="H76">
        <v>3283</v>
      </c>
    </row>
    <row r="77" spans="1:8" ht="70">
      <c r="A77" s="29" t="s">
        <v>462</v>
      </c>
      <c r="B77" s="24">
        <v>4506</v>
      </c>
      <c r="D77" t="str">
        <f>LEFT(Table1[[#This Row],[year]],13)</f>
        <v>December 2002</v>
      </c>
      <c r="E77">
        <f>Table1[[#This Row],[quota]]</f>
        <v>4506</v>
      </c>
      <c r="G77" t="s">
        <v>551</v>
      </c>
      <c r="H77">
        <v>4506</v>
      </c>
    </row>
    <row r="78" spans="1:8" ht="84">
      <c r="A78" s="29" t="s">
        <v>463</v>
      </c>
      <c r="B78" s="24">
        <v>4727</v>
      </c>
      <c r="D78" t="str">
        <f>LEFT(Table1[[#This Row],[year]],13)</f>
        <v>December 2002</v>
      </c>
      <c r="E78">
        <f>Table1[[#This Row],[quota]]</f>
        <v>4727</v>
      </c>
      <c r="G78" t="s">
        <v>551</v>
      </c>
      <c r="H78">
        <v>4727</v>
      </c>
    </row>
    <row r="79" spans="1:8" ht="70">
      <c r="A79" s="29" t="s">
        <v>444</v>
      </c>
      <c r="B79" s="24">
        <v>5577</v>
      </c>
      <c r="D79" t="str">
        <f>LEFT(Table1[[#This Row],[year]],13)</f>
        <v>December 2003</v>
      </c>
      <c r="E79">
        <f>Table1[[#This Row],[quota]]</f>
        <v>5577</v>
      </c>
      <c r="G79" t="s">
        <v>552</v>
      </c>
      <c r="H79">
        <v>5577</v>
      </c>
    </row>
    <row r="80" spans="1:8" ht="84">
      <c r="A80" s="29" t="s">
        <v>445</v>
      </c>
      <c r="B80" s="24">
        <v>5679</v>
      </c>
      <c r="D80" t="str">
        <f>LEFT(Table1[[#This Row],[year]],13)</f>
        <v>December 2003</v>
      </c>
      <c r="E80">
        <f>Table1[[#This Row],[quota]]</f>
        <v>5679</v>
      </c>
      <c r="G80" t="s">
        <v>552</v>
      </c>
      <c r="H80">
        <v>5679</v>
      </c>
    </row>
    <row r="81" spans="1:8" ht="70">
      <c r="A81" s="29" t="s">
        <v>420</v>
      </c>
      <c r="B81" s="24">
        <v>6182</v>
      </c>
      <c r="D81" t="str">
        <f>LEFT(Table1[[#This Row],[year]],13)</f>
        <v>December 2004</v>
      </c>
      <c r="E81">
        <f>Table1[[#This Row],[quota]]</f>
        <v>6182</v>
      </c>
      <c r="G81" t="s">
        <v>553</v>
      </c>
      <c r="H81">
        <v>6182</v>
      </c>
    </row>
    <row r="82" spans="1:8" ht="84">
      <c r="A82" s="29" t="s">
        <v>421</v>
      </c>
      <c r="B82" s="24">
        <v>6227</v>
      </c>
      <c r="D82" t="str">
        <f>LEFT(Table1[[#This Row],[year]],13)</f>
        <v>December 2004</v>
      </c>
      <c r="E82">
        <f>Table1[[#This Row],[quota]]</f>
        <v>6227</v>
      </c>
      <c r="G82" t="s">
        <v>553</v>
      </c>
      <c r="H82">
        <v>6227</v>
      </c>
    </row>
    <row r="83" spans="1:8" ht="70">
      <c r="A83" s="29" t="s">
        <v>396</v>
      </c>
      <c r="B83" s="24">
        <v>6601</v>
      </c>
      <c r="D83" t="str">
        <f>LEFT(Table1[[#This Row],[year]],13)</f>
        <v>December 2005</v>
      </c>
      <c r="E83">
        <f>Table1[[#This Row],[quota]]</f>
        <v>6601</v>
      </c>
      <c r="G83" t="s">
        <v>554</v>
      </c>
      <c r="H83">
        <v>6601</v>
      </c>
    </row>
    <row r="84" spans="1:8" ht="84">
      <c r="A84" s="29" t="s">
        <v>397</v>
      </c>
      <c r="B84" s="24">
        <v>6620</v>
      </c>
      <c r="D84" t="str">
        <f>LEFT(Table1[[#This Row],[year]],13)</f>
        <v>December 2005</v>
      </c>
      <c r="E84">
        <f>Table1[[#This Row],[quota]]</f>
        <v>6620</v>
      </c>
      <c r="G84" t="s">
        <v>554</v>
      </c>
      <c r="H84">
        <v>6620</v>
      </c>
    </row>
    <row r="85" spans="1:8" ht="70">
      <c r="A85" s="29" t="s">
        <v>372</v>
      </c>
      <c r="B85" s="24">
        <v>6221</v>
      </c>
      <c r="D85" t="str">
        <f>LEFT(Table1[[#This Row],[year]],13)</f>
        <v>December 2006</v>
      </c>
      <c r="E85">
        <f>Table1[[#This Row],[quota]]</f>
        <v>6221</v>
      </c>
      <c r="G85" t="s">
        <v>555</v>
      </c>
      <c r="H85">
        <v>6221</v>
      </c>
    </row>
    <row r="86" spans="1:8" ht="84">
      <c r="A86" s="29" t="s">
        <v>373</v>
      </c>
      <c r="B86" s="24">
        <v>6194</v>
      </c>
      <c r="D86" t="str">
        <f>LEFT(Table1[[#This Row],[year]],13)</f>
        <v>December 2006</v>
      </c>
      <c r="E86">
        <f>Table1[[#This Row],[quota]]</f>
        <v>6194</v>
      </c>
      <c r="G86" t="s">
        <v>555</v>
      </c>
      <c r="H86">
        <v>6194</v>
      </c>
    </row>
    <row r="87" spans="1:8" ht="70">
      <c r="A87" s="29" t="s">
        <v>348</v>
      </c>
      <c r="B87" s="24">
        <v>5226</v>
      </c>
      <c r="D87" t="str">
        <f>LEFT(Table1[[#This Row],[year]],13)</f>
        <v>December 2007</v>
      </c>
      <c r="E87">
        <f>Table1[[#This Row],[quota]]</f>
        <v>5226</v>
      </c>
      <c r="G87" t="s">
        <v>556</v>
      </c>
      <c r="H87">
        <v>5226</v>
      </c>
    </row>
    <row r="88" spans="1:8" ht="84">
      <c r="A88" s="29" t="s">
        <v>349</v>
      </c>
      <c r="B88" s="24">
        <v>5212</v>
      </c>
      <c r="D88" t="str">
        <f>LEFT(Table1[[#This Row],[year]],13)</f>
        <v>December 2007</v>
      </c>
      <c r="E88">
        <f>Table1[[#This Row],[quota]]</f>
        <v>5212</v>
      </c>
      <c r="G88" t="s">
        <v>556</v>
      </c>
      <c r="H88">
        <v>5212</v>
      </c>
    </row>
    <row r="89" spans="1:8" ht="70">
      <c r="A89" s="29" t="s">
        <v>303</v>
      </c>
      <c r="B89" s="24">
        <v>4382</v>
      </c>
      <c r="D89" t="str">
        <f>LEFT(Table1[[#This Row],[year]],13)</f>
        <v>December 2008</v>
      </c>
      <c r="E89">
        <f>Table1[[#This Row],[quota]]</f>
        <v>4382</v>
      </c>
      <c r="G89" t="s">
        <v>557</v>
      </c>
      <c r="H89">
        <v>4382</v>
      </c>
    </row>
    <row r="90" spans="1:8" ht="84">
      <c r="A90" s="29" t="s">
        <v>302</v>
      </c>
      <c r="B90" s="24">
        <v>4390</v>
      </c>
      <c r="D90" t="str">
        <f>LEFT(Table1[[#This Row],[year]],13)</f>
        <v>December 2008</v>
      </c>
      <c r="E90">
        <f>Table1[[#This Row],[quota]]</f>
        <v>4390</v>
      </c>
      <c r="G90" t="s">
        <v>557</v>
      </c>
      <c r="H90">
        <v>4390</v>
      </c>
    </row>
    <row r="91" spans="1:8" ht="70">
      <c r="A91" s="29" t="s">
        <v>279</v>
      </c>
      <c r="B91" s="24">
        <v>2992</v>
      </c>
      <c r="D91" t="str">
        <f>LEFT(Table1[[#This Row],[year]],13)</f>
        <v>December 2009</v>
      </c>
      <c r="E91">
        <f>Table1[[#This Row],[quota]]</f>
        <v>2992</v>
      </c>
      <c r="G91" t="s">
        <v>558</v>
      </c>
      <c r="H91">
        <v>2992</v>
      </c>
    </row>
    <row r="92" spans="1:8" ht="84">
      <c r="A92" s="29" t="s">
        <v>278</v>
      </c>
      <c r="B92" s="24">
        <v>2973</v>
      </c>
      <c r="D92" t="str">
        <f>LEFT(Table1[[#This Row],[year]],13)</f>
        <v>December 2009</v>
      </c>
      <c r="E92">
        <f>Table1[[#This Row],[quota]]</f>
        <v>2973</v>
      </c>
      <c r="G92" t="s">
        <v>558</v>
      </c>
      <c r="H92">
        <v>2973</v>
      </c>
    </row>
    <row r="93" spans="1:8" ht="70">
      <c r="A93" s="29" t="s">
        <v>255</v>
      </c>
      <c r="B93" s="24">
        <v>1935</v>
      </c>
      <c r="D93" t="str">
        <f>LEFT(Table1[[#This Row],[year]],13)</f>
        <v>December 2010</v>
      </c>
      <c r="E93">
        <f>Table1[[#This Row],[quota]]</f>
        <v>1935</v>
      </c>
      <c r="G93" t="s">
        <v>559</v>
      </c>
      <c r="H93">
        <v>1935</v>
      </c>
    </row>
    <row r="94" spans="1:8" ht="84">
      <c r="A94" s="29" t="s">
        <v>254</v>
      </c>
      <c r="B94" s="24">
        <v>2004</v>
      </c>
      <c r="D94" t="str">
        <f>LEFT(Table1[[#This Row],[year]],13)</f>
        <v>December 2010</v>
      </c>
      <c r="E94">
        <f>Table1[[#This Row],[quota]]</f>
        <v>2004</v>
      </c>
      <c r="G94" t="s">
        <v>559</v>
      </c>
      <c r="H94">
        <v>2004</v>
      </c>
    </row>
    <row r="95" spans="1:8" ht="70">
      <c r="A95" s="29" t="s">
        <v>231</v>
      </c>
      <c r="B95" s="24">
        <v>1910</v>
      </c>
      <c r="D95" t="str">
        <f>LEFT(Table1[[#This Row],[year]],13)</f>
        <v>December 2011</v>
      </c>
      <c r="E95">
        <f>Table1[[#This Row],[quota]]</f>
        <v>1910</v>
      </c>
      <c r="G95" t="s">
        <v>560</v>
      </c>
      <c r="H95">
        <v>1910</v>
      </c>
    </row>
    <row r="96" spans="1:8" ht="84">
      <c r="A96" s="29" t="s">
        <v>230</v>
      </c>
      <c r="B96" s="24">
        <v>1909</v>
      </c>
      <c r="D96" t="str">
        <f>LEFT(Table1[[#This Row],[year]],13)</f>
        <v>December 2011</v>
      </c>
      <c r="E96">
        <f>Table1[[#This Row],[quota]]</f>
        <v>1909</v>
      </c>
      <c r="G96" t="s">
        <v>560</v>
      </c>
      <c r="H96">
        <v>1909</v>
      </c>
    </row>
    <row r="97" spans="1:8" ht="70">
      <c r="A97" s="29" t="s">
        <v>207</v>
      </c>
      <c r="B97" s="24">
        <v>1622</v>
      </c>
      <c r="D97" t="str">
        <f>LEFT(Table1[[#This Row],[year]],13)</f>
        <v>December 2012</v>
      </c>
      <c r="E97">
        <f>Table1[[#This Row],[quota]]</f>
        <v>1622</v>
      </c>
      <c r="G97" t="s">
        <v>561</v>
      </c>
      <c r="H97">
        <v>1622</v>
      </c>
    </row>
    <row r="98" spans="1:8" ht="84">
      <c r="A98" s="29" t="s">
        <v>206</v>
      </c>
      <c r="B98" s="24">
        <v>1641</v>
      </c>
      <c r="D98" t="str">
        <f>LEFT(Table1[[#This Row],[year]],13)</f>
        <v>December 2012</v>
      </c>
      <c r="E98">
        <f>Table1[[#This Row],[quota]]</f>
        <v>1641</v>
      </c>
      <c r="G98" t="s">
        <v>561</v>
      </c>
      <c r="H98">
        <v>1641</v>
      </c>
    </row>
    <row r="99" spans="1:8" ht="70">
      <c r="A99" s="29" t="s">
        <v>183</v>
      </c>
      <c r="B99" s="24">
        <v>1740</v>
      </c>
      <c r="D99" t="str">
        <f>LEFT(Table1[[#This Row],[year]],13)</f>
        <v>December 2013</v>
      </c>
      <c r="E99">
        <f>Table1[[#This Row],[quota]]</f>
        <v>1740</v>
      </c>
      <c r="G99" t="s">
        <v>562</v>
      </c>
      <c r="H99">
        <v>1740</v>
      </c>
    </row>
    <row r="100" spans="1:8" ht="84">
      <c r="A100" s="29" t="s">
        <v>182</v>
      </c>
      <c r="B100" s="24">
        <v>1799</v>
      </c>
      <c r="D100" t="str">
        <f>LEFT(Table1[[#This Row],[year]],13)</f>
        <v>December 2013</v>
      </c>
      <c r="E100">
        <f>Table1[[#This Row],[quota]]</f>
        <v>1799</v>
      </c>
      <c r="G100" t="s">
        <v>562</v>
      </c>
      <c r="H100">
        <v>1799</v>
      </c>
    </row>
    <row r="101" spans="1:8" ht="70">
      <c r="A101" s="29" t="s">
        <v>159</v>
      </c>
      <c r="B101" s="24">
        <v>2017</v>
      </c>
      <c r="D101" t="str">
        <f>LEFT(Table1[[#This Row],[year]],13)</f>
        <v>December 2014</v>
      </c>
      <c r="E101">
        <f>Table1[[#This Row],[quota]]</f>
        <v>2017</v>
      </c>
      <c r="G101" t="s">
        <v>563</v>
      </c>
      <c r="H101">
        <v>2017</v>
      </c>
    </row>
    <row r="102" spans="1:8" ht="84">
      <c r="A102" s="29" t="s">
        <v>158</v>
      </c>
      <c r="B102" s="24">
        <v>2016</v>
      </c>
      <c r="D102" t="str">
        <f>LEFT(Table1[[#This Row],[year]],13)</f>
        <v>December 2014</v>
      </c>
      <c r="E102">
        <f>Table1[[#This Row],[quota]]</f>
        <v>2016</v>
      </c>
      <c r="G102" t="s">
        <v>563</v>
      </c>
      <c r="H102">
        <v>2016</v>
      </c>
    </row>
    <row r="103" spans="1:8" ht="70">
      <c r="A103" s="29" t="s">
        <v>135</v>
      </c>
      <c r="B103" s="24">
        <v>3689</v>
      </c>
      <c r="D103" t="str">
        <f>LEFT(Table1[[#This Row],[year]],13)</f>
        <v>December 2015</v>
      </c>
      <c r="E103">
        <f>Table1[[#This Row],[quota]]</f>
        <v>3689</v>
      </c>
      <c r="G103" t="s">
        <v>564</v>
      </c>
      <c r="H103">
        <v>3689</v>
      </c>
    </row>
    <row r="104" spans="1:8" ht="84">
      <c r="A104" s="29" t="s">
        <v>134</v>
      </c>
      <c r="B104" s="24">
        <v>3632</v>
      </c>
      <c r="D104" t="str">
        <f>LEFT(Table1[[#This Row],[year]],13)</f>
        <v>December 2015</v>
      </c>
      <c r="E104">
        <f>Table1[[#This Row],[quota]]</f>
        <v>3632</v>
      </c>
      <c r="G104" t="s">
        <v>564</v>
      </c>
      <c r="H104">
        <v>3632</v>
      </c>
    </row>
    <row r="105" spans="1:8" ht="70">
      <c r="A105" s="29" t="s">
        <v>111</v>
      </c>
      <c r="B105" s="24">
        <v>4061</v>
      </c>
      <c r="D105" t="str">
        <f>LEFT(Table1[[#This Row],[year]],13)</f>
        <v>December 2016</v>
      </c>
      <c r="E105">
        <f>Table1[[#This Row],[quota]]</f>
        <v>4061</v>
      </c>
      <c r="G105" t="s">
        <v>565</v>
      </c>
      <c r="H105">
        <v>4061</v>
      </c>
    </row>
    <row r="106" spans="1:8" ht="84">
      <c r="A106" s="29" t="s">
        <v>110</v>
      </c>
      <c r="B106" s="24">
        <v>4089</v>
      </c>
      <c r="D106" t="str">
        <f>LEFT(Table1[[#This Row],[year]],13)</f>
        <v>December 2016</v>
      </c>
      <c r="E106">
        <f>Table1[[#This Row],[quota]]</f>
        <v>4089</v>
      </c>
      <c r="G106" t="s">
        <v>565</v>
      </c>
      <c r="H106">
        <v>4089</v>
      </c>
    </row>
    <row r="107" spans="1:8" ht="70">
      <c r="A107" s="29" t="s">
        <v>87</v>
      </c>
      <c r="B107" s="24">
        <v>4398</v>
      </c>
      <c r="D107" t="str">
        <f>LEFT(Table1[[#This Row],[year]],13)</f>
        <v>December 2017</v>
      </c>
      <c r="E107">
        <f>Table1[[#This Row],[quota]]</f>
        <v>4398</v>
      </c>
      <c r="G107" t="s">
        <v>566</v>
      </c>
      <c r="H107">
        <v>4398</v>
      </c>
    </row>
    <row r="108" spans="1:8" ht="84">
      <c r="A108" s="29" t="s">
        <v>86</v>
      </c>
      <c r="B108" s="24">
        <v>4352</v>
      </c>
      <c r="D108" t="str">
        <f>LEFT(Table1[[#This Row],[year]],13)</f>
        <v>December 2017</v>
      </c>
      <c r="E108">
        <f>Table1[[#This Row],[quota]]</f>
        <v>4352</v>
      </c>
      <c r="G108" t="s">
        <v>566</v>
      </c>
      <c r="H108">
        <v>4352</v>
      </c>
    </row>
    <row r="109" spans="1:8" ht="70">
      <c r="A109" s="29" t="s">
        <v>63</v>
      </c>
      <c r="B109" s="24">
        <v>5119</v>
      </c>
      <c r="D109" t="str">
        <f>LEFT(Table1[[#This Row],[year]],13)</f>
        <v>December 2018</v>
      </c>
      <c r="E109">
        <f>Table1[[#This Row],[quota]]</f>
        <v>5119</v>
      </c>
      <c r="G109" t="s">
        <v>567</v>
      </c>
      <c r="H109">
        <v>5119</v>
      </c>
    </row>
    <row r="110" spans="1:8" ht="84">
      <c r="A110" s="29" t="s">
        <v>62</v>
      </c>
      <c r="B110" s="24">
        <v>5125</v>
      </c>
      <c r="D110" t="str">
        <f>LEFT(Table1[[#This Row],[year]],13)</f>
        <v>December 2018</v>
      </c>
      <c r="E110">
        <f>Table1[[#This Row],[quota]]</f>
        <v>5125</v>
      </c>
      <c r="G110" t="s">
        <v>567</v>
      </c>
      <c r="H110">
        <v>5125</v>
      </c>
    </row>
    <row r="111" spans="1:8" ht="70">
      <c r="A111" s="29" t="s">
        <v>39</v>
      </c>
      <c r="B111" s="24">
        <v>3438</v>
      </c>
      <c r="D111" t="str">
        <f>LEFT(Table1[[#This Row],[year]],13)</f>
        <v>December 2019</v>
      </c>
      <c r="E111">
        <f>Table1[[#This Row],[quota]]</f>
        <v>3438</v>
      </c>
      <c r="G111" t="s">
        <v>568</v>
      </c>
      <c r="H111">
        <v>3438</v>
      </c>
    </row>
    <row r="112" spans="1:8" ht="84">
      <c r="A112" s="29" t="s">
        <v>38</v>
      </c>
      <c r="B112" s="24">
        <v>3443</v>
      </c>
      <c r="D112" t="str">
        <f>LEFT(Table1[[#This Row],[year]],13)</f>
        <v>December 2019</v>
      </c>
      <c r="E112">
        <f>Table1[[#This Row],[quota]]</f>
        <v>3443</v>
      </c>
      <c r="G112" t="s">
        <v>568</v>
      </c>
      <c r="H112">
        <v>3443</v>
      </c>
    </row>
    <row r="113" spans="1:8" ht="70">
      <c r="A113" s="29" t="s">
        <v>21</v>
      </c>
      <c r="B113" s="24">
        <v>3371</v>
      </c>
      <c r="D113" t="str">
        <f>LEFT(Table1[[#This Row],[year]],13)</f>
        <v>December 2020</v>
      </c>
      <c r="E113">
        <f>Table1[[#This Row],[quota]]</f>
        <v>3371</v>
      </c>
      <c r="G113" t="s">
        <v>569</v>
      </c>
      <c r="H113">
        <v>3371</v>
      </c>
    </row>
    <row r="114" spans="1:8" ht="84">
      <c r="A114" s="29" t="s">
        <v>20</v>
      </c>
      <c r="B114" s="24">
        <v>3348</v>
      </c>
      <c r="D114" t="str">
        <f>LEFT(Table1[[#This Row],[year]],13)</f>
        <v>December 2020</v>
      </c>
      <c r="E114">
        <f>Table1[[#This Row],[quota]]</f>
        <v>3348</v>
      </c>
      <c r="G114" t="s">
        <v>569</v>
      </c>
      <c r="H114">
        <v>3348</v>
      </c>
    </row>
    <row r="115" spans="1:8" ht="70">
      <c r="A115" s="29" t="s">
        <v>424</v>
      </c>
      <c r="B115" s="24">
        <v>4551</v>
      </c>
      <c r="D115" t="str">
        <f>LEFT(Table1[[#This Row],[year]],13)</f>
        <v>February 2003</v>
      </c>
      <c r="E115">
        <f>Table1[[#This Row],[quota]]</f>
        <v>4551</v>
      </c>
      <c r="G115" t="s">
        <v>570</v>
      </c>
      <c r="H115">
        <v>4551</v>
      </c>
    </row>
    <row r="116" spans="1:8" ht="84">
      <c r="A116" s="29" t="s">
        <v>425</v>
      </c>
      <c r="B116" s="24">
        <v>4714</v>
      </c>
      <c r="D116" t="str">
        <f>LEFT(Table1[[#This Row],[year]],13)</f>
        <v>February 2003</v>
      </c>
      <c r="E116">
        <f>Table1[[#This Row],[quota]]</f>
        <v>4714</v>
      </c>
      <c r="G116" t="s">
        <v>570</v>
      </c>
      <c r="H116">
        <v>4714</v>
      </c>
    </row>
    <row r="117" spans="1:8" ht="70">
      <c r="A117" s="29" t="s">
        <v>400</v>
      </c>
      <c r="B117" s="24">
        <v>5488</v>
      </c>
      <c r="D117" t="str">
        <f>LEFT(Table1[[#This Row],[year]],13)</f>
        <v>February 2004</v>
      </c>
      <c r="E117">
        <f>Table1[[#This Row],[quota]]</f>
        <v>5488</v>
      </c>
      <c r="G117" t="s">
        <v>571</v>
      </c>
      <c r="H117">
        <v>5488</v>
      </c>
    </row>
    <row r="118" spans="1:8" ht="84">
      <c r="A118" s="29" t="s">
        <v>401</v>
      </c>
      <c r="B118" s="24">
        <v>5491</v>
      </c>
      <c r="D118" t="str">
        <f>LEFT(Table1[[#This Row],[year]],13)</f>
        <v>February 2004</v>
      </c>
      <c r="E118">
        <f>Table1[[#This Row],[quota]]</f>
        <v>5491</v>
      </c>
      <c r="G118" t="s">
        <v>571</v>
      </c>
      <c r="H118">
        <v>5491</v>
      </c>
    </row>
    <row r="119" spans="1:8" ht="70">
      <c r="A119" s="29" t="s">
        <v>376</v>
      </c>
      <c r="B119" s="24">
        <v>6233</v>
      </c>
      <c r="D119" t="str">
        <f>LEFT(Table1[[#This Row],[year]],13)</f>
        <v>February 2005</v>
      </c>
      <c r="E119">
        <f>Table1[[#This Row],[quota]]</f>
        <v>6233</v>
      </c>
      <c r="G119" t="s">
        <v>572</v>
      </c>
      <c r="H119">
        <v>6233</v>
      </c>
    </row>
    <row r="120" spans="1:8" ht="84">
      <c r="A120" s="29" t="s">
        <v>377</v>
      </c>
      <c r="B120" s="24">
        <v>6205</v>
      </c>
      <c r="D120" t="str">
        <f>LEFT(Table1[[#This Row],[year]],13)</f>
        <v>February 2005</v>
      </c>
      <c r="E120">
        <f>Table1[[#This Row],[quota]]</f>
        <v>6205</v>
      </c>
      <c r="G120" t="s">
        <v>572</v>
      </c>
      <c r="H120">
        <v>6205</v>
      </c>
    </row>
    <row r="121" spans="1:8" ht="70">
      <c r="A121" s="29" t="s">
        <v>352</v>
      </c>
      <c r="B121" s="24">
        <v>6557</v>
      </c>
      <c r="D121" t="str">
        <f>LEFT(Table1[[#This Row],[year]],13)</f>
        <v>February 2006</v>
      </c>
      <c r="E121">
        <f>Table1[[#This Row],[quota]]</f>
        <v>6557</v>
      </c>
      <c r="G121" t="s">
        <v>573</v>
      </c>
      <c r="H121">
        <v>6557</v>
      </c>
    </row>
    <row r="122" spans="1:8" ht="84">
      <c r="A122" s="29" t="s">
        <v>353</v>
      </c>
      <c r="B122" s="24">
        <v>6553</v>
      </c>
      <c r="D122" t="str">
        <f>LEFT(Table1[[#This Row],[year]],13)</f>
        <v>February 2006</v>
      </c>
      <c r="E122">
        <f>Table1[[#This Row],[quota]]</f>
        <v>6553</v>
      </c>
      <c r="G122" t="s">
        <v>573</v>
      </c>
      <c r="H122">
        <v>6553</v>
      </c>
    </row>
    <row r="123" spans="1:8" ht="70">
      <c r="A123" s="29" t="s">
        <v>328</v>
      </c>
      <c r="B123" s="24">
        <v>6450</v>
      </c>
      <c r="D123" t="str">
        <f>LEFT(Table1[[#This Row],[year]],13)</f>
        <v>February 2007</v>
      </c>
      <c r="E123">
        <f>Table1[[#This Row],[quota]]</f>
        <v>6450</v>
      </c>
      <c r="G123" t="s">
        <v>574</v>
      </c>
      <c r="H123">
        <v>6450</v>
      </c>
    </row>
    <row r="124" spans="1:8" ht="84">
      <c r="A124" s="29" t="s">
        <v>329</v>
      </c>
      <c r="B124" s="24">
        <v>6391</v>
      </c>
      <c r="D124" t="str">
        <f>LEFT(Table1[[#This Row],[year]],13)</f>
        <v>February 2007</v>
      </c>
      <c r="E124">
        <f>Table1[[#This Row],[quota]]</f>
        <v>6391</v>
      </c>
      <c r="G124" t="s">
        <v>574</v>
      </c>
      <c r="H124">
        <v>6391</v>
      </c>
    </row>
    <row r="125" spans="1:8" ht="70">
      <c r="A125" s="29" t="s">
        <v>323</v>
      </c>
      <c r="B125" s="24">
        <v>5191</v>
      </c>
      <c r="D125" t="str">
        <f>LEFT(Table1[[#This Row],[year]],13)</f>
        <v>February 2008</v>
      </c>
      <c r="E125">
        <f>Table1[[#This Row],[quota]]</f>
        <v>5191</v>
      </c>
      <c r="G125" t="s">
        <v>575</v>
      </c>
      <c r="H125">
        <v>5191</v>
      </c>
    </row>
    <row r="126" spans="1:8" ht="84">
      <c r="A126" s="29" t="s">
        <v>322</v>
      </c>
      <c r="B126" s="24">
        <v>5340</v>
      </c>
      <c r="D126" t="str">
        <f>LEFT(Table1[[#This Row],[year]],13)</f>
        <v>February 2008</v>
      </c>
      <c r="E126">
        <f>Table1[[#This Row],[quota]]</f>
        <v>5340</v>
      </c>
      <c r="G126" t="s">
        <v>575</v>
      </c>
      <c r="H126">
        <v>5340</v>
      </c>
    </row>
    <row r="127" spans="1:8" ht="70">
      <c r="A127" s="29" t="s">
        <v>299</v>
      </c>
      <c r="B127" s="24">
        <v>4430</v>
      </c>
      <c r="D127" t="str">
        <f>LEFT(Table1[[#This Row],[year]],13)</f>
        <v>February 2009</v>
      </c>
      <c r="E127">
        <f>Table1[[#This Row],[quota]]</f>
        <v>4430</v>
      </c>
      <c r="G127" t="s">
        <v>576</v>
      </c>
      <c r="H127">
        <v>4430</v>
      </c>
    </row>
    <row r="128" spans="1:8" ht="84">
      <c r="A128" s="29" t="s">
        <v>298</v>
      </c>
      <c r="B128" s="24">
        <v>4415</v>
      </c>
      <c r="D128" t="str">
        <f>LEFT(Table1[[#This Row],[year]],13)</f>
        <v>February 2009</v>
      </c>
      <c r="E128">
        <f>Table1[[#This Row],[quota]]</f>
        <v>4415</v>
      </c>
      <c r="G128" t="s">
        <v>576</v>
      </c>
      <c r="H128">
        <v>4415</v>
      </c>
    </row>
    <row r="129" spans="1:8" ht="70">
      <c r="A129" s="29" t="s">
        <v>275</v>
      </c>
      <c r="B129" s="24">
        <v>2984</v>
      </c>
      <c r="D129" t="str">
        <f>LEFT(Table1[[#This Row],[year]],13)</f>
        <v>February 2010</v>
      </c>
      <c r="E129">
        <f>Table1[[#This Row],[quota]]</f>
        <v>2984</v>
      </c>
      <c r="G129" t="s">
        <v>577</v>
      </c>
      <c r="H129">
        <v>2984</v>
      </c>
    </row>
    <row r="130" spans="1:8" ht="84">
      <c r="A130" s="29" t="s">
        <v>274</v>
      </c>
      <c r="B130" s="24">
        <v>2959</v>
      </c>
      <c r="D130" t="str">
        <f>LEFT(Table1[[#This Row],[year]],13)</f>
        <v>February 2010</v>
      </c>
      <c r="E130">
        <f>Table1[[#This Row],[quota]]</f>
        <v>2959</v>
      </c>
      <c r="G130" t="s">
        <v>577</v>
      </c>
      <c r="H130">
        <v>2959</v>
      </c>
    </row>
    <row r="131" spans="1:8" ht="70">
      <c r="A131" s="29" t="s">
        <v>251</v>
      </c>
      <c r="B131" s="24">
        <v>1890</v>
      </c>
      <c r="D131" t="str">
        <f>LEFT(Table1[[#This Row],[year]],13)</f>
        <v>February 2011</v>
      </c>
      <c r="E131">
        <f>Table1[[#This Row],[quota]]</f>
        <v>1890</v>
      </c>
      <c r="G131" t="s">
        <v>578</v>
      </c>
      <c r="H131">
        <v>1890</v>
      </c>
    </row>
    <row r="132" spans="1:8" ht="84">
      <c r="A132" s="29" t="s">
        <v>250</v>
      </c>
      <c r="B132" s="24">
        <v>1888</v>
      </c>
      <c r="D132" t="str">
        <f>LEFT(Table1[[#This Row],[year]],13)</f>
        <v>February 2011</v>
      </c>
      <c r="E132">
        <f>Table1[[#This Row],[quota]]</f>
        <v>1888</v>
      </c>
      <c r="G132" t="s">
        <v>578</v>
      </c>
      <c r="H132">
        <v>1888</v>
      </c>
    </row>
    <row r="133" spans="1:8" ht="70">
      <c r="A133" s="29" t="s">
        <v>227</v>
      </c>
      <c r="B133" s="24">
        <v>1855</v>
      </c>
      <c r="D133" t="str">
        <f>LEFT(Table1[[#This Row],[year]],13)</f>
        <v>February 2012</v>
      </c>
      <c r="E133">
        <f>Table1[[#This Row],[quota]]</f>
        <v>1855</v>
      </c>
      <c r="G133" t="s">
        <v>579</v>
      </c>
      <c r="H133">
        <v>1855</v>
      </c>
    </row>
    <row r="134" spans="1:8" ht="84">
      <c r="A134" s="29" t="s">
        <v>226</v>
      </c>
      <c r="B134" s="24">
        <v>1866</v>
      </c>
      <c r="D134" t="str">
        <f>LEFT(Table1[[#This Row],[year]],13)</f>
        <v>February 2012</v>
      </c>
      <c r="E134">
        <f>Table1[[#This Row],[quota]]</f>
        <v>1866</v>
      </c>
      <c r="G134" t="s">
        <v>579</v>
      </c>
      <c r="H134">
        <v>1866</v>
      </c>
    </row>
    <row r="135" spans="1:8" ht="70">
      <c r="A135" s="29" t="s">
        <v>203</v>
      </c>
      <c r="B135" s="24">
        <v>1611</v>
      </c>
      <c r="D135" t="str">
        <f>LEFT(Table1[[#This Row],[year]],13)</f>
        <v>February 2013</v>
      </c>
      <c r="E135">
        <f>Table1[[#This Row],[quota]]</f>
        <v>1611</v>
      </c>
      <c r="G135" t="s">
        <v>580</v>
      </c>
      <c r="H135">
        <v>1611</v>
      </c>
    </row>
    <row r="136" spans="1:8" ht="84">
      <c r="A136" s="29" t="s">
        <v>202</v>
      </c>
      <c r="B136" s="24">
        <v>1608</v>
      </c>
      <c r="D136" t="str">
        <f>LEFT(Table1[[#This Row],[year]],13)</f>
        <v>February 2013</v>
      </c>
      <c r="E136">
        <f>Table1[[#This Row],[quota]]</f>
        <v>1608</v>
      </c>
      <c r="G136" t="s">
        <v>580</v>
      </c>
      <c r="H136">
        <v>1608</v>
      </c>
    </row>
    <row r="137" spans="1:8" ht="70">
      <c r="A137" s="29" t="s">
        <v>179</v>
      </c>
      <c r="B137" s="24">
        <v>1558</v>
      </c>
      <c r="D137" t="str">
        <f>LEFT(Table1[[#This Row],[year]],13)</f>
        <v>February 2014</v>
      </c>
      <c r="E137">
        <f>Table1[[#This Row],[quota]]</f>
        <v>1558</v>
      </c>
      <c r="G137" t="s">
        <v>581</v>
      </c>
      <c r="H137">
        <v>1558</v>
      </c>
    </row>
    <row r="138" spans="1:8" ht="84">
      <c r="A138" s="29" t="s">
        <v>178</v>
      </c>
      <c r="B138" s="24">
        <v>1547</v>
      </c>
      <c r="D138" t="str">
        <f>LEFT(Table1[[#This Row],[year]],13)</f>
        <v>February 2014</v>
      </c>
      <c r="E138">
        <f>Table1[[#This Row],[quota]]</f>
        <v>1547</v>
      </c>
      <c r="G138" t="s">
        <v>581</v>
      </c>
      <c r="H138">
        <v>1547</v>
      </c>
    </row>
    <row r="139" spans="1:8" ht="70">
      <c r="A139" s="29" t="s">
        <v>155</v>
      </c>
      <c r="B139" s="24">
        <v>2369</v>
      </c>
      <c r="D139" t="str">
        <f>LEFT(Table1[[#This Row],[year]],13)</f>
        <v>February 2015</v>
      </c>
      <c r="E139">
        <f>Table1[[#This Row],[quota]]</f>
        <v>2369</v>
      </c>
      <c r="G139" t="s">
        <v>582</v>
      </c>
      <c r="H139">
        <v>2369</v>
      </c>
    </row>
    <row r="140" spans="1:8" ht="84">
      <c r="A140" s="29" t="s">
        <v>154</v>
      </c>
      <c r="B140" s="24">
        <v>2379</v>
      </c>
      <c r="D140" t="str">
        <f>LEFT(Table1[[#This Row],[year]],13)</f>
        <v>February 2015</v>
      </c>
      <c r="E140">
        <f>Table1[[#This Row],[quota]]</f>
        <v>2379</v>
      </c>
      <c r="G140" t="s">
        <v>582</v>
      </c>
      <c r="H140">
        <v>2379</v>
      </c>
    </row>
    <row r="141" spans="1:8" ht="70">
      <c r="A141" s="29" t="s">
        <v>131</v>
      </c>
      <c r="B141" s="24">
        <v>4232</v>
      </c>
      <c r="D141" t="str">
        <f>LEFT(Table1[[#This Row],[year]],13)</f>
        <v>February 2016</v>
      </c>
      <c r="E141">
        <f>Table1[[#This Row],[quota]]</f>
        <v>4232</v>
      </c>
      <c r="G141" t="s">
        <v>583</v>
      </c>
      <c r="H141">
        <v>4232</v>
      </c>
    </row>
    <row r="142" spans="1:8" ht="84">
      <c r="A142" s="29" t="s">
        <v>130</v>
      </c>
      <c r="B142" s="24">
        <v>4240</v>
      </c>
      <c r="D142" t="str">
        <f>LEFT(Table1[[#This Row],[year]],13)</f>
        <v>February 2016</v>
      </c>
      <c r="E142">
        <f>Table1[[#This Row],[quota]]</f>
        <v>4240</v>
      </c>
      <c r="G142" t="s">
        <v>583</v>
      </c>
      <c r="H142">
        <v>4240</v>
      </c>
    </row>
    <row r="143" spans="1:8" ht="70">
      <c r="A143" s="29" t="s">
        <v>107</v>
      </c>
      <c r="B143" s="24">
        <v>4426</v>
      </c>
      <c r="D143" t="str">
        <f>LEFT(Table1[[#This Row],[year]],13)</f>
        <v>February 2017</v>
      </c>
      <c r="E143">
        <f>Table1[[#This Row],[quota]]</f>
        <v>4426</v>
      </c>
      <c r="G143" t="s">
        <v>584</v>
      </c>
      <c r="H143">
        <v>4426</v>
      </c>
    </row>
    <row r="144" spans="1:8" ht="84">
      <c r="A144" s="29" t="s">
        <v>106</v>
      </c>
      <c r="B144" s="24">
        <v>4576</v>
      </c>
      <c r="D144" t="str">
        <f>LEFT(Table1[[#This Row],[year]],13)</f>
        <v>February 2017</v>
      </c>
      <c r="E144">
        <f>Table1[[#This Row],[quota]]</f>
        <v>4576</v>
      </c>
      <c r="G144" t="s">
        <v>584</v>
      </c>
      <c r="H144">
        <v>4576</v>
      </c>
    </row>
    <row r="145" spans="1:8" ht="70">
      <c r="A145" s="29" t="s">
        <v>83</v>
      </c>
      <c r="B145" s="24">
        <v>4392</v>
      </c>
      <c r="D145" t="str">
        <f>LEFT(Table1[[#This Row],[year]],13)</f>
        <v>February 2018</v>
      </c>
      <c r="E145">
        <f>Table1[[#This Row],[quota]]</f>
        <v>4392</v>
      </c>
      <c r="G145" t="s">
        <v>585</v>
      </c>
      <c r="H145">
        <v>4392</v>
      </c>
    </row>
    <row r="146" spans="1:8" ht="84">
      <c r="A146" s="29" t="s">
        <v>82</v>
      </c>
      <c r="B146" s="24">
        <v>4373</v>
      </c>
      <c r="D146" t="str">
        <f>LEFT(Table1[[#This Row],[year]],13)</f>
        <v>February 2018</v>
      </c>
      <c r="E146">
        <f>Table1[[#This Row],[quota]]</f>
        <v>4373</v>
      </c>
      <c r="G146" t="s">
        <v>585</v>
      </c>
      <c r="H146">
        <v>4373</v>
      </c>
    </row>
    <row r="147" spans="1:8" ht="70">
      <c r="A147" s="29" t="s">
        <v>59</v>
      </c>
      <c r="B147" s="24">
        <v>4427</v>
      </c>
      <c r="D147" t="str">
        <f>LEFT(Table1[[#This Row],[year]],13)</f>
        <v>February 2019</v>
      </c>
      <c r="E147">
        <f>Table1[[#This Row],[quota]]</f>
        <v>4427</v>
      </c>
      <c r="G147" t="s">
        <v>586</v>
      </c>
      <c r="H147">
        <v>4427</v>
      </c>
    </row>
    <row r="148" spans="1:8" ht="84">
      <c r="A148" s="29" t="s">
        <v>58</v>
      </c>
      <c r="B148" s="24">
        <v>4403</v>
      </c>
      <c r="D148" t="str">
        <f>LEFT(Table1[[#This Row],[year]],13)</f>
        <v>February 2019</v>
      </c>
      <c r="E148">
        <f>Table1[[#This Row],[quota]]</f>
        <v>4403</v>
      </c>
      <c r="G148" t="s">
        <v>586</v>
      </c>
      <c r="H148">
        <v>4403</v>
      </c>
    </row>
    <row r="149" spans="1:8" ht="70">
      <c r="A149" s="29" t="s">
        <v>35</v>
      </c>
      <c r="B149" s="24">
        <v>3193</v>
      </c>
      <c r="D149" t="str">
        <f>LEFT(Table1[[#This Row],[year]],13)</f>
        <v>February 2020</v>
      </c>
      <c r="E149">
        <f>Table1[[#This Row],[quota]]</f>
        <v>3193</v>
      </c>
      <c r="G149" t="s">
        <v>587</v>
      </c>
      <c r="H149">
        <v>3193</v>
      </c>
    </row>
    <row r="150" spans="1:8" ht="84">
      <c r="A150" s="29" t="s">
        <v>34</v>
      </c>
      <c r="B150" s="24">
        <v>3226</v>
      </c>
      <c r="D150" t="str">
        <f>LEFT(Table1[[#This Row],[year]],13)</f>
        <v>February 2020</v>
      </c>
      <c r="E150">
        <f>Table1[[#This Row],[quota]]</f>
        <v>3226</v>
      </c>
      <c r="G150" t="s">
        <v>587</v>
      </c>
      <c r="H150">
        <v>3226</v>
      </c>
    </row>
    <row r="151" spans="1:8" ht="70">
      <c r="A151" s="29" t="s">
        <v>17</v>
      </c>
      <c r="B151" s="24">
        <v>2976</v>
      </c>
      <c r="D151" t="str">
        <f>LEFT(Table1[[#This Row],[year]],13)</f>
        <v>February 2021</v>
      </c>
      <c r="E151">
        <f>Table1[[#This Row],[quota]]</f>
        <v>2976</v>
      </c>
      <c r="G151" t="s">
        <v>588</v>
      </c>
      <c r="H151">
        <v>2976</v>
      </c>
    </row>
    <row r="152" spans="1:8" ht="84">
      <c r="A152" s="29" t="s">
        <v>16</v>
      </c>
      <c r="B152" s="24">
        <v>2962</v>
      </c>
      <c r="D152" t="str">
        <f>LEFT(Table1[[#This Row],[year]],13)</f>
        <v>February 2021</v>
      </c>
      <c r="E152">
        <f>Table1[[#This Row],[quota]]</f>
        <v>2962</v>
      </c>
      <c r="G152" t="s">
        <v>588</v>
      </c>
      <c r="H152">
        <v>2962</v>
      </c>
    </row>
    <row r="153" spans="1:8" ht="70">
      <c r="A153" s="29" t="s">
        <v>422</v>
      </c>
      <c r="B153" s="24">
        <v>4560</v>
      </c>
      <c r="D153" t="str">
        <f>LEFT(Table1[[#This Row],[year]],12)</f>
        <v>January 2003</v>
      </c>
      <c r="E153">
        <f>Table1[[#This Row],[quota]]</f>
        <v>4560</v>
      </c>
      <c r="G153" t="s">
        <v>589</v>
      </c>
      <c r="H153">
        <v>4560</v>
      </c>
    </row>
    <row r="154" spans="1:8" ht="84">
      <c r="A154" s="29" t="s">
        <v>423</v>
      </c>
      <c r="B154" s="24">
        <v>4787</v>
      </c>
      <c r="D154" t="str">
        <f>LEFT(Table1[[#This Row],[year]],12)</f>
        <v>January 2003</v>
      </c>
      <c r="E154">
        <f>Table1[[#This Row],[quota]]</f>
        <v>4787</v>
      </c>
      <c r="G154" t="s">
        <v>589</v>
      </c>
      <c r="H154">
        <v>4787</v>
      </c>
    </row>
    <row r="155" spans="1:8" ht="70">
      <c r="A155" s="29" t="s">
        <v>398</v>
      </c>
      <c r="B155" s="24">
        <v>5489</v>
      </c>
      <c r="D155" t="str">
        <f>LEFT(Table1[[#This Row],[year]],12)</f>
        <v>January 2004</v>
      </c>
      <c r="E155">
        <f>Table1[[#This Row],[quota]]</f>
        <v>5489</v>
      </c>
      <c r="G155" t="s">
        <v>590</v>
      </c>
      <c r="H155">
        <v>5489</v>
      </c>
    </row>
    <row r="156" spans="1:8" ht="84">
      <c r="A156" s="29" t="s">
        <v>399</v>
      </c>
      <c r="B156" s="24">
        <v>5641</v>
      </c>
      <c r="D156" t="str">
        <f>LEFT(Table1[[#This Row],[year]],12)</f>
        <v>January 2004</v>
      </c>
      <c r="E156">
        <f>Table1[[#This Row],[quota]]</f>
        <v>5641</v>
      </c>
      <c r="G156" t="s">
        <v>590</v>
      </c>
      <c r="H156">
        <v>5641</v>
      </c>
    </row>
    <row r="157" spans="1:8" ht="70">
      <c r="A157" s="29" t="s">
        <v>374</v>
      </c>
      <c r="B157" s="24">
        <v>6159</v>
      </c>
      <c r="D157" t="str">
        <f>LEFT(Table1[[#This Row],[year]],12)</f>
        <v>January 2005</v>
      </c>
      <c r="E157">
        <f>Table1[[#This Row],[quota]]</f>
        <v>6159</v>
      </c>
      <c r="G157" t="s">
        <v>591</v>
      </c>
      <c r="H157">
        <v>6159</v>
      </c>
    </row>
    <row r="158" spans="1:8" ht="84">
      <c r="A158" s="29" t="s">
        <v>375</v>
      </c>
      <c r="B158" s="24">
        <v>6207</v>
      </c>
      <c r="D158" t="str">
        <f>LEFT(Table1[[#This Row],[year]],12)</f>
        <v>January 2005</v>
      </c>
      <c r="E158">
        <f>Table1[[#This Row],[quota]]</f>
        <v>6207</v>
      </c>
      <c r="G158" t="s">
        <v>591</v>
      </c>
      <c r="H158">
        <v>6207</v>
      </c>
    </row>
    <row r="159" spans="1:8" ht="70">
      <c r="A159" s="29" t="s">
        <v>350</v>
      </c>
      <c r="B159" s="24">
        <v>6587</v>
      </c>
      <c r="D159" t="str">
        <f>LEFT(Table1[[#This Row],[year]],12)</f>
        <v>January 2006</v>
      </c>
      <c r="E159">
        <f>Table1[[#This Row],[quota]]</f>
        <v>6587</v>
      </c>
      <c r="G159" t="s">
        <v>592</v>
      </c>
      <c r="H159">
        <v>6587</v>
      </c>
    </row>
    <row r="160" spans="1:8" ht="84">
      <c r="A160" s="29" t="s">
        <v>351</v>
      </c>
      <c r="B160" s="24">
        <v>6588</v>
      </c>
      <c r="D160" t="str">
        <f>LEFT(Table1[[#This Row],[year]],12)</f>
        <v>January 2006</v>
      </c>
      <c r="E160">
        <f>Table1[[#This Row],[quota]]</f>
        <v>6588</v>
      </c>
      <c r="G160" t="s">
        <v>592</v>
      </c>
      <c r="H160">
        <v>6588</v>
      </c>
    </row>
    <row r="161" spans="1:8" ht="70">
      <c r="A161" s="29" t="s">
        <v>326</v>
      </c>
      <c r="B161" s="24">
        <v>6211</v>
      </c>
      <c r="D161" t="str">
        <f>LEFT(Table1[[#This Row],[year]],12)</f>
        <v>January 2007</v>
      </c>
      <c r="E161">
        <f>Table1[[#This Row],[quota]]</f>
        <v>6211</v>
      </c>
      <c r="G161" t="s">
        <v>593</v>
      </c>
      <c r="H161">
        <v>6211</v>
      </c>
    </row>
    <row r="162" spans="1:8" ht="84">
      <c r="A162" s="29" t="s">
        <v>327</v>
      </c>
      <c r="B162" s="24">
        <v>6319</v>
      </c>
      <c r="D162" t="str">
        <f>LEFT(Table1[[#This Row],[year]],12)</f>
        <v>January 2007</v>
      </c>
      <c r="E162">
        <f>Table1[[#This Row],[quota]]</f>
        <v>6319</v>
      </c>
      <c r="G162" t="s">
        <v>593</v>
      </c>
      <c r="H162">
        <v>6319</v>
      </c>
    </row>
    <row r="163" spans="1:8" ht="70">
      <c r="A163" s="29" t="s">
        <v>325</v>
      </c>
      <c r="B163" s="24">
        <v>5255</v>
      </c>
      <c r="D163" t="str">
        <f>LEFT(Table1[[#This Row],[year]],12)</f>
        <v>January 2008</v>
      </c>
      <c r="E163">
        <f>Table1[[#This Row],[quota]]</f>
        <v>5255</v>
      </c>
      <c r="G163" t="s">
        <v>594</v>
      </c>
      <c r="H163">
        <v>5255</v>
      </c>
    </row>
    <row r="164" spans="1:8" ht="84">
      <c r="A164" s="29" t="s">
        <v>324</v>
      </c>
      <c r="B164" s="24">
        <v>5336</v>
      </c>
      <c r="D164" t="str">
        <f>LEFT(Table1[[#This Row],[year]],12)</f>
        <v>January 2008</v>
      </c>
      <c r="E164">
        <f>Table1[[#This Row],[quota]]</f>
        <v>5336</v>
      </c>
      <c r="G164" t="s">
        <v>594</v>
      </c>
      <c r="H164">
        <v>5336</v>
      </c>
    </row>
    <row r="165" spans="1:8" ht="70">
      <c r="A165" s="29" t="s">
        <v>301</v>
      </c>
      <c r="B165" s="24">
        <v>4389</v>
      </c>
      <c r="D165" t="str">
        <f>LEFT(Table1[[#This Row],[year]],12)</f>
        <v>January 2009</v>
      </c>
      <c r="E165">
        <f>Table1[[#This Row],[quota]]</f>
        <v>4389</v>
      </c>
      <c r="G165" t="s">
        <v>595</v>
      </c>
      <c r="H165">
        <v>4389</v>
      </c>
    </row>
    <row r="166" spans="1:8" ht="84">
      <c r="A166" s="29" t="s">
        <v>300</v>
      </c>
      <c r="B166" s="24">
        <v>4375</v>
      </c>
      <c r="D166" t="str">
        <f>LEFT(Table1[[#This Row],[year]],12)</f>
        <v>January 2009</v>
      </c>
      <c r="E166">
        <f>Table1[[#This Row],[quota]]</f>
        <v>4375</v>
      </c>
      <c r="G166" t="s">
        <v>595</v>
      </c>
      <c r="H166">
        <v>4375</v>
      </c>
    </row>
    <row r="167" spans="1:8" ht="70">
      <c r="A167" s="29" t="s">
        <v>277</v>
      </c>
      <c r="B167" s="24">
        <v>2971</v>
      </c>
      <c r="D167" t="str">
        <f>LEFT(Table1[[#This Row],[year]],12)</f>
        <v>January 2010</v>
      </c>
      <c r="E167">
        <f>Table1[[#This Row],[quota]]</f>
        <v>2971</v>
      </c>
      <c r="G167" t="s">
        <v>596</v>
      </c>
      <c r="H167">
        <v>2971</v>
      </c>
    </row>
    <row r="168" spans="1:8" ht="84">
      <c r="A168" s="29" t="s">
        <v>276</v>
      </c>
      <c r="B168" s="24">
        <v>3015</v>
      </c>
      <c r="D168" t="str">
        <f>LEFT(Table1[[#This Row],[year]],12)</f>
        <v>January 2010</v>
      </c>
      <c r="E168">
        <f>Table1[[#This Row],[quota]]</f>
        <v>3015</v>
      </c>
      <c r="G168" t="s">
        <v>596</v>
      </c>
      <c r="H168">
        <v>3015</v>
      </c>
    </row>
    <row r="169" spans="1:8" ht="70">
      <c r="A169" s="29" t="s">
        <v>253</v>
      </c>
      <c r="B169" s="24">
        <v>1949</v>
      </c>
      <c r="D169" t="str">
        <f>LEFT(Table1[[#This Row],[year]],12)</f>
        <v>January 2011</v>
      </c>
      <c r="E169">
        <f>Table1[[#This Row],[quota]]</f>
        <v>1949</v>
      </c>
      <c r="G169" t="s">
        <v>597</v>
      </c>
      <c r="H169">
        <v>1949</v>
      </c>
    </row>
    <row r="170" spans="1:8" ht="84">
      <c r="A170" s="29" t="s">
        <v>252</v>
      </c>
      <c r="B170" s="24">
        <v>1955</v>
      </c>
      <c r="D170" t="str">
        <f>LEFT(Table1[[#This Row],[year]],12)</f>
        <v>January 2011</v>
      </c>
      <c r="E170">
        <f>Table1[[#This Row],[quota]]</f>
        <v>1955</v>
      </c>
      <c r="G170" t="s">
        <v>597</v>
      </c>
      <c r="H170">
        <v>1955</v>
      </c>
    </row>
    <row r="171" spans="1:8" ht="70">
      <c r="A171" s="29" t="s">
        <v>229</v>
      </c>
      <c r="B171" s="24">
        <v>1884</v>
      </c>
      <c r="D171" t="str">
        <f>LEFT(Table1[[#This Row],[year]],12)</f>
        <v>January 2012</v>
      </c>
      <c r="E171">
        <f>Table1[[#This Row],[quota]]</f>
        <v>1884</v>
      </c>
      <c r="G171" t="s">
        <v>598</v>
      </c>
      <c r="H171">
        <v>1884</v>
      </c>
    </row>
    <row r="172" spans="1:8" ht="84">
      <c r="A172" s="29" t="s">
        <v>228</v>
      </c>
      <c r="B172" s="24">
        <v>2024</v>
      </c>
      <c r="D172" t="str">
        <f>LEFT(Table1[[#This Row],[year]],12)</f>
        <v>January 2012</v>
      </c>
      <c r="E172">
        <f>Table1[[#This Row],[quota]]</f>
        <v>2024</v>
      </c>
      <c r="G172" t="s">
        <v>598</v>
      </c>
      <c r="H172">
        <v>2024</v>
      </c>
    </row>
    <row r="173" spans="1:8" ht="70">
      <c r="A173" s="29" t="s">
        <v>205</v>
      </c>
      <c r="B173" s="24">
        <v>1684</v>
      </c>
      <c r="D173" t="str">
        <f>LEFT(Table1[[#This Row],[year]],12)</f>
        <v>January 2013</v>
      </c>
      <c r="E173">
        <f>Table1[[#This Row],[quota]]</f>
        <v>1684</v>
      </c>
      <c r="G173" t="s">
        <v>599</v>
      </c>
      <c r="H173">
        <v>1684</v>
      </c>
    </row>
    <row r="174" spans="1:8" ht="84">
      <c r="A174" s="29" t="s">
        <v>204</v>
      </c>
      <c r="B174" s="24">
        <v>1656</v>
      </c>
      <c r="D174" t="str">
        <f>LEFT(Table1[[#This Row],[year]],12)</f>
        <v>January 2013</v>
      </c>
      <c r="E174">
        <f>Table1[[#This Row],[quota]]</f>
        <v>1656</v>
      </c>
      <c r="G174" t="s">
        <v>599</v>
      </c>
      <c r="H174">
        <v>1656</v>
      </c>
    </row>
    <row r="175" spans="1:8" ht="70">
      <c r="A175" s="29" t="s">
        <v>181</v>
      </c>
      <c r="B175" s="24">
        <v>1758</v>
      </c>
      <c r="D175" t="str">
        <f>LEFT(Table1[[#This Row],[year]],12)</f>
        <v>January 2014</v>
      </c>
      <c r="E175">
        <f>Table1[[#This Row],[quota]]</f>
        <v>1758</v>
      </c>
      <c r="G175" t="s">
        <v>600</v>
      </c>
      <c r="H175">
        <v>1758</v>
      </c>
    </row>
    <row r="176" spans="1:8" ht="84">
      <c r="A176" s="29" t="s">
        <v>180</v>
      </c>
      <c r="B176" s="24">
        <v>1789</v>
      </c>
      <c r="D176" t="str">
        <f>LEFT(Table1[[#This Row],[year]],12)</f>
        <v>January 2014</v>
      </c>
      <c r="E176">
        <f>Table1[[#This Row],[quota]]</f>
        <v>1789</v>
      </c>
      <c r="G176" t="s">
        <v>600</v>
      </c>
      <c r="H176">
        <v>1789</v>
      </c>
    </row>
    <row r="177" spans="1:8" ht="70">
      <c r="A177" s="29" t="s">
        <v>157</v>
      </c>
      <c r="B177" s="24">
        <v>2024</v>
      </c>
      <c r="D177" t="str">
        <f>LEFT(Table1[[#This Row],[year]],12)</f>
        <v>January 2015</v>
      </c>
      <c r="E177">
        <f>Table1[[#This Row],[quota]]</f>
        <v>2024</v>
      </c>
      <c r="G177" t="s">
        <v>601</v>
      </c>
      <c r="H177">
        <v>2024</v>
      </c>
    </row>
    <row r="178" spans="1:8" ht="84">
      <c r="A178" s="29" t="s">
        <v>156</v>
      </c>
      <c r="B178" s="24">
        <v>2051</v>
      </c>
      <c r="D178" t="str">
        <f>LEFT(Table1[[#This Row],[year]],12)</f>
        <v>January 2015</v>
      </c>
      <c r="E178">
        <f>Table1[[#This Row],[quota]]</f>
        <v>2051</v>
      </c>
      <c r="G178" t="s">
        <v>601</v>
      </c>
      <c r="H178">
        <v>2051</v>
      </c>
    </row>
    <row r="179" spans="1:8" ht="70">
      <c r="A179" s="29" t="s">
        <v>133</v>
      </c>
      <c r="B179" s="24">
        <v>3622</v>
      </c>
      <c r="D179" t="str">
        <f>LEFT(Table1[[#This Row],[year]],12)</f>
        <v>January 2016</v>
      </c>
      <c r="E179">
        <f>Table1[[#This Row],[quota]]</f>
        <v>3622</v>
      </c>
      <c r="G179" t="s">
        <v>602</v>
      </c>
      <c r="H179">
        <v>3622</v>
      </c>
    </row>
    <row r="180" spans="1:8" ht="84">
      <c r="A180" s="29" t="s">
        <v>132</v>
      </c>
      <c r="B180" s="24">
        <v>3614</v>
      </c>
      <c r="D180" t="str">
        <f>LEFT(Table1[[#This Row],[year]],12)</f>
        <v>January 2016</v>
      </c>
      <c r="E180">
        <f>Table1[[#This Row],[quota]]</f>
        <v>3614</v>
      </c>
      <c r="G180" t="s">
        <v>602</v>
      </c>
      <c r="H180">
        <v>3614</v>
      </c>
    </row>
    <row r="181" spans="1:8" ht="70">
      <c r="A181" s="29" t="s">
        <v>109</v>
      </c>
      <c r="B181" s="24">
        <v>4089</v>
      </c>
      <c r="D181" t="str">
        <f>LEFT(Table1[[#This Row],[year]],12)</f>
        <v>January 2017</v>
      </c>
      <c r="E181">
        <f>Table1[[#This Row],[quota]]</f>
        <v>4089</v>
      </c>
      <c r="G181" t="s">
        <v>603</v>
      </c>
      <c r="H181">
        <v>4089</v>
      </c>
    </row>
    <row r="182" spans="1:8" ht="84">
      <c r="A182" s="29" t="s">
        <v>108</v>
      </c>
      <c r="B182" s="24">
        <v>4055</v>
      </c>
      <c r="D182" t="str">
        <f>LEFT(Table1[[#This Row],[year]],12)</f>
        <v>January 2017</v>
      </c>
      <c r="E182">
        <f>Table1[[#This Row],[quota]]</f>
        <v>4055</v>
      </c>
      <c r="G182" t="s">
        <v>603</v>
      </c>
      <c r="H182">
        <v>4055</v>
      </c>
    </row>
    <row r="183" spans="1:8" ht="70">
      <c r="A183" s="29" t="s">
        <v>85</v>
      </c>
      <c r="B183" s="24">
        <v>4359</v>
      </c>
      <c r="D183" t="str">
        <f>LEFT(Table1[[#This Row],[year]],12)</f>
        <v>January 2018</v>
      </c>
      <c r="E183">
        <f>Table1[[#This Row],[quota]]</f>
        <v>4359</v>
      </c>
      <c r="G183" t="s">
        <v>604</v>
      </c>
      <c r="H183">
        <v>4359</v>
      </c>
    </row>
    <row r="184" spans="1:8" ht="84">
      <c r="A184" s="29" t="s">
        <v>84</v>
      </c>
      <c r="B184" s="24">
        <v>4431</v>
      </c>
      <c r="D184" t="str">
        <f>LEFT(Table1[[#This Row],[year]],12)</f>
        <v>January 2018</v>
      </c>
      <c r="E184">
        <f>Table1[[#This Row],[quota]]</f>
        <v>4431</v>
      </c>
      <c r="G184" t="s">
        <v>604</v>
      </c>
      <c r="H184">
        <v>4431</v>
      </c>
    </row>
    <row r="185" spans="1:8" ht="70">
      <c r="A185" s="29" t="s">
        <v>61</v>
      </c>
      <c r="B185" s="24">
        <v>5048</v>
      </c>
      <c r="D185" t="str">
        <f>LEFT(Table1[[#This Row],[year]],12)</f>
        <v>January 2019</v>
      </c>
      <c r="E185">
        <f>Table1[[#This Row],[quota]]</f>
        <v>5048</v>
      </c>
      <c r="G185" t="s">
        <v>605</v>
      </c>
      <c r="H185">
        <v>5048</v>
      </c>
    </row>
    <row r="186" spans="1:8" ht="84">
      <c r="A186" s="29" t="s">
        <v>60</v>
      </c>
      <c r="B186" s="24">
        <v>5050</v>
      </c>
      <c r="D186" t="str">
        <f>LEFT(Table1[[#This Row],[year]],12)</f>
        <v>January 2019</v>
      </c>
      <c r="E186">
        <f>Table1[[#This Row],[quota]]</f>
        <v>5050</v>
      </c>
      <c r="G186" t="s">
        <v>605</v>
      </c>
      <c r="H186">
        <v>5050</v>
      </c>
    </row>
    <row r="187" spans="1:8" ht="70">
      <c r="A187" s="29" t="s">
        <v>37</v>
      </c>
      <c r="B187" s="24">
        <v>3469</v>
      </c>
      <c r="D187" t="str">
        <f>LEFT(Table1[[#This Row],[year]],12)</f>
        <v>January 2020</v>
      </c>
      <c r="E187">
        <f>Table1[[#This Row],[quota]]</f>
        <v>3469</v>
      </c>
      <c r="G187" t="s">
        <v>606</v>
      </c>
      <c r="H187">
        <v>3469</v>
      </c>
    </row>
    <row r="188" spans="1:8" ht="84">
      <c r="A188" s="29" t="s">
        <v>36</v>
      </c>
      <c r="B188" s="24">
        <v>3456</v>
      </c>
      <c r="D188" t="str">
        <f>LEFT(Table1[[#This Row],[year]],12)</f>
        <v>January 2020</v>
      </c>
      <c r="E188">
        <f>Table1[[#This Row],[quota]]</f>
        <v>3456</v>
      </c>
      <c r="G188" t="s">
        <v>606</v>
      </c>
      <c r="H188">
        <v>3456</v>
      </c>
    </row>
    <row r="189" spans="1:8" ht="70">
      <c r="A189" s="29" t="s">
        <v>19</v>
      </c>
      <c r="B189" s="24">
        <v>3354</v>
      </c>
      <c r="D189" t="str">
        <f>LEFT(Table1[[#This Row],[year]],12)</f>
        <v>January 2021</v>
      </c>
      <c r="E189">
        <f>Table1[[#This Row],[quota]]</f>
        <v>3354</v>
      </c>
      <c r="G189" t="s">
        <v>607</v>
      </c>
      <c r="H189">
        <v>3354</v>
      </c>
    </row>
    <row r="190" spans="1:8" ht="84">
      <c r="A190" s="29" t="s">
        <v>18</v>
      </c>
      <c r="B190" s="24">
        <v>3354</v>
      </c>
      <c r="D190" t="str">
        <f>LEFT(Table1[[#This Row],[year]],12)</f>
        <v>January 2021</v>
      </c>
      <c r="E190">
        <f>Table1[[#This Row],[quota]]</f>
        <v>3354</v>
      </c>
      <c r="G190" t="s">
        <v>607</v>
      </c>
      <c r="H190">
        <v>3354</v>
      </c>
    </row>
    <row r="191" spans="1:8" ht="56">
      <c r="A191" s="29" t="s">
        <v>452</v>
      </c>
      <c r="B191" s="24">
        <v>3952</v>
      </c>
      <c r="D191" t="str">
        <f>LEFT(Table1[[#This Row],[year]],9)</f>
        <v>July 2002</v>
      </c>
      <c r="E191">
        <f>Table1[[#This Row],[quota]]</f>
        <v>3952</v>
      </c>
      <c r="G191" t="s">
        <v>608</v>
      </c>
      <c r="H191">
        <v>3952</v>
      </c>
    </row>
    <row r="192" spans="1:8" ht="70">
      <c r="A192" s="29" t="s">
        <v>453</v>
      </c>
      <c r="B192" s="24">
        <v>3927</v>
      </c>
      <c r="D192" t="str">
        <f>LEFT(Table1[[#This Row],[year]],9)</f>
        <v>July 2002</v>
      </c>
      <c r="E192">
        <f>Table1[[#This Row],[quota]]</f>
        <v>3927</v>
      </c>
      <c r="G192" t="s">
        <v>608</v>
      </c>
      <c r="H192">
        <v>3927</v>
      </c>
    </row>
    <row r="193" spans="1:8" ht="56">
      <c r="A193" s="29" t="s">
        <v>434</v>
      </c>
      <c r="B193" s="24">
        <v>4539</v>
      </c>
      <c r="D193" t="str">
        <f>LEFT(Table1[[#This Row],[year]],9)</f>
        <v>July 2003</v>
      </c>
      <c r="E193">
        <f>Table1[[#This Row],[quota]]</f>
        <v>4539</v>
      </c>
      <c r="G193" t="s">
        <v>609</v>
      </c>
      <c r="H193">
        <v>4539</v>
      </c>
    </row>
    <row r="194" spans="1:8" ht="70">
      <c r="A194" s="29" t="s">
        <v>435</v>
      </c>
      <c r="B194" s="24">
        <v>4479</v>
      </c>
      <c r="D194" t="str">
        <f>LEFT(Table1[[#This Row],[year]],9)</f>
        <v>July 2003</v>
      </c>
      <c r="E194">
        <f>Table1[[#This Row],[quota]]</f>
        <v>4479</v>
      </c>
      <c r="G194" t="s">
        <v>609</v>
      </c>
      <c r="H194">
        <v>4479</v>
      </c>
    </row>
    <row r="195" spans="1:8" ht="56">
      <c r="A195" s="29" t="s">
        <v>410</v>
      </c>
      <c r="B195" s="24">
        <v>5267</v>
      </c>
      <c r="D195" t="str">
        <f>LEFT(Table1[[#This Row],[year]],9)</f>
        <v>July 2004</v>
      </c>
      <c r="E195">
        <f>Table1[[#This Row],[quota]]</f>
        <v>5267</v>
      </c>
      <c r="G195" t="s">
        <v>610</v>
      </c>
      <c r="H195">
        <v>5267</v>
      </c>
    </row>
    <row r="196" spans="1:8" ht="70">
      <c r="A196" s="29" t="s">
        <v>411</v>
      </c>
      <c r="B196" s="24">
        <v>5111</v>
      </c>
      <c r="D196" t="str">
        <f>LEFT(Table1[[#This Row],[year]],9)</f>
        <v>July 2004</v>
      </c>
      <c r="E196">
        <f>Table1[[#This Row],[quota]]</f>
        <v>5111</v>
      </c>
      <c r="G196" t="s">
        <v>610</v>
      </c>
      <c r="H196">
        <v>5111</v>
      </c>
    </row>
    <row r="197" spans="1:8" ht="56">
      <c r="A197" s="29" t="s">
        <v>386</v>
      </c>
      <c r="B197" s="24">
        <v>5587</v>
      </c>
      <c r="D197" t="str">
        <f>LEFT(Table1[[#This Row],[year]],9)</f>
        <v>July 2005</v>
      </c>
      <c r="E197">
        <f>Table1[[#This Row],[quota]]</f>
        <v>5587</v>
      </c>
      <c r="G197" t="s">
        <v>611</v>
      </c>
      <c r="H197">
        <v>5587</v>
      </c>
    </row>
    <row r="198" spans="1:8" ht="70">
      <c r="A198" s="29" t="s">
        <v>387</v>
      </c>
      <c r="B198" s="24">
        <v>5610</v>
      </c>
      <c r="D198" t="str">
        <f>LEFT(Table1[[#This Row],[year]],9)</f>
        <v>July 2005</v>
      </c>
      <c r="E198">
        <f>Table1[[#This Row],[quota]]</f>
        <v>5610</v>
      </c>
      <c r="G198" t="s">
        <v>611</v>
      </c>
      <c r="H198">
        <v>5610</v>
      </c>
    </row>
    <row r="199" spans="1:8" ht="56">
      <c r="A199" s="29" t="s">
        <v>362</v>
      </c>
      <c r="B199" s="24">
        <v>5587</v>
      </c>
      <c r="D199" t="str">
        <f>LEFT(Table1[[#This Row],[year]],9)</f>
        <v>July 2006</v>
      </c>
      <c r="E199">
        <f>Table1[[#This Row],[quota]]</f>
        <v>5587</v>
      </c>
      <c r="G199" t="s">
        <v>612</v>
      </c>
      <c r="H199">
        <v>5587</v>
      </c>
    </row>
    <row r="200" spans="1:8" ht="70">
      <c r="A200" s="29" t="s">
        <v>363</v>
      </c>
      <c r="B200" s="24">
        <v>5493</v>
      </c>
      <c r="D200" t="str">
        <f>LEFT(Table1[[#This Row],[year]],9)</f>
        <v>July 2006</v>
      </c>
      <c r="E200">
        <f>Table1[[#This Row],[quota]]</f>
        <v>5493</v>
      </c>
      <c r="G200" t="s">
        <v>612</v>
      </c>
      <c r="H200">
        <v>5493</v>
      </c>
    </row>
    <row r="201" spans="1:8" ht="56">
      <c r="A201" s="29" t="s">
        <v>338</v>
      </c>
      <c r="B201" s="24">
        <v>5377</v>
      </c>
      <c r="D201" t="str">
        <f>LEFT(Table1[[#This Row],[year]],9)</f>
        <v>July 2007</v>
      </c>
      <c r="E201">
        <f>Table1[[#This Row],[quota]]</f>
        <v>5377</v>
      </c>
      <c r="G201" t="s">
        <v>613</v>
      </c>
      <c r="H201">
        <v>5377</v>
      </c>
    </row>
    <row r="202" spans="1:8" ht="70">
      <c r="A202" s="29" t="s">
        <v>339</v>
      </c>
      <c r="B202" s="24">
        <v>5418</v>
      </c>
      <c r="D202" t="str">
        <f>LEFT(Table1[[#This Row],[year]],9)</f>
        <v>July 2007</v>
      </c>
      <c r="E202">
        <f>Table1[[#This Row],[quota]]</f>
        <v>5418</v>
      </c>
      <c r="G202" t="s">
        <v>613</v>
      </c>
      <c r="H202">
        <v>5418</v>
      </c>
    </row>
    <row r="203" spans="1:8" ht="56">
      <c r="A203" s="29" t="s">
        <v>313</v>
      </c>
      <c r="B203" s="24">
        <v>4835</v>
      </c>
      <c r="D203" t="str">
        <f>LEFT(Table1[[#This Row],[year]],9)</f>
        <v>July 2008</v>
      </c>
      <c r="E203">
        <f>Table1[[#This Row],[quota]]</f>
        <v>4835</v>
      </c>
      <c r="G203" t="s">
        <v>614</v>
      </c>
      <c r="H203">
        <v>4835</v>
      </c>
    </row>
    <row r="204" spans="1:8" ht="70">
      <c r="A204" s="29" t="s">
        <v>312</v>
      </c>
      <c r="B204" s="24">
        <v>4888</v>
      </c>
      <c r="D204" t="str">
        <f>LEFT(Table1[[#This Row],[year]],9)</f>
        <v>July 2008</v>
      </c>
      <c r="E204">
        <f>Table1[[#This Row],[quota]]</f>
        <v>4888</v>
      </c>
      <c r="G204" t="s">
        <v>614</v>
      </c>
      <c r="H204">
        <v>4888</v>
      </c>
    </row>
    <row r="205" spans="1:8" ht="56">
      <c r="A205" s="29" t="s">
        <v>289</v>
      </c>
      <c r="B205" s="24">
        <v>3560</v>
      </c>
      <c r="D205" t="str">
        <f>LEFT(Table1[[#This Row],[year]],9)</f>
        <v>July 2009</v>
      </c>
      <c r="E205">
        <f>Table1[[#This Row],[quota]]</f>
        <v>3560</v>
      </c>
      <c r="G205" t="s">
        <v>615</v>
      </c>
      <c r="H205">
        <v>3560</v>
      </c>
    </row>
    <row r="206" spans="1:8" ht="70">
      <c r="A206" s="29" t="s">
        <v>288</v>
      </c>
      <c r="B206" s="24">
        <v>3514</v>
      </c>
      <c r="D206" t="str">
        <f>LEFT(Table1[[#This Row],[year]],9)</f>
        <v>July 2009</v>
      </c>
      <c r="E206">
        <f>Table1[[#This Row],[quota]]</f>
        <v>3514</v>
      </c>
      <c r="G206" t="s">
        <v>615</v>
      </c>
      <c r="H206">
        <v>3514</v>
      </c>
    </row>
    <row r="207" spans="1:8" ht="56">
      <c r="A207" s="29" t="s">
        <v>265</v>
      </c>
      <c r="B207" s="24">
        <v>2184</v>
      </c>
      <c r="D207" t="str">
        <f>LEFT(Table1[[#This Row],[year]],9)</f>
        <v>July 2010</v>
      </c>
      <c r="E207">
        <f>Table1[[#This Row],[quota]]</f>
        <v>2184</v>
      </c>
      <c r="G207" t="s">
        <v>616</v>
      </c>
      <c r="H207">
        <v>2184</v>
      </c>
    </row>
    <row r="208" spans="1:8" ht="70">
      <c r="A208" s="29" t="s">
        <v>264</v>
      </c>
      <c r="B208" s="24">
        <v>2134</v>
      </c>
      <c r="D208" t="str">
        <f>LEFT(Table1[[#This Row],[year]],9)</f>
        <v>July 2010</v>
      </c>
      <c r="E208">
        <f>Table1[[#This Row],[quota]]</f>
        <v>2134</v>
      </c>
      <c r="G208" t="s">
        <v>616</v>
      </c>
      <c r="H208">
        <v>2134</v>
      </c>
    </row>
    <row r="209" spans="1:8" ht="56">
      <c r="A209" s="29" t="s">
        <v>241</v>
      </c>
      <c r="B209" s="24">
        <v>1932</v>
      </c>
      <c r="D209" t="str">
        <f>LEFT(Table1[[#This Row],[year]],9)</f>
        <v>July 2011</v>
      </c>
      <c r="E209">
        <f>Table1[[#This Row],[quota]]</f>
        <v>1932</v>
      </c>
      <c r="G209" t="s">
        <v>617</v>
      </c>
      <c r="H209">
        <v>1932</v>
      </c>
    </row>
    <row r="210" spans="1:8" ht="70">
      <c r="A210" s="29" t="s">
        <v>240</v>
      </c>
      <c r="B210" s="24">
        <v>1897</v>
      </c>
      <c r="D210" t="str">
        <f>LEFT(Table1[[#This Row],[year]],9)</f>
        <v>July 2011</v>
      </c>
      <c r="E210">
        <f>Table1[[#This Row],[quota]]</f>
        <v>1897</v>
      </c>
      <c r="G210" t="s">
        <v>617</v>
      </c>
      <c r="H210">
        <v>1897</v>
      </c>
    </row>
    <row r="211" spans="1:8" ht="56">
      <c r="A211" s="29" t="s">
        <v>217</v>
      </c>
      <c r="B211" s="24">
        <v>1926</v>
      </c>
      <c r="D211" t="str">
        <f>LEFT(Table1[[#This Row],[year]],9)</f>
        <v>July 2012</v>
      </c>
      <c r="E211">
        <f>Table1[[#This Row],[quota]]</f>
        <v>1926</v>
      </c>
      <c r="G211" t="s">
        <v>618</v>
      </c>
      <c r="H211">
        <v>1926</v>
      </c>
    </row>
    <row r="212" spans="1:8" ht="70">
      <c r="A212" s="29" t="s">
        <v>216</v>
      </c>
      <c r="B212" s="24">
        <v>1928</v>
      </c>
      <c r="D212" t="str">
        <f>LEFT(Table1[[#This Row],[year]],9)</f>
        <v>July 2012</v>
      </c>
      <c r="E212">
        <f>Table1[[#This Row],[quota]]</f>
        <v>1928</v>
      </c>
      <c r="G212" t="s">
        <v>618</v>
      </c>
      <c r="H212">
        <v>1928</v>
      </c>
    </row>
    <row r="213" spans="1:8" ht="56">
      <c r="A213" s="29" t="s">
        <v>193</v>
      </c>
      <c r="B213" s="24">
        <v>1721</v>
      </c>
      <c r="D213" t="str">
        <f>LEFT(Table1[[#This Row],[year]],9)</f>
        <v>July 2013</v>
      </c>
      <c r="E213">
        <f>Table1[[#This Row],[quota]]</f>
        <v>1721</v>
      </c>
      <c r="G213" t="s">
        <v>619</v>
      </c>
      <c r="H213">
        <v>1721</v>
      </c>
    </row>
    <row r="214" spans="1:8" ht="70">
      <c r="A214" s="29" t="s">
        <v>192</v>
      </c>
      <c r="B214" s="24">
        <v>1635</v>
      </c>
      <c r="D214" t="str">
        <f>LEFT(Table1[[#This Row],[year]],9)</f>
        <v>July 2013</v>
      </c>
      <c r="E214">
        <f>Table1[[#This Row],[quota]]</f>
        <v>1635</v>
      </c>
      <c r="G214" t="s">
        <v>619</v>
      </c>
      <c r="H214">
        <v>1635</v>
      </c>
    </row>
    <row r="215" spans="1:8" ht="56">
      <c r="A215" s="29" t="s">
        <v>169</v>
      </c>
      <c r="B215" s="24">
        <v>2036</v>
      </c>
      <c r="D215" t="str">
        <f>LEFT(Table1[[#This Row],[year]],9)</f>
        <v>July 2014</v>
      </c>
      <c r="E215">
        <f>Table1[[#This Row],[quota]]</f>
        <v>2036</v>
      </c>
      <c r="G215" t="s">
        <v>620</v>
      </c>
      <c r="H215">
        <v>2036</v>
      </c>
    </row>
    <row r="216" spans="1:8" ht="70">
      <c r="A216" s="29" t="s">
        <v>168</v>
      </c>
      <c r="B216" s="24">
        <v>2064</v>
      </c>
      <c r="D216" t="str">
        <f>LEFT(Table1[[#This Row],[year]],9)</f>
        <v>July 2014</v>
      </c>
      <c r="E216">
        <f>Table1[[#This Row],[quota]]</f>
        <v>2064</v>
      </c>
      <c r="G216" t="s">
        <v>620</v>
      </c>
      <c r="H216">
        <v>2064</v>
      </c>
    </row>
    <row r="217" spans="1:8" ht="56">
      <c r="A217" s="29" t="s">
        <v>145</v>
      </c>
      <c r="B217" s="24">
        <v>3374</v>
      </c>
      <c r="D217" t="str">
        <f>LEFT(Table1[[#This Row],[year]],9)</f>
        <v>July 2015</v>
      </c>
      <c r="E217">
        <f>Table1[[#This Row],[quota]]</f>
        <v>3374</v>
      </c>
      <c r="G217" t="s">
        <v>621</v>
      </c>
      <c r="H217">
        <v>3374</v>
      </c>
    </row>
    <row r="218" spans="1:8" ht="70">
      <c r="A218" s="29" t="s">
        <v>144</v>
      </c>
      <c r="B218" s="24">
        <v>3339</v>
      </c>
      <c r="D218" t="str">
        <f>LEFT(Table1[[#This Row],[year]],9)</f>
        <v>July 2015</v>
      </c>
      <c r="E218">
        <f>Table1[[#This Row],[quota]]</f>
        <v>3339</v>
      </c>
      <c r="G218" t="s">
        <v>621</v>
      </c>
      <c r="H218">
        <v>3339</v>
      </c>
    </row>
    <row r="219" spans="1:8" ht="56">
      <c r="A219" s="29" t="s">
        <v>121</v>
      </c>
      <c r="B219" s="24">
        <v>4854</v>
      </c>
      <c r="D219" t="str">
        <f>LEFT(Table1[[#This Row],[year]],9)</f>
        <v>July 2016</v>
      </c>
      <c r="E219">
        <f>Table1[[#This Row],[quota]]</f>
        <v>4854</v>
      </c>
      <c r="G219" t="s">
        <v>622</v>
      </c>
      <c r="H219">
        <v>4854</v>
      </c>
    </row>
    <row r="220" spans="1:8" ht="70">
      <c r="A220" s="29" t="s">
        <v>120</v>
      </c>
      <c r="B220" s="24">
        <v>4916</v>
      </c>
      <c r="D220" t="str">
        <f>LEFT(Table1[[#This Row],[year]],9)</f>
        <v>July 2016</v>
      </c>
      <c r="E220">
        <f>Table1[[#This Row],[quota]]</f>
        <v>4916</v>
      </c>
      <c r="G220" t="s">
        <v>622</v>
      </c>
      <c r="H220">
        <v>4916</v>
      </c>
    </row>
    <row r="221" spans="1:8" ht="56">
      <c r="A221" s="29" t="s">
        <v>97</v>
      </c>
      <c r="B221" s="24">
        <v>5316</v>
      </c>
      <c r="D221" t="str">
        <f>LEFT(Table1[[#This Row],[year]],9)</f>
        <v>July 2017</v>
      </c>
      <c r="E221">
        <f>Table1[[#This Row],[quota]]</f>
        <v>5316</v>
      </c>
      <c r="G221" t="s">
        <v>623</v>
      </c>
      <c r="H221">
        <v>5316</v>
      </c>
    </row>
    <row r="222" spans="1:8" ht="70">
      <c r="A222" s="29" t="s">
        <v>96</v>
      </c>
      <c r="B222" s="24">
        <v>5428</v>
      </c>
      <c r="D222" t="str">
        <f>LEFT(Table1[[#This Row],[year]],9)</f>
        <v>July 2017</v>
      </c>
      <c r="E222">
        <f>Table1[[#This Row],[quota]]</f>
        <v>5428</v>
      </c>
      <c r="G222" t="s">
        <v>623</v>
      </c>
      <c r="H222">
        <v>5428</v>
      </c>
    </row>
    <row r="223" spans="1:8" ht="56">
      <c r="A223" s="29" t="s">
        <v>73</v>
      </c>
      <c r="B223" s="24">
        <v>4239</v>
      </c>
      <c r="D223" t="str">
        <f>LEFT(Table1[[#This Row],[year]],9)</f>
        <v>July 2018</v>
      </c>
      <c r="E223">
        <f>Table1[[#This Row],[quota]]</f>
        <v>4239</v>
      </c>
      <c r="G223" t="s">
        <v>624</v>
      </c>
      <c r="H223">
        <v>4239</v>
      </c>
    </row>
    <row r="224" spans="1:8" ht="70">
      <c r="A224" s="29" t="s">
        <v>72</v>
      </c>
      <c r="B224" s="24">
        <v>4143</v>
      </c>
      <c r="D224" t="str">
        <f>LEFT(Table1[[#This Row],[year]],9)</f>
        <v>July 2018</v>
      </c>
      <c r="E224">
        <f>Table1[[#This Row],[quota]]</f>
        <v>4143</v>
      </c>
      <c r="G224" t="s">
        <v>624</v>
      </c>
      <c r="H224">
        <v>4143</v>
      </c>
    </row>
    <row r="225" spans="1:8" ht="56">
      <c r="A225" s="29" t="s">
        <v>49</v>
      </c>
      <c r="B225" s="24">
        <v>4243</v>
      </c>
      <c r="D225" t="str">
        <f>LEFT(Table1[[#This Row],[year]],9)</f>
        <v>July 2019</v>
      </c>
      <c r="E225">
        <f>Table1[[#This Row],[quota]]</f>
        <v>4243</v>
      </c>
      <c r="G225" t="s">
        <v>625</v>
      </c>
      <c r="H225">
        <v>4243</v>
      </c>
    </row>
    <row r="226" spans="1:8" ht="70">
      <c r="A226" s="29" t="s">
        <v>48</v>
      </c>
      <c r="B226" s="24">
        <v>4434</v>
      </c>
      <c r="D226" t="str">
        <f>LEFT(Table1[[#This Row],[year]],9)</f>
        <v>July 2019</v>
      </c>
      <c r="E226">
        <f>Table1[[#This Row],[quota]]</f>
        <v>4434</v>
      </c>
      <c r="G226" t="s">
        <v>625</v>
      </c>
      <c r="H226">
        <v>4434</v>
      </c>
    </row>
    <row r="227" spans="1:8" ht="56">
      <c r="A227" s="29" t="s">
        <v>31</v>
      </c>
      <c r="B227" s="24">
        <v>4382</v>
      </c>
      <c r="D227" t="str">
        <f>LEFT(Table1[[#This Row],[year]],9)</f>
        <v>July 2020</v>
      </c>
      <c r="E227">
        <f>Table1[[#This Row],[quota]]</f>
        <v>4382</v>
      </c>
      <c r="G227" t="s">
        <v>626</v>
      </c>
      <c r="H227">
        <v>4382</v>
      </c>
    </row>
    <row r="228" spans="1:8" ht="70">
      <c r="A228" s="29" t="s">
        <v>30</v>
      </c>
      <c r="B228" s="24">
        <v>4449</v>
      </c>
      <c r="D228" t="str">
        <f>LEFT(Table1[[#This Row],[year]],9)</f>
        <v>July 2020</v>
      </c>
      <c r="E228">
        <f>Table1[[#This Row],[quota]]</f>
        <v>4449</v>
      </c>
      <c r="G228" t="s">
        <v>626</v>
      </c>
      <c r="H228">
        <v>4449</v>
      </c>
    </row>
    <row r="229" spans="1:8" ht="56">
      <c r="A229" s="29" t="s">
        <v>450</v>
      </c>
      <c r="B229" s="24">
        <v>4060</v>
      </c>
      <c r="D229" t="str">
        <f>LEFT(Table1[[#This Row],[year]],9)</f>
        <v>June 2002</v>
      </c>
      <c r="E229">
        <f>Table1[[#This Row],[quota]]</f>
        <v>4060</v>
      </c>
      <c r="G229" t="s">
        <v>627</v>
      </c>
      <c r="H229">
        <v>4060</v>
      </c>
    </row>
    <row r="230" spans="1:8" ht="70">
      <c r="A230" s="29" t="s">
        <v>451</v>
      </c>
      <c r="B230" s="24">
        <v>3999</v>
      </c>
      <c r="D230" t="str">
        <f>LEFT(Table1[[#This Row],[year]],9)</f>
        <v>June 2002</v>
      </c>
      <c r="E230">
        <f>Table1[[#This Row],[quota]]</f>
        <v>3999</v>
      </c>
      <c r="G230" t="s">
        <v>627</v>
      </c>
      <c r="H230">
        <v>3999</v>
      </c>
    </row>
    <row r="231" spans="1:8" ht="56">
      <c r="A231" s="29" t="s">
        <v>432</v>
      </c>
      <c r="B231" s="24">
        <v>4467</v>
      </c>
      <c r="D231" t="str">
        <f>LEFT(Table1[[#This Row],[year]],9)</f>
        <v>June 2003</v>
      </c>
      <c r="E231">
        <f>Table1[[#This Row],[quota]]</f>
        <v>4467</v>
      </c>
      <c r="G231" t="s">
        <v>628</v>
      </c>
      <c r="H231">
        <v>4467</v>
      </c>
    </row>
    <row r="232" spans="1:8" ht="70">
      <c r="A232" s="29" t="s">
        <v>433</v>
      </c>
      <c r="B232" s="24">
        <v>4459</v>
      </c>
      <c r="D232" t="str">
        <f>LEFT(Table1[[#This Row],[year]],9)</f>
        <v>June 2003</v>
      </c>
      <c r="E232">
        <f>Table1[[#This Row],[quota]]</f>
        <v>4459</v>
      </c>
      <c r="G232" t="s">
        <v>628</v>
      </c>
      <c r="H232">
        <v>4459</v>
      </c>
    </row>
    <row r="233" spans="1:8" ht="56">
      <c r="A233" s="29" t="s">
        <v>408</v>
      </c>
      <c r="B233" s="24">
        <v>5052</v>
      </c>
      <c r="D233" t="str">
        <f>LEFT(Table1[[#This Row],[year]],9)</f>
        <v>June 2004</v>
      </c>
      <c r="E233">
        <f>Table1[[#This Row],[quota]]</f>
        <v>5052</v>
      </c>
      <c r="G233" t="s">
        <v>629</v>
      </c>
      <c r="H233">
        <v>5052</v>
      </c>
    </row>
    <row r="234" spans="1:8" ht="70">
      <c r="A234" s="29" t="s">
        <v>409</v>
      </c>
      <c r="B234" s="24">
        <v>5293</v>
      </c>
      <c r="D234" t="str">
        <f>LEFT(Table1[[#This Row],[year]],9)</f>
        <v>June 2004</v>
      </c>
      <c r="E234">
        <f>Table1[[#This Row],[quota]]</f>
        <v>5293</v>
      </c>
      <c r="G234" t="s">
        <v>629</v>
      </c>
      <c r="H234">
        <v>5293</v>
      </c>
    </row>
    <row r="235" spans="1:8" ht="56">
      <c r="A235" s="29" t="s">
        <v>384</v>
      </c>
      <c r="B235" s="24">
        <v>5663</v>
      </c>
      <c r="D235" t="str">
        <f>LEFT(Table1[[#This Row],[year]],9)</f>
        <v>June 2005</v>
      </c>
      <c r="E235">
        <f>Table1[[#This Row],[quota]]</f>
        <v>5663</v>
      </c>
      <c r="G235" t="s">
        <v>630</v>
      </c>
      <c r="H235">
        <v>5663</v>
      </c>
    </row>
    <row r="236" spans="1:8" ht="70">
      <c r="A236" s="29" t="s">
        <v>385</v>
      </c>
      <c r="B236" s="24">
        <v>5560</v>
      </c>
      <c r="D236" t="str">
        <f>LEFT(Table1[[#This Row],[year]],9)</f>
        <v>June 2005</v>
      </c>
      <c r="E236">
        <f>Table1[[#This Row],[quota]]</f>
        <v>5560</v>
      </c>
      <c r="G236" t="s">
        <v>630</v>
      </c>
      <c r="H236">
        <v>5560</v>
      </c>
    </row>
    <row r="237" spans="1:8" ht="56">
      <c r="A237" s="29" t="s">
        <v>360</v>
      </c>
      <c r="B237" s="24">
        <v>5487</v>
      </c>
      <c r="D237" t="str">
        <f>LEFT(Table1[[#This Row],[year]],9)</f>
        <v>June 2006</v>
      </c>
      <c r="E237">
        <f>Table1[[#This Row],[quota]]</f>
        <v>5487</v>
      </c>
      <c r="G237" t="s">
        <v>631</v>
      </c>
      <c r="H237">
        <v>5487</v>
      </c>
    </row>
    <row r="238" spans="1:8" ht="70">
      <c r="A238" s="29" t="s">
        <v>361</v>
      </c>
      <c r="B238" s="24">
        <v>5476</v>
      </c>
      <c r="D238" t="str">
        <f>LEFT(Table1[[#This Row],[year]],9)</f>
        <v>June 2006</v>
      </c>
      <c r="E238">
        <f>Table1[[#This Row],[quota]]</f>
        <v>5476</v>
      </c>
      <c r="G238" t="s">
        <v>631</v>
      </c>
      <c r="H238">
        <v>5476</v>
      </c>
    </row>
    <row r="239" spans="1:8" ht="56">
      <c r="A239" s="29" t="s">
        <v>336</v>
      </c>
      <c r="B239" s="24">
        <v>5313</v>
      </c>
      <c r="D239" t="str">
        <f>LEFT(Table1[[#This Row],[year]],9)</f>
        <v>June 2007</v>
      </c>
      <c r="E239">
        <f>Table1[[#This Row],[quota]]</f>
        <v>5313</v>
      </c>
      <c r="G239" t="s">
        <v>632</v>
      </c>
      <c r="H239">
        <v>5313</v>
      </c>
    </row>
    <row r="240" spans="1:8" ht="70">
      <c r="A240" s="29" t="s">
        <v>337</v>
      </c>
      <c r="B240" s="24">
        <v>5369</v>
      </c>
      <c r="D240" t="str">
        <f>LEFT(Table1[[#This Row],[year]],9)</f>
        <v>June 2007</v>
      </c>
      <c r="E240">
        <f>Table1[[#This Row],[quota]]</f>
        <v>5369</v>
      </c>
      <c r="G240" t="s">
        <v>632</v>
      </c>
      <c r="H240">
        <v>5369</v>
      </c>
    </row>
    <row r="241" spans="1:8" ht="56">
      <c r="A241" s="29" t="s">
        <v>315</v>
      </c>
      <c r="B241" s="24">
        <v>4876</v>
      </c>
      <c r="D241" t="str">
        <f>LEFT(Table1[[#This Row],[year]],9)</f>
        <v>June 2008</v>
      </c>
      <c r="E241">
        <f>Table1[[#This Row],[quota]]</f>
        <v>4876</v>
      </c>
      <c r="G241" t="s">
        <v>633</v>
      </c>
      <c r="H241">
        <v>4876</v>
      </c>
    </row>
    <row r="242" spans="1:8" ht="70">
      <c r="A242" s="29" t="s">
        <v>314</v>
      </c>
      <c r="B242" s="24">
        <v>4844</v>
      </c>
      <c r="D242" t="str">
        <f>LEFT(Table1[[#This Row],[year]],9)</f>
        <v>June 2008</v>
      </c>
      <c r="E242">
        <f>Table1[[#This Row],[quota]]</f>
        <v>4844</v>
      </c>
      <c r="G242" t="s">
        <v>633</v>
      </c>
      <c r="H242">
        <v>4844</v>
      </c>
    </row>
    <row r="243" spans="1:8" ht="56">
      <c r="A243" s="29" t="s">
        <v>291</v>
      </c>
      <c r="B243" s="24">
        <v>3523</v>
      </c>
      <c r="D243" t="str">
        <f>LEFT(Table1[[#This Row],[year]],9)</f>
        <v>June 2009</v>
      </c>
      <c r="E243">
        <f>Table1[[#This Row],[quota]]</f>
        <v>3523</v>
      </c>
      <c r="G243" t="s">
        <v>634</v>
      </c>
      <c r="H243">
        <v>3523</v>
      </c>
    </row>
    <row r="244" spans="1:8" ht="70">
      <c r="A244" s="29" t="s">
        <v>290</v>
      </c>
      <c r="B244" s="24">
        <v>3538</v>
      </c>
      <c r="D244" t="str">
        <f>LEFT(Table1[[#This Row],[year]],9)</f>
        <v>June 2009</v>
      </c>
      <c r="E244">
        <f>Table1[[#This Row],[quota]]</f>
        <v>3538</v>
      </c>
      <c r="G244" t="s">
        <v>634</v>
      </c>
      <c r="H244">
        <v>3538</v>
      </c>
    </row>
    <row r="245" spans="1:8" ht="56">
      <c r="A245" s="29" t="s">
        <v>267</v>
      </c>
      <c r="B245" s="24">
        <v>2157</v>
      </c>
      <c r="D245" t="str">
        <f>LEFT(Table1[[#This Row],[year]],9)</f>
        <v>June 2010</v>
      </c>
      <c r="E245">
        <f>Table1[[#This Row],[quota]]</f>
        <v>2157</v>
      </c>
      <c r="G245" t="s">
        <v>635</v>
      </c>
      <c r="H245">
        <v>2157</v>
      </c>
    </row>
    <row r="246" spans="1:8" ht="70">
      <c r="A246" s="29" t="s">
        <v>266</v>
      </c>
      <c r="B246" s="24">
        <v>2140</v>
      </c>
      <c r="D246" t="str">
        <f>LEFT(Table1[[#This Row],[year]],9)</f>
        <v>June 2010</v>
      </c>
      <c r="E246">
        <f>Table1[[#This Row],[quota]]</f>
        <v>2140</v>
      </c>
      <c r="G246" t="s">
        <v>635</v>
      </c>
      <c r="H246">
        <v>2140</v>
      </c>
    </row>
    <row r="247" spans="1:8" ht="56">
      <c r="A247" s="29" t="s">
        <v>243</v>
      </c>
      <c r="B247" s="24">
        <v>1875</v>
      </c>
      <c r="D247" t="str">
        <f>LEFT(Table1[[#This Row],[year]],9)</f>
        <v>June 2011</v>
      </c>
      <c r="E247">
        <f>Table1[[#This Row],[quota]]</f>
        <v>1875</v>
      </c>
      <c r="G247" t="s">
        <v>636</v>
      </c>
      <c r="H247">
        <v>1875</v>
      </c>
    </row>
    <row r="248" spans="1:8" ht="70">
      <c r="A248" s="29" t="s">
        <v>242</v>
      </c>
      <c r="B248" s="24">
        <v>1881</v>
      </c>
      <c r="D248" t="str">
        <f>LEFT(Table1[[#This Row],[year]],9)</f>
        <v>June 2011</v>
      </c>
      <c r="E248">
        <f>Table1[[#This Row],[quota]]</f>
        <v>1881</v>
      </c>
      <c r="G248" t="s">
        <v>636</v>
      </c>
      <c r="H248">
        <v>1881</v>
      </c>
    </row>
    <row r="249" spans="1:8" ht="56">
      <c r="A249" s="29" t="s">
        <v>219</v>
      </c>
      <c r="B249" s="24">
        <v>1902</v>
      </c>
      <c r="D249" t="str">
        <f>LEFT(Table1[[#This Row],[year]],9)</f>
        <v>June 2012</v>
      </c>
      <c r="E249">
        <f>Table1[[#This Row],[quota]]</f>
        <v>1902</v>
      </c>
      <c r="G249" t="s">
        <v>637</v>
      </c>
      <c r="H249">
        <v>1902</v>
      </c>
    </row>
    <row r="250" spans="1:8" ht="70">
      <c r="A250" s="29" t="s">
        <v>218</v>
      </c>
      <c r="B250" s="24">
        <v>1870</v>
      </c>
      <c r="D250" t="str">
        <f>LEFT(Table1[[#This Row],[year]],9)</f>
        <v>June 2012</v>
      </c>
      <c r="E250">
        <f>Table1[[#This Row],[quota]]</f>
        <v>1870</v>
      </c>
      <c r="G250" t="s">
        <v>637</v>
      </c>
      <c r="H250">
        <v>1870</v>
      </c>
    </row>
    <row r="251" spans="1:8" ht="56">
      <c r="A251" s="29" t="s">
        <v>195</v>
      </c>
      <c r="B251" s="24">
        <v>1620</v>
      </c>
      <c r="D251" t="str">
        <f>LEFT(Table1[[#This Row],[year]],9)</f>
        <v>June 2013</v>
      </c>
      <c r="E251">
        <f>Table1[[#This Row],[quota]]</f>
        <v>1620</v>
      </c>
      <c r="G251" t="s">
        <v>638</v>
      </c>
      <c r="H251">
        <v>1620</v>
      </c>
    </row>
    <row r="252" spans="1:8" ht="70">
      <c r="A252" s="29" t="s">
        <v>194</v>
      </c>
      <c r="B252" s="24">
        <v>1679</v>
      </c>
      <c r="D252" t="str">
        <f>LEFT(Table1[[#This Row],[year]],9)</f>
        <v>June 2013</v>
      </c>
      <c r="E252">
        <f>Table1[[#This Row],[quota]]</f>
        <v>1679</v>
      </c>
      <c r="G252" t="s">
        <v>638</v>
      </c>
      <c r="H252">
        <v>1679</v>
      </c>
    </row>
    <row r="253" spans="1:8" ht="56">
      <c r="A253" s="29" t="s">
        <v>171</v>
      </c>
      <c r="B253" s="24">
        <v>2025</v>
      </c>
      <c r="D253" t="str">
        <f>LEFT(Table1[[#This Row],[year]],9)</f>
        <v>June 2014</v>
      </c>
      <c r="E253">
        <f>Table1[[#This Row],[quota]]</f>
        <v>2025</v>
      </c>
      <c r="G253" t="s">
        <v>639</v>
      </c>
      <c r="H253">
        <v>2025</v>
      </c>
    </row>
    <row r="254" spans="1:8" ht="70">
      <c r="A254" s="29" t="s">
        <v>170</v>
      </c>
      <c r="B254" s="24">
        <v>2077</v>
      </c>
      <c r="D254" t="str">
        <f>LEFT(Table1[[#This Row],[year]],9)</f>
        <v>June 2014</v>
      </c>
      <c r="E254">
        <f>Table1[[#This Row],[quota]]</f>
        <v>2077</v>
      </c>
      <c r="G254" t="s">
        <v>639</v>
      </c>
      <c r="H254">
        <v>2077</v>
      </c>
    </row>
    <row r="255" spans="1:8" ht="56">
      <c r="A255" s="29" t="s">
        <v>147</v>
      </c>
      <c r="B255" s="24">
        <v>3343</v>
      </c>
      <c r="D255" t="str">
        <f>LEFT(Table1[[#This Row],[year]],9)</f>
        <v>June 2015</v>
      </c>
      <c r="E255">
        <f>Table1[[#This Row],[quota]]</f>
        <v>3343</v>
      </c>
      <c r="G255" t="s">
        <v>640</v>
      </c>
      <c r="H255">
        <v>3343</v>
      </c>
    </row>
    <row r="256" spans="1:8" ht="70">
      <c r="A256" s="29" t="s">
        <v>146</v>
      </c>
      <c r="B256" s="24">
        <v>3365</v>
      </c>
      <c r="D256" t="str">
        <f>LEFT(Table1[[#This Row],[year]],9)</f>
        <v>June 2015</v>
      </c>
      <c r="E256">
        <f>Table1[[#This Row],[quota]]</f>
        <v>3365</v>
      </c>
      <c r="G256" t="s">
        <v>640</v>
      </c>
      <c r="H256">
        <v>3365</v>
      </c>
    </row>
    <row r="257" spans="1:8" ht="56">
      <c r="A257" s="29" t="s">
        <v>123</v>
      </c>
      <c r="B257" s="24">
        <v>4859</v>
      </c>
      <c r="D257" t="str">
        <f>LEFT(Table1[[#This Row],[year]],9)</f>
        <v>June 2016</v>
      </c>
      <c r="E257">
        <f>Table1[[#This Row],[quota]]</f>
        <v>4859</v>
      </c>
      <c r="G257" t="s">
        <v>641</v>
      </c>
      <c r="H257">
        <v>4859</v>
      </c>
    </row>
    <row r="258" spans="1:8" ht="70">
      <c r="A258" s="29" t="s">
        <v>122</v>
      </c>
      <c r="B258" s="24">
        <v>4903</v>
      </c>
      <c r="D258" t="str">
        <f>LEFT(Table1[[#This Row],[year]],9)</f>
        <v>June 2016</v>
      </c>
      <c r="E258">
        <f>Table1[[#This Row],[quota]]</f>
        <v>4903</v>
      </c>
      <c r="G258" t="s">
        <v>641</v>
      </c>
      <c r="H258">
        <v>4903</v>
      </c>
    </row>
    <row r="259" spans="1:8" ht="56">
      <c r="A259" s="29" t="s">
        <v>99</v>
      </c>
      <c r="B259" s="24">
        <v>5318</v>
      </c>
      <c r="D259" t="str">
        <f>LEFT(Table1[[#This Row],[year]],9)</f>
        <v>June 2017</v>
      </c>
      <c r="E259">
        <f>Table1[[#This Row],[quota]]</f>
        <v>5318</v>
      </c>
      <c r="G259" t="s">
        <v>642</v>
      </c>
      <c r="H259">
        <v>5318</v>
      </c>
    </row>
    <row r="260" spans="1:8" ht="70">
      <c r="A260" s="29" t="s">
        <v>98</v>
      </c>
      <c r="B260" s="24">
        <v>5325</v>
      </c>
      <c r="D260" t="str">
        <f>LEFT(Table1[[#This Row],[year]],9)</f>
        <v>June 2017</v>
      </c>
      <c r="E260">
        <f>Table1[[#This Row],[quota]]</f>
        <v>5325</v>
      </c>
      <c r="G260" t="s">
        <v>642</v>
      </c>
      <c r="H260">
        <v>5325</v>
      </c>
    </row>
    <row r="261" spans="1:8" ht="56">
      <c r="A261" s="29" t="s">
        <v>75</v>
      </c>
      <c r="B261" s="24">
        <v>4290</v>
      </c>
      <c r="D261" t="str">
        <f>LEFT(Table1[[#This Row],[year]],9)</f>
        <v>June 2018</v>
      </c>
      <c r="E261">
        <f>Table1[[#This Row],[quota]]</f>
        <v>4290</v>
      </c>
      <c r="G261" t="s">
        <v>643</v>
      </c>
      <c r="H261">
        <v>4290</v>
      </c>
    </row>
    <row r="262" spans="1:8" ht="70">
      <c r="A262" s="29" t="s">
        <v>74</v>
      </c>
      <c r="B262" s="24">
        <v>4178</v>
      </c>
      <c r="D262" t="str">
        <f>LEFT(Table1[[#This Row],[year]],9)</f>
        <v>June 2018</v>
      </c>
      <c r="E262">
        <f>Table1[[#This Row],[quota]]</f>
        <v>4178</v>
      </c>
      <c r="G262" t="s">
        <v>643</v>
      </c>
      <c r="H262">
        <v>4178</v>
      </c>
    </row>
    <row r="263" spans="1:8" ht="56">
      <c r="A263" s="29" t="s">
        <v>51</v>
      </c>
      <c r="B263" s="24">
        <v>4257</v>
      </c>
      <c r="D263" t="str">
        <f>LEFT(Table1[[#This Row],[year]],9)</f>
        <v>June 2019</v>
      </c>
      <c r="E263">
        <f>Table1[[#This Row],[quota]]</f>
        <v>4257</v>
      </c>
      <c r="G263" t="s">
        <v>644</v>
      </c>
      <c r="H263">
        <v>4257</v>
      </c>
    </row>
    <row r="264" spans="1:8" ht="70">
      <c r="A264" s="29" t="s">
        <v>50</v>
      </c>
      <c r="B264" s="24">
        <v>4248</v>
      </c>
      <c r="D264" t="str">
        <f>LEFT(Table1[[#This Row],[year]],9)</f>
        <v>June 2019</v>
      </c>
      <c r="E264">
        <f>Table1[[#This Row],[quota]]</f>
        <v>4248</v>
      </c>
      <c r="G264" t="s">
        <v>644</v>
      </c>
      <c r="H264">
        <v>4248</v>
      </c>
    </row>
    <row r="265" spans="1:8" ht="56">
      <c r="A265" s="29" t="s">
        <v>426</v>
      </c>
      <c r="B265" s="24">
        <v>4968</v>
      </c>
      <c r="D265" t="str">
        <f>LEFT(Table1[[#This Row],[year]],10)</f>
        <v>March 2003</v>
      </c>
      <c r="E265">
        <f>Table1[[#This Row],[quota]]</f>
        <v>4968</v>
      </c>
      <c r="G265" t="s">
        <v>645</v>
      </c>
      <c r="H265">
        <v>4968</v>
      </c>
    </row>
    <row r="266" spans="1:8" ht="70">
      <c r="A266" s="29" t="s">
        <v>427</v>
      </c>
      <c r="B266" s="24">
        <v>4717</v>
      </c>
      <c r="D266" t="str">
        <f>LEFT(Table1[[#This Row],[year]],10)</f>
        <v>March 2003</v>
      </c>
      <c r="E266">
        <f>Table1[[#This Row],[quota]]</f>
        <v>4717</v>
      </c>
      <c r="G266" t="s">
        <v>645</v>
      </c>
      <c r="H266">
        <v>4717</v>
      </c>
    </row>
    <row r="267" spans="1:8" ht="56">
      <c r="A267" s="29" t="s">
        <v>402</v>
      </c>
      <c r="B267" s="24">
        <v>5493</v>
      </c>
      <c r="D267" t="str">
        <f>LEFT(Table1[[#This Row],[year]],10)</f>
        <v>March 2004</v>
      </c>
      <c r="E267">
        <f>Table1[[#This Row],[quota]]</f>
        <v>5493</v>
      </c>
      <c r="G267" t="s">
        <v>646</v>
      </c>
      <c r="H267">
        <v>5493</v>
      </c>
    </row>
    <row r="268" spans="1:8" ht="70">
      <c r="A268" s="29" t="s">
        <v>403</v>
      </c>
      <c r="B268" s="24">
        <v>5521</v>
      </c>
      <c r="D268" t="str">
        <f>LEFT(Table1[[#This Row],[year]],10)</f>
        <v>March 2004</v>
      </c>
      <c r="E268">
        <f>Table1[[#This Row],[quota]]</f>
        <v>5521</v>
      </c>
      <c r="G268" t="s">
        <v>646</v>
      </c>
      <c r="H268">
        <v>5521</v>
      </c>
    </row>
    <row r="269" spans="1:8" ht="56">
      <c r="A269" s="29" t="s">
        <v>378</v>
      </c>
      <c r="B269" s="24">
        <v>6181</v>
      </c>
      <c r="D269" t="str">
        <f>LEFT(Table1[[#This Row],[year]],10)</f>
        <v>March 2005</v>
      </c>
      <c r="E269">
        <f>Table1[[#This Row],[quota]]</f>
        <v>6181</v>
      </c>
      <c r="G269" t="s">
        <v>647</v>
      </c>
      <c r="H269">
        <v>6181</v>
      </c>
    </row>
    <row r="270" spans="1:8" ht="70">
      <c r="A270" s="29" t="s">
        <v>379</v>
      </c>
      <c r="B270" s="24">
        <v>6254</v>
      </c>
      <c r="D270" t="str">
        <f>LEFT(Table1[[#This Row],[year]],10)</f>
        <v>March 2005</v>
      </c>
      <c r="E270">
        <f>Table1[[#This Row],[quota]]</f>
        <v>6254</v>
      </c>
      <c r="G270" t="s">
        <v>647</v>
      </c>
      <c r="H270">
        <v>6254</v>
      </c>
    </row>
    <row r="271" spans="1:8" ht="56">
      <c r="A271" s="29" t="s">
        <v>354</v>
      </c>
      <c r="B271" s="24">
        <v>6566</v>
      </c>
      <c r="D271" t="str">
        <f>LEFT(Table1[[#This Row],[year]],10)</f>
        <v>March 2006</v>
      </c>
      <c r="E271">
        <f>Table1[[#This Row],[quota]]</f>
        <v>6566</v>
      </c>
      <c r="G271" t="s">
        <v>648</v>
      </c>
      <c r="H271">
        <v>6566</v>
      </c>
    </row>
    <row r="272" spans="1:8" ht="70">
      <c r="A272" s="29" t="s">
        <v>355</v>
      </c>
      <c r="B272" s="24">
        <v>6552</v>
      </c>
      <c r="D272" t="str">
        <f>LEFT(Table1[[#This Row],[year]],10)</f>
        <v>March 2006</v>
      </c>
      <c r="E272">
        <f>Table1[[#This Row],[quota]]</f>
        <v>6552</v>
      </c>
      <c r="G272" t="s">
        <v>648</v>
      </c>
      <c r="H272">
        <v>6552</v>
      </c>
    </row>
    <row r="273" spans="1:8" ht="56">
      <c r="A273" s="29" t="s">
        <v>330</v>
      </c>
      <c r="B273" s="24">
        <v>6395</v>
      </c>
      <c r="D273" t="str">
        <f>LEFT(Table1[[#This Row],[year]],10)</f>
        <v>March 2007</v>
      </c>
      <c r="E273">
        <f>Table1[[#This Row],[quota]]</f>
        <v>6395</v>
      </c>
      <c r="G273" t="s">
        <v>649</v>
      </c>
      <c r="H273">
        <v>6395</v>
      </c>
    </row>
    <row r="274" spans="1:8" ht="70">
      <c r="A274" s="29" t="s">
        <v>331</v>
      </c>
      <c r="B274" s="24">
        <v>6515</v>
      </c>
      <c r="D274" t="str">
        <f>LEFT(Table1[[#This Row],[year]],10)</f>
        <v>March 2007</v>
      </c>
      <c r="E274">
        <f>Table1[[#This Row],[quota]]</f>
        <v>6515</v>
      </c>
      <c r="G274" t="s">
        <v>649</v>
      </c>
      <c r="H274">
        <v>6515</v>
      </c>
    </row>
    <row r="275" spans="1:8" ht="56">
      <c r="A275" s="29" t="s">
        <v>321</v>
      </c>
      <c r="B275" s="24">
        <v>5178</v>
      </c>
      <c r="D275" t="str">
        <f>LEFT(Table1[[#This Row],[year]],10)</f>
        <v>March 2008</v>
      </c>
      <c r="E275">
        <f>Table1[[#This Row],[quota]]</f>
        <v>5178</v>
      </c>
      <c r="G275" t="s">
        <v>650</v>
      </c>
      <c r="H275">
        <v>5178</v>
      </c>
    </row>
    <row r="276" spans="1:8" ht="70">
      <c r="A276" s="29" t="s">
        <v>320</v>
      </c>
      <c r="B276" s="24">
        <v>5167</v>
      </c>
      <c r="D276" t="str">
        <f>LEFT(Table1[[#This Row],[year]],10)</f>
        <v>March 2008</v>
      </c>
      <c r="E276">
        <f>Table1[[#This Row],[quota]]</f>
        <v>5167</v>
      </c>
      <c r="G276" t="s">
        <v>650</v>
      </c>
      <c r="H276">
        <v>5167</v>
      </c>
    </row>
    <row r="277" spans="1:8" ht="56">
      <c r="A277" s="29" t="s">
        <v>297</v>
      </c>
      <c r="B277" s="24">
        <v>4386</v>
      </c>
      <c r="D277" t="str">
        <f>LEFT(Table1[[#This Row],[year]],10)</f>
        <v>March 2009</v>
      </c>
      <c r="E277">
        <f>Table1[[#This Row],[quota]]</f>
        <v>4386</v>
      </c>
      <c r="G277" t="s">
        <v>651</v>
      </c>
      <c r="H277">
        <v>4386</v>
      </c>
    </row>
    <row r="278" spans="1:8" ht="70">
      <c r="A278" s="29" t="s">
        <v>296</v>
      </c>
      <c r="B278" s="24">
        <v>4395</v>
      </c>
      <c r="D278" t="str">
        <f>LEFT(Table1[[#This Row],[year]],10)</f>
        <v>March 2009</v>
      </c>
      <c r="E278">
        <f>Table1[[#This Row],[quota]]</f>
        <v>4395</v>
      </c>
      <c r="G278" t="s">
        <v>651</v>
      </c>
      <c r="H278">
        <v>4395</v>
      </c>
    </row>
    <row r="279" spans="1:8" ht="56">
      <c r="A279" s="29" t="s">
        <v>273</v>
      </c>
      <c r="B279" s="24">
        <v>2976</v>
      </c>
      <c r="D279" t="str">
        <f>LEFT(Table1[[#This Row],[year]],10)</f>
        <v>March 2010</v>
      </c>
      <c r="E279">
        <f>Table1[[#This Row],[quota]]</f>
        <v>2976</v>
      </c>
      <c r="G279" t="s">
        <v>652</v>
      </c>
      <c r="H279">
        <v>2976</v>
      </c>
    </row>
    <row r="280" spans="1:8" ht="70">
      <c r="A280" s="29" t="s">
        <v>272</v>
      </c>
      <c r="B280" s="24">
        <v>2980</v>
      </c>
      <c r="D280" t="str">
        <f>LEFT(Table1[[#This Row],[year]],10)</f>
        <v>March 2010</v>
      </c>
      <c r="E280">
        <f>Table1[[#This Row],[quota]]</f>
        <v>2980</v>
      </c>
      <c r="G280" t="s">
        <v>652</v>
      </c>
      <c r="H280">
        <v>2980</v>
      </c>
    </row>
    <row r="281" spans="1:8" ht="56">
      <c r="A281" s="29" t="s">
        <v>249</v>
      </c>
      <c r="B281" s="24">
        <v>1893</v>
      </c>
      <c r="D281" t="str">
        <f>LEFT(Table1[[#This Row],[year]],10)</f>
        <v>March 2011</v>
      </c>
      <c r="E281">
        <f>Table1[[#This Row],[quota]]</f>
        <v>1893</v>
      </c>
      <c r="G281" t="s">
        <v>653</v>
      </c>
      <c r="H281">
        <v>1893</v>
      </c>
    </row>
    <row r="282" spans="1:8" ht="70">
      <c r="A282" s="29" t="s">
        <v>248</v>
      </c>
      <c r="B282" s="24">
        <v>1924</v>
      </c>
      <c r="D282" t="str">
        <f>LEFT(Table1[[#This Row],[year]],10)</f>
        <v>March 2011</v>
      </c>
      <c r="E282">
        <f>Table1[[#This Row],[quota]]</f>
        <v>1924</v>
      </c>
      <c r="G282" t="s">
        <v>653</v>
      </c>
      <c r="H282">
        <v>1924</v>
      </c>
    </row>
    <row r="283" spans="1:8" ht="56">
      <c r="A283" s="29" t="s">
        <v>225</v>
      </c>
      <c r="B283" s="24">
        <v>1906</v>
      </c>
      <c r="D283" t="str">
        <f>LEFT(Table1[[#This Row],[year]],10)</f>
        <v>March 2012</v>
      </c>
      <c r="E283">
        <f>Table1[[#This Row],[quota]]</f>
        <v>1906</v>
      </c>
      <c r="G283" t="s">
        <v>654</v>
      </c>
      <c r="H283">
        <v>1906</v>
      </c>
    </row>
    <row r="284" spans="1:8" ht="70">
      <c r="A284" s="29" t="s">
        <v>224</v>
      </c>
      <c r="B284" s="24">
        <v>1923</v>
      </c>
      <c r="D284" t="str">
        <f>LEFT(Table1[[#This Row],[year]],10)</f>
        <v>March 2012</v>
      </c>
      <c r="E284">
        <f>Table1[[#This Row],[quota]]</f>
        <v>1923</v>
      </c>
      <c r="G284" t="s">
        <v>654</v>
      </c>
      <c r="H284">
        <v>1923</v>
      </c>
    </row>
    <row r="285" spans="1:8" ht="56">
      <c r="A285" s="29" t="s">
        <v>201</v>
      </c>
      <c r="B285" s="24">
        <v>1652</v>
      </c>
      <c r="D285" t="str">
        <f>LEFT(Table1[[#This Row],[year]],10)</f>
        <v>March 2013</v>
      </c>
      <c r="E285">
        <f>Table1[[#This Row],[quota]]</f>
        <v>1652</v>
      </c>
      <c r="G285" t="s">
        <v>655</v>
      </c>
      <c r="H285">
        <v>1652</v>
      </c>
    </row>
    <row r="286" spans="1:8" ht="70">
      <c r="A286" s="29" t="s">
        <v>200</v>
      </c>
      <c r="B286" s="24">
        <v>1691</v>
      </c>
      <c r="D286" t="str">
        <f>LEFT(Table1[[#This Row],[year]],10)</f>
        <v>March 2013</v>
      </c>
      <c r="E286">
        <f>Table1[[#This Row],[quota]]</f>
        <v>1691</v>
      </c>
      <c r="G286" t="s">
        <v>655</v>
      </c>
      <c r="H286">
        <v>1691</v>
      </c>
    </row>
    <row r="287" spans="1:8" ht="56">
      <c r="A287" s="29" t="s">
        <v>177</v>
      </c>
      <c r="B287" s="24">
        <v>1541</v>
      </c>
      <c r="D287" t="str">
        <f>LEFT(Table1[[#This Row],[year]],10)</f>
        <v>March 2014</v>
      </c>
      <c r="E287">
        <f>Table1[[#This Row],[quota]]</f>
        <v>1541</v>
      </c>
      <c r="G287" t="s">
        <v>656</v>
      </c>
      <c r="H287">
        <v>1541</v>
      </c>
    </row>
    <row r="288" spans="1:8" ht="70">
      <c r="A288" s="29" t="s">
        <v>176</v>
      </c>
      <c r="B288" s="24">
        <v>1534</v>
      </c>
      <c r="D288" t="str">
        <f>LEFT(Table1[[#This Row],[year]],10)</f>
        <v>March 2014</v>
      </c>
      <c r="E288">
        <f>Table1[[#This Row],[quota]]</f>
        <v>1534</v>
      </c>
      <c r="G288" t="s">
        <v>656</v>
      </c>
      <c r="H288">
        <v>1534</v>
      </c>
    </row>
    <row r="289" spans="1:8" ht="56">
      <c r="A289" s="29" t="s">
        <v>153</v>
      </c>
      <c r="B289" s="24">
        <v>2360</v>
      </c>
      <c r="D289" t="str">
        <f>LEFT(Table1[[#This Row],[year]],10)</f>
        <v>March 2015</v>
      </c>
      <c r="E289">
        <f>Table1[[#This Row],[quota]]</f>
        <v>2360</v>
      </c>
      <c r="G289" t="s">
        <v>657</v>
      </c>
      <c r="H289">
        <v>2360</v>
      </c>
    </row>
    <row r="290" spans="1:8" ht="70">
      <c r="A290" s="29" t="s">
        <v>152</v>
      </c>
      <c r="B290" s="24">
        <v>2354</v>
      </c>
      <c r="D290" t="str">
        <f>LEFT(Table1[[#This Row],[year]],10)</f>
        <v>March 2015</v>
      </c>
      <c r="E290">
        <f>Table1[[#This Row],[quota]]</f>
        <v>2354</v>
      </c>
      <c r="G290" t="s">
        <v>657</v>
      </c>
      <c r="H290">
        <v>2354</v>
      </c>
    </row>
    <row r="291" spans="1:8" ht="56">
      <c r="A291" s="29" t="s">
        <v>129</v>
      </c>
      <c r="B291" s="24">
        <v>4210</v>
      </c>
      <c r="D291" t="str">
        <f>LEFT(Table1[[#This Row],[year]],10)</f>
        <v>March 2016</v>
      </c>
      <c r="E291">
        <f>Table1[[#This Row],[quota]]</f>
        <v>4210</v>
      </c>
      <c r="G291" t="s">
        <v>658</v>
      </c>
      <c r="H291">
        <v>4210</v>
      </c>
    </row>
    <row r="292" spans="1:8" ht="70">
      <c r="A292" s="29" t="s">
        <v>128</v>
      </c>
      <c r="B292" s="24">
        <v>4249</v>
      </c>
      <c r="D292" t="str">
        <f>LEFT(Table1[[#This Row],[year]],10)</f>
        <v>March 2016</v>
      </c>
      <c r="E292">
        <f>Table1[[#This Row],[quota]]</f>
        <v>4249</v>
      </c>
      <c r="G292" t="s">
        <v>658</v>
      </c>
      <c r="H292">
        <v>4249</v>
      </c>
    </row>
    <row r="293" spans="1:8" ht="56">
      <c r="A293" s="29" t="s">
        <v>105</v>
      </c>
      <c r="B293" s="24">
        <v>4452</v>
      </c>
      <c r="D293" t="str">
        <f>LEFT(Table1[[#This Row],[year]],10)</f>
        <v>March 2017</v>
      </c>
      <c r="E293">
        <f>Table1[[#This Row],[quota]]</f>
        <v>4452</v>
      </c>
      <c r="G293" t="s">
        <v>659</v>
      </c>
      <c r="H293">
        <v>4452</v>
      </c>
    </row>
    <row r="294" spans="1:8" ht="70">
      <c r="A294" s="29" t="s">
        <v>104</v>
      </c>
      <c r="B294" s="24">
        <v>4471</v>
      </c>
      <c r="D294" t="str">
        <f>LEFT(Table1[[#This Row],[year]],10)</f>
        <v>March 2017</v>
      </c>
      <c r="E294">
        <f>Table1[[#This Row],[quota]]</f>
        <v>4471</v>
      </c>
      <c r="G294" t="s">
        <v>659</v>
      </c>
      <c r="H294">
        <v>4471</v>
      </c>
    </row>
    <row r="295" spans="1:8" ht="56">
      <c r="A295" s="29" t="s">
        <v>81</v>
      </c>
      <c r="B295" s="24">
        <v>4316</v>
      </c>
      <c r="D295" t="str">
        <f>LEFT(Table1[[#This Row],[year]],10)</f>
        <v>March 2018</v>
      </c>
      <c r="E295">
        <f>Table1[[#This Row],[quota]]</f>
        <v>4316</v>
      </c>
      <c r="G295" t="s">
        <v>660</v>
      </c>
      <c r="H295">
        <v>4316</v>
      </c>
    </row>
    <row r="296" spans="1:8" ht="70">
      <c r="A296" s="29" t="s">
        <v>80</v>
      </c>
      <c r="B296" s="24">
        <v>4301</v>
      </c>
      <c r="D296" t="str">
        <f>LEFT(Table1[[#This Row],[year]],10)</f>
        <v>March 2018</v>
      </c>
      <c r="E296">
        <f>Table1[[#This Row],[quota]]</f>
        <v>4301</v>
      </c>
      <c r="G296" t="s">
        <v>660</v>
      </c>
      <c r="H296">
        <v>4301</v>
      </c>
    </row>
    <row r="297" spans="1:8" ht="56">
      <c r="A297" s="29" t="s">
        <v>57</v>
      </c>
      <c r="B297" s="24">
        <v>4431</v>
      </c>
      <c r="D297" t="str">
        <f>LEFT(Table1[[#This Row],[year]],10)</f>
        <v>March 2019</v>
      </c>
      <c r="E297">
        <f>Table1[[#This Row],[quota]]</f>
        <v>4431</v>
      </c>
      <c r="G297" t="s">
        <v>661</v>
      </c>
      <c r="H297">
        <v>4431</v>
      </c>
    </row>
    <row r="298" spans="1:8" ht="70">
      <c r="A298" s="29" t="s">
        <v>56</v>
      </c>
      <c r="B298" s="24">
        <v>4386</v>
      </c>
      <c r="D298" t="str">
        <f>LEFT(Table1[[#This Row],[year]],10)</f>
        <v>March 2019</v>
      </c>
      <c r="E298">
        <f>Table1[[#This Row],[quota]]</f>
        <v>4386</v>
      </c>
      <c r="G298" t="s">
        <v>661</v>
      </c>
      <c r="H298">
        <v>4386</v>
      </c>
    </row>
    <row r="299" spans="1:8" ht="56">
      <c r="A299" s="29" t="s">
        <v>33</v>
      </c>
      <c r="B299" s="24">
        <v>3206</v>
      </c>
      <c r="D299" t="str">
        <f>LEFT(Table1[[#This Row],[year]],10)</f>
        <v>March 2020</v>
      </c>
      <c r="E299">
        <f>Table1[[#This Row],[quota]]</f>
        <v>3206</v>
      </c>
      <c r="G299" t="s">
        <v>662</v>
      </c>
      <c r="H299">
        <v>3206</v>
      </c>
    </row>
    <row r="300" spans="1:8" ht="70">
      <c r="A300" s="29" t="s">
        <v>32</v>
      </c>
      <c r="B300" s="24">
        <v>3334</v>
      </c>
      <c r="D300" t="str">
        <f>LEFT(Table1[[#This Row],[year]],10)</f>
        <v>March 2020</v>
      </c>
      <c r="E300">
        <f>Table1[[#This Row],[quota]]</f>
        <v>3334</v>
      </c>
      <c r="G300" t="s">
        <v>662</v>
      </c>
      <c r="H300">
        <v>3334</v>
      </c>
    </row>
    <row r="301" spans="1:8" ht="56">
      <c r="A301" s="29" t="s">
        <v>15</v>
      </c>
      <c r="B301" s="24">
        <v>2922</v>
      </c>
      <c r="D301" t="str">
        <f>LEFT(Table1[[#This Row],[year]],10)</f>
        <v>March 2021</v>
      </c>
      <c r="E301">
        <f>Table1[[#This Row],[quota]]</f>
        <v>2922</v>
      </c>
      <c r="G301" t="s">
        <v>663</v>
      </c>
      <c r="H301">
        <v>2922</v>
      </c>
    </row>
    <row r="302" spans="1:8" ht="70">
      <c r="A302" s="29" t="s">
        <v>14</v>
      </c>
      <c r="B302" s="24">
        <v>2964</v>
      </c>
      <c r="D302" t="str">
        <f>LEFT(Table1[[#This Row],[year]],10)</f>
        <v>March 2021</v>
      </c>
      <c r="E302">
        <f>Table1[[#This Row],[quota]]</f>
        <v>2964</v>
      </c>
      <c r="G302" t="s">
        <v>663</v>
      </c>
      <c r="H302">
        <v>2964</v>
      </c>
    </row>
    <row r="303" spans="1:8" ht="56">
      <c r="A303" s="29" t="s">
        <v>448</v>
      </c>
      <c r="B303" s="24">
        <v>3990</v>
      </c>
      <c r="D303" t="str">
        <f>LEFT(Table1[[#This Row],[year]],8)</f>
        <v>May 2002</v>
      </c>
      <c r="E303">
        <f>Table1[[#This Row],[quota]]</f>
        <v>3990</v>
      </c>
      <c r="G303" t="s">
        <v>664</v>
      </c>
      <c r="H303">
        <v>3990</v>
      </c>
    </row>
    <row r="304" spans="1:8" ht="70">
      <c r="A304" s="29" t="s">
        <v>449</v>
      </c>
      <c r="B304" s="24">
        <v>3928</v>
      </c>
      <c r="D304" t="str">
        <f>LEFT(Table1[[#This Row],[year]],8)</f>
        <v>May 2002</v>
      </c>
      <c r="E304">
        <f>Table1[[#This Row],[quota]]</f>
        <v>3928</v>
      </c>
      <c r="G304" t="s">
        <v>664</v>
      </c>
      <c r="H304">
        <v>3928</v>
      </c>
    </row>
    <row r="305" spans="1:8" ht="56">
      <c r="A305" s="29" t="s">
        <v>430</v>
      </c>
      <c r="B305" s="24">
        <v>4447</v>
      </c>
      <c r="D305" t="str">
        <f>LEFT(Table1[[#This Row],[year]],8)</f>
        <v>May 2003</v>
      </c>
      <c r="E305">
        <f>Table1[[#This Row],[quota]]</f>
        <v>4447</v>
      </c>
      <c r="G305" t="s">
        <v>665</v>
      </c>
      <c r="H305">
        <v>4447</v>
      </c>
    </row>
    <row r="306" spans="1:8" ht="70">
      <c r="A306" s="29" t="s">
        <v>431</v>
      </c>
      <c r="B306" s="24">
        <v>4462</v>
      </c>
      <c r="D306" t="str">
        <f>LEFT(Table1[[#This Row],[year]],8)</f>
        <v>May 2003</v>
      </c>
      <c r="E306">
        <f>Table1[[#This Row],[quota]]</f>
        <v>4462</v>
      </c>
      <c r="G306" t="s">
        <v>665</v>
      </c>
      <c r="H306">
        <v>4462</v>
      </c>
    </row>
    <row r="307" spans="1:8" ht="56">
      <c r="A307" s="29" t="s">
        <v>406</v>
      </c>
      <c r="B307" s="24">
        <v>5074</v>
      </c>
      <c r="D307" t="str">
        <f>LEFT(Table1[[#This Row],[year]],8)</f>
        <v>May 2004</v>
      </c>
      <c r="E307">
        <f>Table1[[#This Row],[quota]]</f>
        <v>5074</v>
      </c>
      <c r="G307" t="s">
        <v>666</v>
      </c>
      <c r="H307">
        <v>5074</v>
      </c>
    </row>
    <row r="308" spans="1:8" ht="70">
      <c r="A308" s="29" t="s">
        <v>407</v>
      </c>
      <c r="B308" s="24">
        <v>5042</v>
      </c>
      <c r="D308" t="str">
        <f>LEFT(Table1[[#This Row],[year]],8)</f>
        <v>May 2004</v>
      </c>
      <c r="E308">
        <f>Table1[[#This Row],[quota]]</f>
        <v>5042</v>
      </c>
      <c r="G308" t="s">
        <v>666</v>
      </c>
      <c r="H308">
        <v>5042</v>
      </c>
    </row>
    <row r="309" spans="1:8" ht="56">
      <c r="A309" s="29" t="s">
        <v>382</v>
      </c>
      <c r="B309" s="24">
        <v>5537</v>
      </c>
      <c r="D309" t="str">
        <f>LEFT(Table1[[#This Row],[year]],8)</f>
        <v>May 2005</v>
      </c>
      <c r="E309">
        <f>Table1[[#This Row],[quota]]</f>
        <v>5537</v>
      </c>
      <c r="G309" t="s">
        <v>667</v>
      </c>
      <c r="H309">
        <v>5537</v>
      </c>
    </row>
    <row r="310" spans="1:8" ht="70">
      <c r="A310" s="29" t="s">
        <v>383</v>
      </c>
      <c r="B310" s="24">
        <v>5598</v>
      </c>
      <c r="D310" t="str">
        <f>LEFT(Table1[[#This Row],[year]],8)</f>
        <v>May 2005</v>
      </c>
      <c r="E310">
        <f>Table1[[#This Row],[quota]]</f>
        <v>5598</v>
      </c>
      <c r="G310" t="s">
        <v>667</v>
      </c>
      <c r="H310">
        <v>5598</v>
      </c>
    </row>
    <row r="311" spans="1:8" ht="56">
      <c r="A311" s="29" t="s">
        <v>358</v>
      </c>
      <c r="B311" s="24">
        <v>5487</v>
      </c>
      <c r="D311" t="str">
        <f>LEFT(Table1[[#This Row],[year]],8)</f>
        <v>May 2006</v>
      </c>
      <c r="E311">
        <f>Table1[[#This Row],[quota]]</f>
        <v>5487</v>
      </c>
      <c r="G311" t="s">
        <v>668</v>
      </c>
      <c r="H311">
        <v>5487</v>
      </c>
    </row>
    <row r="312" spans="1:8" ht="70">
      <c r="A312" s="29" t="s">
        <v>359</v>
      </c>
      <c r="B312" s="24">
        <v>5553</v>
      </c>
      <c r="D312" t="str">
        <f>LEFT(Table1[[#This Row],[year]],8)</f>
        <v>May 2006</v>
      </c>
      <c r="E312">
        <f>Table1[[#This Row],[quota]]</f>
        <v>5553</v>
      </c>
      <c r="G312" t="s">
        <v>668</v>
      </c>
      <c r="H312">
        <v>5553</v>
      </c>
    </row>
    <row r="313" spans="1:8" ht="56">
      <c r="A313" s="29" t="s">
        <v>334</v>
      </c>
      <c r="B313" s="24">
        <v>5313</v>
      </c>
      <c r="D313" t="str">
        <f>LEFT(Table1[[#This Row],[year]],8)</f>
        <v>May 2007</v>
      </c>
      <c r="E313">
        <f>Table1[[#This Row],[quota]]</f>
        <v>5313</v>
      </c>
      <c r="G313" t="s">
        <v>669</v>
      </c>
      <c r="H313">
        <v>5313</v>
      </c>
    </row>
    <row r="314" spans="1:8" ht="70">
      <c r="A314" s="29" t="s">
        <v>335</v>
      </c>
      <c r="B314" s="24">
        <v>5301</v>
      </c>
      <c r="D314" t="str">
        <f>LEFT(Table1[[#This Row],[year]],8)</f>
        <v>May 2007</v>
      </c>
      <c r="E314">
        <f>Table1[[#This Row],[quota]]</f>
        <v>5301</v>
      </c>
      <c r="G314" t="s">
        <v>669</v>
      </c>
      <c r="H314">
        <v>5301</v>
      </c>
    </row>
    <row r="315" spans="1:8" ht="56">
      <c r="A315" s="29" t="s">
        <v>317</v>
      </c>
      <c r="B315" s="24">
        <v>4871</v>
      </c>
      <c r="D315" t="str">
        <f>LEFT(Table1[[#This Row],[year]],8)</f>
        <v>May 2008</v>
      </c>
      <c r="E315">
        <f>Table1[[#This Row],[quota]]</f>
        <v>4871</v>
      </c>
      <c r="G315" t="s">
        <v>670</v>
      </c>
      <c r="H315">
        <v>4871</v>
      </c>
    </row>
    <row r="316" spans="1:8" ht="70">
      <c r="A316" s="29" t="s">
        <v>316</v>
      </c>
      <c r="B316" s="24">
        <v>4902</v>
      </c>
      <c r="D316" t="str">
        <f>LEFT(Table1[[#This Row],[year]],8)</f>
        <v>May 2008</v>
      </c>
      <c r="E316">
        <f>Table1[[#This Row],[quota]]</f>
        <v>4902</v>
      </c>
      <c r="G316" t="s">
        <v>670</v>
      </c>
      <c r="H316">
        <v>4902</v>
      </c>
    </row>
    <row r="317" spans="1:8" ht="56">
      <c r="A317" s="29" t="s">
        <v>293</v>
      </c>
      <c r="B317" s="24">
        <v>3549</v>
      </c>
      <c r="D317" t="str">
        <f>LEFT(Table1[[#This Row],[year]],8)</f>
        <v>May 2009</v>
      </c>
      <c r="E317">
        <f>Table1[[#This Row],[quota]]</f>
        <v>3549</v>
      </c>
      <c r="G317" t="s">
        <v>671</v>
      </c>
      <c r="H317">
        <v>3549</v>
      </c>
    </row>
    <row r="318" spans="1:8" ht="70">
      <c r="A318" s="29" t="s">
        <v>292</v>
      </c>
      <c r="B318" s="24">
        <v>3532</v>
      </c>
      <c r="D318" t="str">
        <f>LEFT(Table1[[#This Row],[year]],8)</f>
        <v>May 2009</v>
      </c>
      <c r="E318">
        <f>Table1[[#This Row],[quota]]</f>
        <v>3532</v>
      </c>
      <c r="G318" t="s">
        <v>671</v>
      </c>
      <c r="H318">
        <v>3532</v>
      </c>
    </row>
    <row r="319" spans="1:8" ht="56">
      <c r="A319" s="29" t="s">
        <v>269</v>
      </c>
      <c r="B319" s="24">
        <v>2289</v>
      </c>
      <c r="D319" t="str">
        <f>LEFT(Table1[[#This Row],[year]],8)</f>
        <v>May 2010</v>
      </c>
      <c r="E319">
        <f>Table1[[#This Row],[quota]]</f>
        <v>2289</v>
      </c>
      <c r="G319" t="s">
        <v>672</v>
      </c>
      <c r="H319">
        <v>2289</v>
      </c>
    </row>
    <row r="320" spans="1:8" ht="70">
      <c r="A320" s="29" t="s">
        <v>268</v>
      </c>
      <c r="B320" s="24">
        <v>2167</v>
      </c>
      <c r="D320" t="str">
        <f>LEFT(Table1[[#This Row],[year]],8)</f>
        <v>May 2010</v>
      </c>
      <c r="E320">
        <f>Table1[[#This Row],[quota]]</f>
        <v>2167</v>
      </c>
      <c r="G320" t="s">
        <v>672</v>
      </c>
      <c r="H320">
        <v>2167</v>
      </c>
    </row>
    <row r="321" spans="1:8" ht="56">
      <c r="A321" s="29" t="s">
        <v>245</v>
      </c>
      <c r="B321" s="24">
        <v>1887</v>
      </c>
      <c r="D321" t="str">
        <f>LEFT(Table1[[#This Row],[year]],8)</f>
        <v>May 2011</v>
      </c>
      <c r="E321">
        <f>Table1[[#This Row],[quota]]</f>
        <v>1887</v>
      </c>
      <c r="G321" t="s">
        <v>673</v>
      </c>
      <c r="H321">
        <v>1887</v>
      </c>
    </row>
    <row r="322" spans="1:8" ht="70">
      <c r="A322" s="29" t="s">
        <v>244</v>
      </c>
      <c r="B322" s="24">
        <v>1887</v>
      </c>
      <c r="D322" t="str">
        <f>LEFT(Table1[[#This Row],[year]],8)</f>
        <v>May 2011</v>
      </c>
      <c r="E322">
        <f>Table1[[#This Row],[quota]]</f>
        <v>1887</v>
      </c>
      <c r="G322" t="s">
        <v>673</v>
      </c>
      <c r="H322">
        <v>1887</v>
      </c>
    </row>
    <row r="323" spans="1:8" ht="56">
      <c r="A323" s="29" t="s">
        <v>221</v>
      </c>
      <c r="B323" s="24">
        <v>1875</v>
      </c>
      <c r="D323" t="str">
        <f>LEFT(Table1[[#This Row],[year]],8)</f>
        <v>May 2012</v>
      </c>
      <c r="E323">
        <f>Table1[[#This Row],[quota]]</f>
        <v>1875</v>
      </c>
      <c r="G323" t="s">
        <v>674</v>
      </c>
      <c r="H323">
        <v>1875</v>
      </c>
    </row>
    <row r="324" spans="1:8" ht="70">
      <c r="A324" s="29" t="s">
        <v>220</v>
      </c>
      <c r="B324" s="24">
        <v>1872</v>
      </c>
      <c r="D324" t="str">
        <f>LEFT(Table1[[#This Row],[year]],8)</f>
        <v>May 2012</v>
      </c>
      <c r="E324">
        <f>Table1[[#This Row],[quota]]</f>
        <v>1872</v>
      </c>
      <c r="G324" t="s">
        <v>674</v>
      </c>
      <c r="H324">
        <v>1872</v>
      </c>
    </row>
    <row r="325" spans="1:8" ht="56">
      <c r="A325" s="29" t="s">
        <v>197</v>
      </c>
      <c r="B325" s="24">
        <v>1717</v>
      </c>
      <c r="D325" t="str">
        <f>LEFT(Table1[[#This Row],[year]],8)</f>
        <v>May 2013</v>
      </c>
      <c r="E325">
        <f>Table1[[#This Row],[quota]]</f>
        <v>1717</v>
      </c>
      <c r="G325" t="s">
        <v>675</v>
      </c>
      <c r="H325">
        <v>1717</v>
      </c>
    </row>
    <row r="326" spans="1:8" ht="70">
      <c r="A326" s="29" t="s">
        <v>196</v>
      </c>
      <c r="B326" s="24">
        <v>1656</v>
      </c>
      <c r="D326" t="str">
        <f>LEFT(Table1[[#This Row],[year]],8)</f>
        <v>May 2013</v>
      </c>
      <c r="E326">
        <f>Table1[[#This Row],[quota]]</f>
        <v>1656</v>
      </c>
      <c r="G326" t="s">
        <v>675</v>
      </c>
      <c r="H326">
        <v>1656</v>
      </c>
    </row>
    <row r="327" spans="1:8" ht="56">
      <c r="A327" s="29" t="s">
        <v>173</v>
      </c>
      <c r="B327" s="24">
        <v>2023</v>
      </c>
      <c r="D327" t="str">
        <f>LEFT(Table1[[#This Row],[year]],8)</f>
        <v>May 2014</v>
      </c>
      <c r="E327">
        <f>Table1[[#This Row],[quota]]</f>
        <v>2023</v>
      </c>
      <c r="G327" t="s">
        <v>676</v>
      </c>
      <c r="H327">
        <v>2023</v>
      </c>
    </row>
    <row r="328" spans="1:8" ht="70">
      <c r="A328" s="29" t="s">
        <v>172</v>
      </c>
      <c r="B328" s="24">
        <v>2037</v>
      </c>
      <c r="D328" t="str">
        <f>LEFT(Table1[[#This Row],[year]],8)</f>
        <v>May 2014</v>
      </c>
      <c r="E328">
        <f>Table1[[#This Row],[quota]]</f>
        <v>2037</v>
      </c>
      <c r="G328" t="s">
        <v>676</v>
      </c>
      <c r="H328">
        <v>2037</v>
      </c>
    </row>
    <row r="329" spans="1:8" ht="56">
      <c r="A329" s="29" t="s">
        <v>149</v>
      </c>
      <c r="B329" s="24">
        <v>3377</v>
      </c>
      <c r="D329" t="str">
        <f>LEFT(Table1[[#This Row],[year]],8)</f>
        <v>May 2015</v>
      </c>
      <c r="E329">
        <f>Table1[[#This Row],[quota]]</f>
        <v>3377</v>
      </c>
      <c r="G329" t="s">
        <v>677</v>
      </c>
      <c r="H329">
        <v>3377</v>
      </c>
    </row>
    <row r="330" spans="1:8" ht="70">
      <c r="A330" s="29" t="s">
        <v>148</v>
      </c>
      <c r="B330" s="24">
        <v>3369</v>
      </c>
      <c r="D330" t="str">
        <f>LEFT(Table1[[#This Row],[year]],8)</f>
        <v>May 2015</v>
      </c>
      <c r="E330">
        <f>Table1[[#This Row],[quota]]</f>
        <v>3369</v>
      </c>
      <c r="G330" t="s">
        <v>677</v>
      </c>
      <c r="H330">
        <v>3369</v>
      </c>
    </row>
    <row r="331" spans="1:8" ht="56">
      <c r="A331" s="29" t="s">
        <v>125</v>
      </c>
      <c r="B331" s="24">
        <v>5061</v>
      </c>
      <c r="D331" t="str">
        <f>LEFT(Table1[[#This Row],[year]],8)</f>
        <v>May 2016</v>
      </c>
      <c r="E331">
        <f>Table1[[#This Row],[quota]]</f>
        <v>5061</v>
      </c>
      <c r="G331" t="s">
        <v>678</v>
      </c>
      <c r="H331">
        <v>5061</v>
      </c>
    </row>
    <row r="332" spans="1:8" ht="70">
      <c r="A332" s="29" t="s">
        <v>124</v>
      </c>
      <c r="B332" s="24">
        <v>4931</v>
      </c>
      <c r="D332" t="str">
        <f>LEFT(Table1[[#This Row],[year]],8)</f>
        <v>May 2016</v>
      </c>
      <c r="E332">
        <f>Table1[[#This Row],[quota]]</f>
        <v>4931</v>
      </c>
      <c r="G332" t="s">
        <v>678</v>
      </c>
      <c r="H332">
        <v>4931</v>
      </c>
    </row>
    <row r="333" spans="1:8" ht="56">
      <c r="A333" s="29" t="s">
        <v>101</v>
      </c>
      <c r="B333" s="24">
        <v>5293</v>
      </c>
      <c r="D333" t="str">
        <f>LEFT(Table1[[#This Row],[year]],8)</f>
        <v>May 2017</v>
      </c>
      <c r="E333">
        <f>Table1[[#This Row],[quota]]</f>
        <v>5293</v>
      </c>
      <c r="G333" t="s">
        <v>679</v>
      </c>
      <c r="H333">
        <v>5293</v>
      </c>
    </row>
    <row r="334" spans="1:8" ht="70">
      <c r="A334" s="29" t="s">
        <v>100</v>
      </c>
      <c r="B334" s="24">
        <v>5338</v>
      </c>
      <c r="D334" t="str">
        <f>LEFT(Table1[[#This Row],[year]],8)</f>
        <v>May 2017</v>
      </c>
      <c r="E334">
        <f>Table1[[#This Row],[quota]]</f>
        <v>5338</v>
      </c>
      <c r="G334" t="s">
        <v>679</v>
      </c>
      <c r="H334">
        <v>5338</v>
      </c>
    </row>
    <row r="335" spans="1:8" ht="56">
      <c r="A335" s="29" t="s">
        <v>77</v>
      </c>
      <c r="B335" s="24">
        <v>4148</v>
      </c>
      <c r="D335" t="str">
        <f>LEFT(Table1[[#This Row],[year]],8)</f>
        <v>May 2018</v>
      </c>
      <c r="E335">
        <f>Table1[[#This Row],[quota]]</f>
        <v>4148</v>
      </c>
      <c r="G335" t="s">
        <v>680</v>
      </c>
      <c r="H335">
        <v>4148</v>
      </c>
    </row>
    <row r="336" spans="1:8" ht="70">
      <c r="A336" s="29" t="s">
        <v>76</v>
      </c>
      <c r="B336" s="24">
        <v>4189</v>
      </c>
      <c r="D336" t="str">
        <f>LEFT(Table1[[#This Row],[year]],8)</f>
        <v>May 2018</v>
      </c>
      <c r="E336">
        <f>Table1[[#This Row],[quota]]</f>
        <v>4189</v>
      </c>
      <c r="G336" t="s">
        <v>680</v>
      </c>
      <c r="H336">
        <v>4189</v>
      </c>
    </row>
    <row r="337" spans="1:8" ht="56">
      <c r="A337" s="29" t="s">
        <v>53</v>
      </c>
      <c r="B337" s="24">
        <v>4271</v>
      </c>
      <c r="D337" t="str">
        <f>LEFT(Table1[[#This Row],[year]],8)</f>
        <v>May 2019</v>
      </c>
      <c r="E337">
        <f>Table1[[#This Row],[quota]]</f>
        <v>4271</v>
      </c>
      <c r="G337" t="s">
        <v>681</v>
      </c>
      <c r="H337">
        <v>4271</v>
      </c>
    </row>
    <row r="338" spans="1:8" ht="70">
      <c r="A338" s="29" t="s">
        <v>52</v>
      </c>
      <c r="B338" s="24">
        <v>4327</v>
      </c>
      <c r="D338" t="str">
        <f>LEFT(Table1[[#This Row],[year]],8)</f>
        <v>May 2019</v>
      </c>
      <c r="E338">
        <f>Table1[[#This Row],[quota]]</f>
        <v>4327</v>
      </c>
      <c r="G338" t="s">
        <v>681</v>
      </c>
      <c r="H338">
        <v>4327</v>
      </c>
    </row>
    <row r="339" spans="1:8" ht="70">
      <c r="A339" s="29" t="s">
        <v>460</v>
      </c>
      <c r="B339" s="24">
        <v>4617</v>
      </c>
      <c r="D339" t="str">
        <f>LEFT(Table1[[#This Row],[year]],13)</f>
        <v>November 2002</v>
      </c>
      <c r="E339">
        <f>Table1[[#This Row],[quota]]</f>
        <v>4617</v>
      </c>
      <c r="G339" t="s">
        <v>682</v>
      </c>
      <c r="H339">
        <v>4617</v>
      </c>
    </row>
    <row r="340" spans="1:8" ht="84">
      <c r="A340" s="29" t="s">
        <v>461</v>
      </c>
      <c r="B340" s="24">
        <v>4503</v>
      </c>
      <c r="D340" t="str">
        <f>LEFT(Table1[[#This Row],[year]],13)</f>
        <v>November 2002</v>
      </c>
      <c r="E340">
        <f>Table1[[#This Row],[quota]]</f>
        <v>4503</v>
      </c>
      <c r="G340" t="s">
        <v>682</v>
      </c>
      <c r="H340">
        <v>4503</v>
      </c>
    </row>
    <row r="341" spans="1:8" ht="70">
      <c r="A341" s="29" t="s">
        <v>442</v>
      </c>
      <c r="B341" s="24">
        <v>5500</v>
      </c>
      <c r="D341" t="str">
        <f>LEFT(Table1[[#This Row],[year]],13)</f>
        <v>November 2003</v>
      </c>
      <c r="E341">
        <f>Table1[[#This Row],[quota]]</f>
        <v>5500</v>
      </c>
      <c r="G341" t="s">
        <v>683</v>
      </c>
      <c r="H341">
        <v>5500</v>
      </c>
    </row>
    <row r="342" spans="1:8" ht="84">
      <c r="A342" s="29" t="s">
        <v>443</v>
      </c>
      <c r="B342" s="24">
        <v>5476</v>
      </c>
      <c r="D342" t="str">
        <f>LEFT(Table1[[#This Row],[year]],13)</f>
        <v>November 2003</v>
      </c>
      <c r="E342">
        <f>Table1[[#This Row],[quota]]</f>
        <v>5476</v>
      </c>
      <c r="G342" t="s">
        <v>683</v>
      </c>
      <c r="H342">
        <v>5476</v>
      </c>
    </row>
    <row r="343" spans="1:8" ht="70">
      <c r="A343" s="29" t="s">
        <v>418</v>
      </c>
      <c r="B343" s="24">
        <v>6190</v>
      </c>
      <c r="D343" t="str">
        <f>LEFT(Table1[[#This Row],[year]],13)</f>
        <v>November 2004</v>
      </c>
      <c r="E343">
        <f>Table1[[#This Row],[quota]]</f>
        <v>6190</v>
      </c>
      <c r="G343" t="s">
        <v>684</v>
      </c>
      <c r="H343">
        <v>6190</v>
      </c>
    </row>
    <row r="344" spans="1:8" ht="84">
      <c r="A344" s="29" t="s">
        <v>419</v>
      </c>
      <c r="B344" s="24">
        <v>6178</v>
      </c>
      <c r="D344" t="str">
        <f>LEFT(Table1[[#This Row],[year]],13)</f>
        <v>November 2004</v>
      </c>
      <c r="E344">
        <f>Table1[[#This Row],[quota]]</f>
        <v>6178</v>
      </c>
      <c r="G344" t="s">
        <v>684</v>
      </c>
      <c r="H344">
        <v>6178</v>
      </c>
    </row>
    <row r="345" spans="1:8" ht="70">
      <c r="A345" s="29" t="s">
        <v>394</v>
      </c>
      <c r="B345" s="24">
        <v>6605</v>
      </c>
      <c r="D345" t="str">
        <f>LEFT(Table1[[#This Row],[year]],13)</f>
        <v>November 2005</v>
      </c>
      <c r="E345">
        <f>Table1[[#This Row],[quota]]</f>
        <v>6605</v>
      </c>
      <c r="G345" t="s">
        <v>685</v>
      </c>
      <c r="H345">
        <v>6605</v>
      </c>
    </row>
    <row r="346" spans="1:8" ht="84">
      <c r="A346" s="29" t="s">
        <v>395</v>
      </c>
      <c r="B346" s="24">
        <v>6618</v>
      </c>
      <c r="D346" t="str">
        <f>LEFT(Table1[[#This Row],[year]],13)</f>
        <v>November 2005</v>
      </c>
      <c r="E346">
        <f>Table1[[#This Row],[quota]]</f>
        <v>6618</v>
      </c>
      <c r="G346" t="s">
        <v>685</v>
      </c>
      <c r="H346">
        <v>6618</v>
      </c>
    </row>
    <row r="347" spans="1:8" ht="70">
      <c r="A347" s="29" t="s">
        <v>370</v>
      </c>
      <c r="B347" s="24">
        <v>6313</v>
      </c>
      <c r="D347" t="str">
        <f>LEFT(Table1[[#This Row],[year]],13)</f>
        <v>November 2006</v>
      </c>
      <c r="E347">
        <f>Table1[[#This Row],[quota]]</f>
        <v>6313</v>
      </c>
      <c r="G347" t="s">
        <v>686</v>
      </c>
      <c r="H347">
        <v>6313</v>
      </c>
    </row>
    <row r="348" spans="1:8" ht="84">
      <c r="A348" s="29" t="s">
        <v>371</v>
      </c>
      <c r="B348" s="24">
        <v>6248</v>
      </c>
      <c r="D348" t="str">
        <f>LEFT(Table1[[#This Row],[year]],13)</f>
        <v>November 2006</v>
      </c>
      <c r="E348">
        <f>Table1[[#This Row],[quota]]</f>
        <v>6248</v>
      </c>
      <c r="G348" t="s">
        <v>686</v>
      </c>
      <c r="H348">
        <v>6248</v>
      </c>
    </row>
    <row r="349" spans="1:8" ht="70">
      <c r="A349" s="29" t="s">
        <v>346</v>
      </c>
      <c r="B349" s="24">
        <v>5201</v>
      </c>
      <c r="D349" t="str">
        <f>LEFT(Table1[[#This Row],[year]],13)</f>
        <v>November 2007</v>
      </c>
      <c r="E349">
        <f>Table1[[#This Row],[quota]]</f>
        <v>5201</v>
      </c>
      <c r="G349" t="s">
        <v>687</v>
      </c>
      <c r="H349">
        <v>5201</v>
      </c>
    </row>
    <row r="350" spans="1:8" ht="84">
      <c r="A350" s="29" t="s">
        <v>347</v>
      </c>
      <c r="B350" s="24">
        <v>5222</v>
      </c>
      <c r="D350" t="str">
        <f>LEFT(Table1[[#This Row],[year]],13)</f>
        <v>November 2007</v>
      </c>
      <c r="E350">
        <f>Table1[[#This Row],[quota]]</f>
        <v>5222</v>
      </c>
      <c r="G350" t="s">
        <v>687</v>
      </c>
      <c r="H350">
        <v>5222</v>
      </c>
    </row>
    <row r="351" spans="1:8" ht="70">
      <c r="A351" s="29" t="s">
        <v>305</v>
      </c>
      <c r="B351" s="24">
        <v>4408</v>
      </c>
      <c r="D351" t="str">
        <f>LEFT(Table1[[#This Row],[year]],13)</f>
        <v>November 2008</v>
      </c>
      <c r="E351">
        <f>Table1[[#This Row],[quota]]</f>
        <v>4408</v>
      </c>
      <c r="G351" t="s">
        <v>688</v>
      </c>
      <c r="H351">
        <v>4408</v>
      </c>
    </row>
    <row r="352" spans="1:8" ht="84">
      <c r="A352" s="29" t="s">
        <v>304</v>
      </c>
      <c r="B352" s="24">
        <v>4400</v>
      </c>
      <c r="D352" t="str">
        <f>LEFT(Table1[[#This Row],[year]],13)</f>
        <v>November 2008</v>
      </c>
      <c r="E352">
        <f>Table1[[#This Row],[quota]]</f>
        <v>4400</v>
      </c>
      <c r="G352" t="s">
        <v>688</v>
      </c>
      <c r="H352">
        <v>4400</v>
      </c>
    </row>
    <row r="353" spans="1:8" ht="70">
      <c r="A353" s="29" t="s">
        <v>281</v>
      </c>
      <c r="B353" s="24">
        <v>3059</v>
      </c>
      <c r="D353" t="str">
        <f>LEFT(Table1[[#This Row],[year]],13)</f>
        <v>November 2009</v>
      </c>
      <c r="E353">
        <f>Table1[[#This Row],[quota]]</f>
        <v>3059</v>
      </c>
      <c r="G353" t="s">
        <v>689</v>
      </c>
      <c r="H353">
        <v>3059</v>
      </c>
    </row>
    <row r="354" spans="1:8" ht="84">
      <c r="A354" s="29" t="s">
        <v>280</v>
      </c>
      <c r="B354" s="24">
        <v>2948</v>
      </c>
      <c r="D354" t="str">
        <f>LEFT(Table1[[#This Row],[year]],13)</f>
        <v>November 2009</v>
      </c>
      <c r="E354">
        <f>Table1[[#This Row],[quota]]</f>
        <v>2948</v>
      </c>
      <c r="G354" t="s">
        <v>689</v>
      </c>
      <c r="H354">
        <v>2948</v>
      </c>
    </row>
    <row r="355" spans="1:8" ht="70">
      <c r="A355" s="29" t="s">
        <v>257</v>
      </c>
      <c r="B355" s="24">
        <v>1958</v>
      </c>
      <c r="D355" t="str">
        <f>LEFT(Table1[[#This Row],[year]],13)</f>
        <v>November 2010</v>
      </c>
      <c r="E355">
        <f>Table1[[#This Row],[quota]]</f>
        <v>1958</v>
      </c>
      <c r="G355" t="s">
        <v>690</v>
      </c>
      <c r="H355">
        <v>1958</v>
      </c>
    </row>
    <row r="356" spans="1:8" ht="84">
      <c r="A356" s="29" t="s">
        <v>256</v>
      </c>
      <c r="B356" s="24">
        <v>1976</v>
      </c>
      <c r="D356" t="str">
        <f>LEFT(Table1[[#This Row],[year]],13)</f>
        <v>November 2010</v>
      </c>
      <c r="E356">
        <f>Table1[[#This Row],[quota]]</f>
        <v>1976</v>
      </c>
      <c r="G356" t="s">
        <v>690</v>
      </c>
      <c r="H356">
        <v>1976</v>
      </c>
    </row>
    <row r="357" spans="1:8" ht="70">
      <c r="A357" s="29" t="s">
        <v>233</v>
      </c>
      <c r="B357" s="24">
        <v>1866</v>
      </c>
      <c r="D357" t="str">
        <f>LEFT(Table1[[#This Row],[year]],13)</f>
        <v>November 2011</v>
      </c>
      <c r="E357">
        <f>Table1[[#This Row],[quota]]</f>
        <v>1866</v>
      </c>
      <c r="G357" t="s">
        <v>691</v>
      </c>
      <c r="H357">
        <v>1866</v>
      </c>
    </row>
    <row r="358" spans="1:8" ht="84">
      <c r="A358" s="29" t="s">
        <v>232</v>
      </c>
      <c r="B358" s="24">
        <v>1917</v>
      </c>
      <c r="D358" t="str">
        <f>LEFT(Table1[[#This Row],[year]],13)</f>
        <v>November 2011</v>
      </c>
      <c r="E358">
        <f>Table1[[#This Row],[quota]]</f>
        <v>1917</v>
      </c>
      <c r="G358" t="s">
        <v>691</v>
      </c>
      <c r="H358">
        <v>1917</v>
      </c>
    </row>
    <row r="359" spans="1:8" ht="70">
      <c r="A359" s="29" t="s">
        <v>209</v>
      </c>
      <c r="B359" s="24">
        <v>1651</v>
      </c>
      <c r="D359" t="str">
        <f>LEFT(Table1[[#This Row],[year]],13)</f>
        <v>November 2012</v>
      </c>
      <c r="E359">
        <f>Table1[[#This Row],[quota]]</f>
        <v>1651</v>
      </c>
      <c r="G359" t="s">
        <v>692</v>
      </c>
      <c r="H359">
        <v>1651</v>
      </c>
    </row>
    <row r="360" spans="1:8" ht="84">
      <c r="A360" s="29" t="s">
        <v>208</v>
      </c>
      <c r="B360" s="24">
        <v>1632</v>
      </c>
      <c r="D360" t="str">
        <f>LEFT(Table1[[#This Row],[year]],13)</f>
        <v>November 2012</v>
      </c>
      <c r="E360">
        <f>Table1[[#This Row],[quota]]</f>
        <v>1632</v>
      </c>
      <c r="G360" t="s">
        <v>692</v>
      </c>
      <c r="H360">
        <v>1632</v>
      </c>
    </row>
    <row r="361" spans="1:8" ht="70">
      <c r="A361" s="29" t="s">
        <v>185</v>
      </c>
      <c r="B361" s="24">
        <v>1761</v>
      </c>
      <c r="D361" t="str">
        <f>LEFT(Table1[[#This Row],[year]],13)</f>
        <v>November 2013</v>
      </c>
      <c r="E361">
        <f>Table1[[#This Row],[quota]]</f>
        <v>1761</v>
      </c>
      <c r="G361" t="s">
        <v>693</v>
      </c>
      <c r="H361">
        <v>1761</v>
      </c>
    </row>
    <row r="362" spans="1:8" ht="84">
      <c r="A362" s="29" t="s">
        <v>184</v>
      </c>
      <c r="B362" s="24">
        <v>1748</v>
      </c>
      <c r="D362" t="str">
        <f>LEFT(Table1[[#This Row],[year]],13)</f>
        <v>November 2013</v>
      </c>
      <c r="E362">
        <f>Table1[[#This Row],[quota]]</f>
        <v>1748</v>
      </c>
      <c r="G362" t="s">
        <v>693</v>
      </c>
      <c r="H362">
        <v>1748</v>
      </c>
    </row>
    <row r="363" spans="1:8" ht="70">
      <c r="A363" s="29" t="s">
        <v>161</v>
      </c>
      <c r="B363" s="24">
        <v>2008</v>
      </c>
      <c r="D363" t="str">
        <f>LEFT(Table1[[#This Row],[year]],13)</f>
        <v>November 2014</v>
      </c>
      <c r="E363">
        <f>Table1[[#This Row],[quota]]</f>
        <v>2008</v>
      </c>
      <c r="G363" t="s">
        <v>694</v>
      </c>
      <c r="H363">
        <v>2008</v>
      </c>
    </row>
    <row r="364" spans="1:8" ht="84">
      <c r="A364" s="29" t="s">
        <v>160</v>
      </c>
      <c r="B364" s="24">
        <v>2000</v>
      </c>
      <c r="D364" t="str">
        <f>LEFT(Table1[[#This Row],[year]],13)</f>
        <v>November 2014</v>
      </c>
      <c r="E364">
        <f>Table1[[#This Row],[quota]]</f>
        <v>2000</v>
      </c>
      <c r="G364" t="s">
        <v>694</v>
      </c>
      <c r="H364">
        <v>2000</v>
      </c>
    </row>
    <row r="365" spans="1:8" ht="70">
      <c r="A365" s="29" t="s">
        <v>137</v>
      </c>
      <c r="B365" s="24">
        <v>3638</v>
      </c>
      <c r="D365" t="str">
        <f>LEFT(Table1[[#This Row],[year]],13)</f>
        <v>November 2015</v>
      </c>
      <c r="E365">
        <f>Table1[[#This Row],[quota]]</f>
        <v>3638</v>
      </c>
      <c r="G365" t="s">
        <v>695</v>
      </c>
      <c r="H365">
        <v>3638</v>
      </c>
    </row>
    <row r="366" spans="1:8" ht="84">
      <c r="A366" s="29" t="s">
        <v>136</v>
      </c>
      <c r="B366" s="24">
        <v>3632</v>
      </c>
      <c r="D366" t="str">
        <f>LEFT(Table1[[#This Row],[year]],13)</f>
        <v>November 2015</v>
      </c>
      <c r="E366">
        <f>Table1[[#This Row],[quota]]</f>
        <v>3632</v>
      </c>
      <c r="G366" t="s">
        <v>695</v>
      </c>
      <c r="H366">
        <v>3632</v>
      </c>
    </row>
    <row r="367" spans="1:8" ht="70">
      <c r="A367" s="29" t="s">
        <v>113</v>
      </c>
      <c r="B367" s="24">
        <v>4261</v>
      </c>
      <c r="D367" t="str">
        <f>LEFT(Table1[[#This Row],[year]],13)</f>
        <v>November 2016</v>
      </c>
      <c r="E367">
        <f>Table1[[#This Row],[quota]]</f>
        <v>4261</v>
      </c>
      <c r="G367" t="s">
        <v>696</v>
      </c>
      <c r="H367">
        <v>4261</v>
      </c>
    </row>
    <row r="368" spans="1:8" ht="84">
      <c r="A368" s="29" t="s">
        <v>112</v>
      </c>
      <c r="B368" s="24">
        <v>4058</v>
      </c>
      <c r="D368" t="str">
        <f>LEFT(Table1[[#This Row],[year]],13)</f>
        <v>November 2016</v>
      </c>
      <c r="E368">
        <f>Table1[[#This Row],[quota]]</f>
        <v>4058</v>
      </c>
      <c r="G368" t="s">
        <v>696</v>
      </c>
      <c r="H368">
        <v>4058</v>
      </c>
    </row>
    <row r="369" spans="1:8" ht="70">
      <c r="A369" s="29" t="s">
        <v>89</v>
      </c>
      <c r="B369" s="24">
        <v>4334</v>
      </c>
      <c r="D369" t="str">
        <f>LEFT(Table1[[#This Row],[year]],13)</f>
        <v>November 2017</v>
      </c>
      <c r="E369">
        <f>Table1[[#This Row],[quota]]</f>
        <v>4334</v>
      </c>
      <c r="G369" t="s">
        <v>697</v>
      </c>
      <c r="H369">
        <v>4334</v>
      </c>
    </row>
    <row r="370" spans="1:8" ht="84">
      <c r="A370" s="29" t="s">
        <v>88</v>
      </c>
      <c r="B370" s="24">
        <v>4367</v>
      </c>
      <c r="D370" t="str">
        <f>LEFT(Table1[[#This Row],[year]],13)</f>
        <v>November 2017</v>
      </c>
      <c r="E370">
        <f>Table1[[#This Row],[quota]]</f>
        <v>4367</v>
      </c>
      <c r="G370" t="s">
        <v>697</v>
      </c>
      <c r="H370">
        <v>4367</v>
      </c>
    </row>
    <row r="371" spans="1:8" ht="70">
      <c r="A371" s="29" t="s">
        <v>65</v>
      </c>
      <c r="B371" s="24">
        <v>5094</v>
      </c>
      <c r="D371" t="str">
        <f>LEFT(Table1[[#This Row],[year]],13)</f>
        <v>November 2018</v>
      </c>
      <c r="E371">
        <f>Table1[[#This Row],[quota]]</f>
        <v>5094</v>
      </c>
      <c r="G371" t="s">
        <v>698</v>
      </c>
      <c r="H371">
        <v>5094</v>
      </c>
    </row>
    <row r="372" spans="1:8" ht="84">
      <c r="A372" s="29" t="s">
        <v>64</v>
      </c>
      <c r="B372" s="24">
        <v>5045</v>
      </c>
      <c r="D372" t="str">
        <f>LEFT(Table1[[#This Row],[year]],13)</f>
        <v>November 2018</v>
      </c>
      <c r="E372">
        <f>Table1[[#This Row],[quota]]</f>
        <v>5045</v>
      </c>
      <c r="G372" t="s">
        <v>698</v>
      </c>
      <c r="H372">
        <v>5045</v>
      </c>
    </row>
    <row r="373" spans="1:8" ht="70">
      <c r="A373" s="29" t="s">
        <v>41</v>
      </c>
      <c r="B373" s="24">
        <v>3454</v>
      </c>
      <c r="D373" t="str">
        <f>LEFT(Table1[[#This Row],[year]],13)</f>
        <v>November 2019</v>
      </c>
      <c r="E373">
        <f>Table1[[#This Row],[quota]]</f>
        <v>3454</v>
      </c>
      <c r="G373" t="s">
        <v>699</v>
      </c>
      <c r="H373">
        <v>3454</v>
      </c>
    </row>
    <row r="374" spans="1:8" ht="84">
      <c r="A374" s="29" t="s">
        <v>40</v>
      </c>
      <c r="B374" s="24">
        <v>3452</v>
      </c>
      <c r="D374" t="str">
        <f>LEFT(Table1[[#This Row],[year]],13)</f>
        <v>November 2019</v>
      </c>
      <c r="E374">
        <f>Table1[[#This Row],[quota]]</f>
        <v>3452</v>
      </c>
      <c r="G374" t="s">
        <v>699</v>
      </c>
      <c r="H374">
        <v>3452</v>
      </c>
    </row>
    <row r="375" spans="1:8" ht="70">
      <c r="A375" s="29" t="s">
        <v>23</v>
      </c>
      <c r="B375" s="24">
        <v>3347</v>
      </c>
      <c r="D375" t="str">
        <f>LEFT(Table1[[#This Row],[year]],13)</f>
        <v>November 2020</v>
      </c>
      <c r="E375">
        <f>Table1[[#This Row],[quota]]</f>
        <v>3347</v>
      </c>
      <c r="G375" t="s">
        <v>700</v>
      </c>
      <c r="H375">
        <v>3347</v>
      </c>
    </row>
    <row r="376" spans="1:8" ht="84">
      <c r="A376" s="29" t="s">
        <v>22</v>
      </c>
      <c r="B376" s="24">
        <v>3405</v>
      </c>
      <c r="D376" t="str">
        <f>LEFT(Table1[[#This Row],[year]],13)</f>
        <v>November 2020</v>
      </c>
      <c r="E376">
        <f>Table1[[#This Row],[quota]]</f>
        <v>3405</v>
      </c>
      <c r="G376" t="s">
        <v>700</v>
      </c>
      <c r="H376">
        <v>3405</v>
      </c>
    </row>
    <row r="377" spans="1:8" ht="70">
      <c r="A377" s="29" t="s">
        <v>458</v>
      </c>
      <c r="B377" s="24">
        <v>3932</v>
      </c>
      <c r="D377" t="str">
        <f>LEFT(Table1[[#This Row],[year]],12)</f>
        <v>October 2002</v>
      </c>
      <c r="E377">
        <f>Table1[[#This Row],[quota]]</f>
        <v>3932</v>
      </c>
      <c r="G377" t="s">
        <v>701</v>
      </c>
      <c r="H377">
        <v>3932</v>
      </c>
    </row>
    <row r="378" spans="1:8" ht="84">
      <c r="A378" s="29" t="s">
        <v>459</v>
      </c>
      <c r="B378" s="24">
        <v>3929</v>
      </c>
      <c r="D378" t="str">
        <f>LEFT(Table1[[#This Row],[year]],12)</f>
        <v>October 2002</v>
      </c>
      <c r="E378">
        <f>Table1[[#This Row],[quota]]</f>
        <v>3929</v>
      </c>
      <c r="G378" t="s">
        <v>701</v>
      </c>
      <c r="H378">
        <v>3929</v>
      </c>
    </row>
    <row r="379" spans="1:8" ht="70">
      <c r="A379" s="29" t="s">
        <v>440</v>
      </c>
      <c r="B379" s="24">
        <v>5614</v>
      </c>
      <c r="D379" t="str">
        <f>LEFT(Table1[[#This Row],[year]],12)</f>
        <v>October 2003</v>
      </c>
      <c r="E379">
        <f>Table1[[#This Row],[quota]]</f>
        <v>5614</v>
      </c>
      <c r="G379" t="s">
        <v>702</v>
      </c>
      <c r="H379">
        <v>5614</v>
      </c>
    </row>
    <row r="380" spans="1:8" ht="84">
      <c r="A380" s="29" t="s">
        <v>441</v>
      </c>
      <c r="B380" s="24">
        <v>5588</v>
      </c>
      <c r="D380" t="str">
        <f>LEFT(Table1[[#This Row],[year]],12)</f>
        <v>October 2003</v>
      </c>
      <c r="E380">
        <f>Table1[[#This Row],[quota]]</f>
        <v>5588</v>
      </c>
      <c r="G380" t="s">
        <v>702</v>
      </c>
      <c r="H380">
        <v>5588</v>
      </c>
    </row>
    <row r="381" spans="1:8" ht="70">
      <c r="A381" s="29" t="s">
        <v>416</v>
      </c>
      <c r="B381" s="24">
        <v>6193</v>
      </c>
      <c r="D381" t="str">
        <f>LEFT(Table1[[#This Row],[year]],12)</f>
        <v>October 2004</v>
      </c>
      <c r="E381">
        <f>Table1[[#This Row],[quota]]</f>
        <v>6193</v>
      </c>
      <c r="G381" t="s">
        <v>703</v>
      </c>
      <c r="H381">
        <v>6193</v>
      </c>
    </row>
    <row r="382" spans="1:8" ht="84">
      <c r="A382" s="29" t="s">
        <v>417</v>
      </c>
      <c r="B382" s="24">
        <v>6214</v>
      </c>
      <c r="D382" t="str">
        <f>LEFT(Table1[[#This Row],[year]],12)</f>
        <v>October 2004</v>
      </c>
      <c r="E382">
        <f>Table1[[#This Row],[quota]]</f>
        <v>6214</v>
      </c>
      <c r="G382" t="s">
        <v>703</v>
      </c>
      <c r="H382">
        <v>6214</v>
      </c>
    </row>
    <row r="383" spans="1:8" ht="70">
      <c r="A383" s="29" t="s">
        <v>392</v>
      </c>
      <c r="B383" s="24">
        <v>6619</v>
      </c>
      <c r="D383" t="str">
        <f>LEFT(Table1[[#This Row],[year]],12)</f>
        <v>October 2005</v>
      </c>
      <c r="E383">
        <f>Table1[[#This Row],[quota]]</f>
        <v>6619</v>
      </c>
      <c r="G383" t="s">
        <v>704</v>
      </c>
      <c r="H383">
        <v>6619</v>
      </c>
    </row>
    <row r="384" spans="1:8" ht="84">
      <c r="A384" s="29" t="s">
        <v>393</v>
      </c>
      <c r="B384" s="24">
        <v>6611</v>
      </c>
      <c r="D384" t="str">
        <f>LEFT(Table1[[#This Row],[year]],12)</f>
        <v>October 2005</v>
      </c>
      <c r="E384">
        <f>Table1[[#This Row],[quota]]</f>
        <v>6611</v>
      </c>
      <c r="G384" t="s">
        <v>704</v>
      </c>
      <c r="H384">
        <v>6611</v>
      </c>
    </row>
    <row r="385" spans="1:8" ht="70">
      <c r="A385" s="29" t="s">
        <v>368</v>
      </c>
      <c r="B385" s="24">
        <v>6296</v>
      </c>
      <c r="D385" t="str">
        <f>LEFT(Table1[[#This Row],[year]],12)</f>
        <v>October 2006</v>
      </c>
      <c r="E385">
        <f>Table1[[#This Row],[quota]]</f>
        <v>6296</v>
      </c>
      <c r="G385" t="s">
        <v>705</v>
      </c>
      <c r="H385">
        <v>6296</v>
      </c>
    </row>
    <row r="386" spans="1:8" ht="84">
      <c r="A386" s="29" t="s">
        <v>369</v>
      </c>
      <c r="B386" s="24">
        <v>6344</v>
      </c>
      <c r="D386" t="str">
        <f>LEFT(Table1[[#This Row],[year]],12)</f>
        <v>October 2006</v>
      </c>
      <c r="E386">
        <f>Table1[[#This Row],[quota]]</f>
        <v>6344</v>
      </c>
      <c r="G386" t="s">
        <v>705</v>
      </c>
      <c r="H386">
        <v>6344</v>
      </c>
    </row>
    <row r="387" spans="1:8" ht="70">
      <c r="A387" s="29" t="s">
        <v>344</v>
      </c>
      <c r="B387" s="24">
        <v>5174</v>
      </c>
      <c r="D387" t="str">
        <f>LEFT(Table1[[#This Row],[year]],12)</f>
        <v>October 2007</v>
      </c>
      <c r="E387">
        <f>Table1[[#This Row],[quota]]</f>
        <v>5174</v>
      </c>
      <c r="G387" t="s">
        <v>706</v>
      </c>
      <c r="H387">
        <v>5174</v>
      </c>
    </row>
    <row r="388" spans="1:8" ht="84">
      <c r="A388" s="29" t="s">
        <v>345</v>
      </c>
      <c r="B388" s="24">
        <v>5163</v>
      </c>
      <c r="D388" t="str">
        <f>LEFT(Table1[[#This Row],[year]],12)</f>
        <v>October 2007</v>
      </c>
      <c r="E388">
        <f>Table1[[#This Row],[quota]]</f>
        <v>5163</v>
      </c>
      <c r="G388" t="s">
        <v>706</v>
      </c>
      <c r="H388">
        <v>5163</v>
      </c>
    </row>
    <row r="389" spans="1:8" ht="70">
      <c r="A389" s="29" t="s">
        <v>307</v>
      </c>
      <c r="B389" s="24">
        <v>4418</v>
      </c>
      <c r="D389" t="str">
        <f>LEFT(Table1[[#This Row],[year]],12)</f>
        <v>October 2008</v>
      </c>
      <c r="E389">
        <f>Table1[[#This Row],[quota]]</f>
        <v>4418</v>
      </c>
      <c r="G389" t="s">
        <v>707</v>
      </c>
      <c r="H389">
        <v>4418</v>
      </c>
    </row>
    <row r="390" spans="1:8" ht="84">
      <c r="A390" s="29" t="s">
        <v>306</v>
      </c>
      <c r="B390" s="24">
        <v>4405</v>
      </c>
      <c r="D390" t="str">
        <f>LEFT(Table1[[#This Row],[year]],12)</f>
        <v>October 2008</v>
      </c>
      <c r="E390">
        <f>Table1[[#This Row],[quota]]</f>
        <v>4405</v>
      </c>
      <c r="G390" t="s">
        <v>707</v>
      </c>
      <c r="H390">
        <v>4405</v>
      </c>
    </row>
    <row r="391" spans="1:8" ht="70">
      <c r="A391" s="29" t="s">
        <v>283</v>
      </c>
      <c r="B391" s="24">
        <v>2952</v>
      </c>
      <c r="D391" t="str">
        <f>LEFT(Table1[[#This Row],[year]],12)</f>
        <v>October 2009</v>
      </c>
      <c r="E391">
        <f>Table1[[#This Row],[quota]]</f>
        <v>2952</v>
      </c>
      <c r="G391" t="s">
        <v>708</v>
      </c>
      <c r="H391">
        <v>2952</v>
      </c>
    </row>
    <row r="392" spans="1:8" ht="84">
      <c r="A392" s="29" t="s">
        <v>282</v>
      </c>
      <c r="B392" s="24">
        <v>2967</v>
      </c>
      <c r="D392" t="str">
        <f>LEFT(Table1[[#This Row],[year]],12)</f>
        <v>October 2009</v>
      </c>
      <c r="E392">
        <f>Table1[[#This Row],[quota]]</f>
        <v>2967</v>
      </c>
      <c r="G392" t="s">
        <v>708</v>
      </c>
      <c r="H392">
        <v>2967</v>
      </c>
    </row>
    <row r="393" spans="1:8" ht="70">
      <c r="A393" s="29" t="s">
        <v>259</v>
      </c>
      <c r="B393" s="24">
        <v>1954</v>
      </c>
      <c r="D393" t="str">
        <f>LEFT(Table1[[#This Row],[year]],12)</f>
        <v>October 2010</v>
      </c>
      <c r="E393">
        <f>Table1[[#This Row],[quota]]</f>
        <v>1954</v>
      </c>
      <c r="G393" t="s">
        <v>709</v>
      </c>
      <c r="H393">
        <v>1954</v>
      </c>
    </row>
    <row r="394" spans="1:8" ht="84">
      <c r="A394" s="29" t="s">
        <v>258</v>
      </c>
      <c r="B394" s="24">
        <v>1980</v>
      </c>
      <c r="D394" t="str">
        <f>LEFT(Table1[[#This Row],[year]],12)</f>
        <v>October 2010</v>
      </c>
      <c r="E394">
        <f>Table1[[#This Row],[quota]]</f>
        <v>1980</v>
      </c>
      <c r="G394" t="s">
        <v>709</v>
      </c>
      <c r="H394">
        <v>1980</v>
      </c>
    </row>
    <row r="395" spans="1:8" ht="70">
      <c r="A395" s="29" t="s">
        <v>235</v>
      </c>
      <c r="B395" s="24">
        <v>1879</v>
      </c>
      <c r="D395" t="str">
        <f>LEFT(Table1[[#This Row],[year]],12)</f>
        <v>October 2011</v>
      </c>
      <c r="E395">
        <f>Table1[[#This Row],[quota]]</f>
        <v>1879</v>
      </c>
      <c r="G395" t="s">
        <v>710</v>
      </c>
      <c r="H395">
        <v>1879</v>
      </c>
    </row>
    <row r="396" spans="1:8" ht="84">
      <c r="A396" s="29" t="s">
        <v>234</v>
      </c>
      <c r="B396" s="24">
        <v>1879</v>
      </c>
      <c r="D396" t="str">
        <f>LEFT(Table1[[#This Row],[year]],12)</f>
        <v>October 2011</v>
      </c>
      <c r="E396">
        <f>Table1[[#This Row],[quota]]</f>
        <v>1879</v>
      </c>
      <c r="G396" t="s">
        <v>710</v>
      </c>
      <c r="H396">
        <v>1879</v>
      </c>
    </row>
    <row r="397" spans="1:8" ht="70">
      <c r="A397" s="29" t="s">
        <v>211</v>
      </c>
      <c r="B397" s="24">
        <v>1627</v>
      </c>
      <c r="D397" t="str">
        <f>LEFT(Table1[[#This Row],[year]],12)</f>
        <v>October 2012</v>
      </c>
      <c r="E397">
        <f>Table1[[#This Row],[quota]]</f>
        <v>1627</v>
      </c>
      <c r="G397" t="s">
        <v>711</v>
      </c>
      <c r="H397">
        <v>1627</v>
      </c>
    </row>
    <row r="398" spans="1:8" ht="84">
      <c r="A398" s="29" t="s">
        <v>210</v>
      </c>
      <c r="B398" s="24">
        <v>1638</v>
      </c>
      <c r="D398" t="str">
        <f>LEFT(Table1[[#This Row],[year]],12)</f>
        <v>October 2012</v>
      </c>
      <c r="E398">
        <f>Table1[[#This Row],[quota]]</f>
        <v>1638</v>
      </c>
      <c r="G398" t="s">
        <v>711</v>
      </c>
      <c r="H398">
        <v>1638</v>
      </c>
    </row>
    <row r="399" spans="1:8" ht="70">
      <c r="A399" s="29" t="s">
        <v>187</v>
      </c>
      <c r="B399" s="24">
        <v>1825</v>
      </c>
      <c r="D399" t="str">
        <f>LEFT(Table1[[#This Row],[year]],12)</f>
        <v>October 2013</v>
      </c>
      <c r="E399">
        <f>Table1[[#This Row],[quota]]</f>
        <v>1825</v>
      </c>
      <c r="G399" t="s">
        <v>712</v>
      </c>
      <c r="H399">
        <v>1825</v>
      </c>
    </row>
    <row r="400" spans="1:8" ht="84">
      <c r="A400" s="29" t="s">
        <v>186</v>
      </c>
      <c r="B400" s="24">
        <v>1769</v>
      </c>
      <c r="D400" t="str">
        <f>LEFT(Table1[[#This Row],[year]],12)</f>
        <v>October 2013</v>
      </c>
      <c r="E400">
        <f>Table1[[#This Row],[quota]]</f>
        <v>1769</v>
      </c>
      <c r="G400" t="s">
        <v>712</v>
      </c>
      <c r="H400">
        <v>1769</v>
      </c>
    </row>
    <row r="401" spans="1:8" ht="70">
      <c r="A401" s="29" t="s">
        <v>163</v>
      </c>
      <c r="B401" s="24">
        <v>1900</v>
      </c>
      <c r="D401" t="str">
        <f>LEFT(Table1[[#This Row],[year]],12)</f>
        <v>October 2014</v>
      </c>
      <c r="E401">
        <f>Table1[[#This Row],[quota]]</f>
        <v>1900</v>
      </c>
      <c r="G401" t="s">
        <v>713</v>
      </c>
      <c r="H401">
        <v>1900</v>
      </c>
    </row>
    <row r="402" spans="1:8" ht="84">
      <c r="A402" s="29" t="s">
        <v>162</v>
      </c>
      <c r="B402" s="24">
        <v>1905</v>
      </c>
      <c r="D402" t="str">
        <f>LEFT(Table1[[#This Row],[year]],12)</f>
        <v>October 2014</v>
      </c>
      <c r="E402">
        <f>Table1[[#This Row],[quota]]</f>
        <v>1905</v>
      </c>
      <c r="G402" t="s">
        <v>713</v>
      </c>
      <c r="H402">
        <v>1905</v>
      </c>
    </row>
    <row r="403" spans="1:8" ht="70">
      <c r="A403" s="29" t="s">
        <v>139</v>
      </c>
      <c r="B403" s="24">
        <v>3692</v>
      </c>
      <c r="D403" t="str">
        <f>LEFT(Table1[[#This Row],[year]],12)</f>
        <v>October 2015</v>
      </c>
      <c r="E403">
        <f>Table1[[#This Row],[quota]]</f>
        <v>3692</v>
      </c>
      <c r="G403" t="s">
        <v>714</v>
      </c>
      <c r="H403">
        <v>3692</v>
      </c>
    </row>
    <row r="404" spans="1:8" ht="84">
      <c r="A404" s="29" t="s">
        <v>138</v>
      </c>
      <c r="B404" s="24">
        <v>3671</v>
      </c>
      <c r="D404" t="str">
        <f>LEFT(Table1[[#This Row],[year]],12)</f>
        <v>October 2015</v>
      </c>
      <c r="E404">
        <f>Table1[[#This Row],[quota]]</f>
        <v>3671</v>
      </c>
      <c r="G404" t="s">
        <v>714</v>
      </c>
      <c r="H404">
        <v>3671</v>
      </c>
    </row>
    <row r="405" spans="1:8" ht="70">
      <c r="A405" s="29" t="s">
        <v>115</v>
      </c>
      <c r="B405" s="24">
        <v>4413</v>
      </c>
      <c r="D405" t="str">
        <f>LEFT(Table1[[#This Row],[year]],12)</f>
        <v>October 2016</v>
      </c>
      <c r="E405">
        <f>Table1[[#This Row],[quota]]</f>
        <v>4413</v>
      </c>
      <c r="G405" t="s">
        <v>715</v>
      </c>
      <c r="H405">
        <v>4413</v>
      </c>
    </row>
    <row r="406" spans="1:8" ht="84">
      <c r="A406" s="29" t="s">
        <v>114</v>
      </c>
      <c r="B406" s="24">
        <v>4340</v>
      </c>
      <c r="D406" t="str">
        <f>LEFT(Table1[[#This Row],[year]],12)</f>
        <v>October 2016</v>
      </c>
      <c r="E406">
        <f>Table1[[#This Row],[quota]]</f>
        <v>4340</v>
      </c>
      <c r="G406" t="s">
        <v>715</v>
      </c>
      <c r="H406">
        <v>4340</v>
      </c>
    </row>
    <row r="407" spans="1:8" ht="70">
      <c r="A407" s="29" t="s">
        <v>91</v>
      </c>
      <c r="B407" s="24">
        <v>4631</v>
      </c>
      <c r="D407" t="str">
        <f>LEFT(Table1[[#This Row],[year]],12)</f>
        <v>October 2017</v>
      </c>
      <c r="E407">
        <f>Table1[[#This Row],[quota]]</f>
        <v>4631</v>
      </c>
      <c r="G407" t="s">
        <v>716</v>
      </c>
      <c r="H407">
        <v>4631</v>
      </c>
    </row>
    <row r="408" spans="1:8" ht="84">
      <c r="A408" s="29" t="s">
        <v>90</v>
      </c>
      <c r="B408" s="24">
        <v>4565</v>
      </c>
      <c r="D408" t="str">
        <f>LEFT(Table1[[#This Row],[year]],12)</f>
        <v>October 2017</v>
      </c>
      <c r="E408">
        <f>Table1[[#This Row],[quota]]</f>
        <v>4565</v>
      </c>
      <c r="G408" t="s">
        <v>716</v>
      </c>
      <c r="H408">
        <v>4565</v>
      </c>
    </row>
    <row r="409" spans="1:8" ht="70">
      <c r="A409" s="29" t="s">
        <v>67</v>
      </c>
      <c r="B409" s="24">
        <v>4669</v>
      </c>
      <c r="D409" t="str">
        <f>LEFT(Table1[[#This Row],[year]],12)</f>
        <v>October 2018</v>
      </c>
      <c r="E409">
        <f>Table1[[#This Row],[quota]]</f>
        <v>4669</v>
      </c>
      <c r="G409" t="s">
        <v>717</v>
      </c>
      <c r="H409">
        <v>4669</v>
      </c>
    </row>
    <row r="410" spans="1:8" ht="84">
      <c r="A410" s="29" t="s">
        <v>66</v>
      </c>
      <c r="B410" s="24">
        <v>4655</v>
      </c>
      <c r="D410" t="str">
        <f>LEFT(Table1[[#This Row],[year]],12)</f>
        <v>October 2018</v>
      </c>
      <c r="E410">
        <f>Table1[[#This Row],[quota]]</f>
        <v>4655</v>
      </c>
      <c r="G410" t="s">
        <v>717</v>
      </c>
      <c r="H410">
        <v>4655</v>
      </c>
    </row>
    <row r="411" spans="1:8" ht="70">
      <c r="A411" s="29" t="s">
        <v>43</v>
      </c>
      <c r="B411" s="24">
        <v>3520</v>
      </c>
      <c r="D411" t="str">
        <f>LEFT(Table1[[#This Row],[year]],12)</f>
        <v>October 2019</v>
      </c>
      <c r="E411">
        <f>Table1[[#This Row],[quota]]</f>
        <v>3520</v>
      </c>
      <c r="G411" t="s">
        <v>718</v>
      </c>
      <c r="H411">
        <v>3520</v>
      </c>
    </row>
    <row r="412" spans="1:8" ht="84">
      <c r="A412" s="29" t="s">
        <v>42</v>
      </c>
      <c r="B412" s="24">
        <v>3510</v>
      </c>
      <c r="D412" t="str">
        <f>LEFT(Table1[[#This Row],[year]],12)</f>
        <v>October 2019</v>
      </c>
      <c r="E412">
        <f>Table1[[#This Row],[quota]]</f>
        <v>3510</v>
      </c>
      <c r="G412" t="s">
        <v>718</v>
      </c>
      <c r="H412">
        <v>3510</v>
      </c>
    </row>
    <row r="413" spans="1:8" ht="70">
      <c r="A413" s="29" t="s">
        <v>25</v>
      </c>
      <c r="B413" s="24">
        <v>2889</v>
      </c>
      <c r="D413" t="str">
        <f>LEFT(Table1[[#This Row],[year]],12)</f>
        <v>October 2020</v>
      </c>
      <c r="E413">
        <f>Table1[[#This Row],[quota]]</f>
        <v>2889</v>
      </c>
      <c r="G413" t="s">
        <v>719</v>
      </c>
      <c r="H413">
        <v>2889</v>
      </c>
    </row>
    <row r="414" spans="1:8" ht="84">
      <c r="A414" s="29" t="s">
        <v>24</v>
      </c>
      <c r="B414" s="24">
        <v>2878</v>
      </c>
      <c r="D414" t="str">
        <f>LEFT(Table1[[#This Row],[year]],12)</f>
        <v>October 2020</v>
      </c>
      <c r="E414">
        <f>Table1[[#This Row],[quota]]</f>
        <v>2878</v>
      </c>
      <c r="G414" t="s">
        <v>719</v>
      </c>
      <c r="H414">
        <v>2878</v>
      </c>
    </row>
    <row r="415" spans="1:8" ht="70">
      <c r="A415" s="29" t="s">
        <v>456</v>
      </c>
      <c r="B415" s="24">
        <v>3936</v>
      </c>
      <c r="D415" t="str">
        <f>LEFT(Table1[[#This Row],[year]],14)</f>
        <v>September 2002</v>
      </c>
      <c r="E415">
        <f>Table1[[#This Row],[quota]]</f>
        <v>3936</v>
      </c>
      <c r="G415" t="s">
        <v>720</v>
      </c>
      <c r="H415">
        <v>3936</v>
      </c>
    </row>
    <row r="416" spans="1:8" ht="84">
      <c r="A416" s="29" t="s">
        <v>457</v>
      </c>
      <c r="B416" s="24">
        <v>3968</v>
      </c>
      <c r="D416" t="str">
        <f>LEFT(Table1[[#This Row],[year]],14)</f>
        <v>September 2002</v>
      </c>
      <c r="E416">
        <f>Table1[[#This Row],[quota]]</f>
        <v>3968</v>
      </c>
      <c r="G416" t="s">
        <v>720</v>
      </c>
      <c r="H416">
        <v>3968</v>
      </c>
    </row>
    <row r="417" spans="1:8" ht="70">
      <c r="A417" s="29" t="s">
        <v>438</v>
      </c>
      <c r="B417" s="24">
        <v>4561</v>
      </c>
      <c r="D417" t="str">
        <f>LEFT(Table1[[#This Row],[year]],14)</f>
        <v>September 2003</v>
      </c>
      <c r="E417">
        <f>Table1[[#This Row],[quota]]</f>
        <v>4561</v>
      </c>
      <c r="G417" t="s">
        <v>721</v>
      </c>
      <c r="H417">
        <v>4561</v>
      </c>
    </row>
    <row r="418" spans="1:8" ht="84">
      <c r="A418" s="29" t="s">
        <v>439</v>
      </c>
      <c r="B418" s="24">
        <v>4447</v>
      </c>
      <c r="D418" t="str">
        <f>LEFT(Table1[[#This Row],[year]],14)</f>
        <v>September 2003</v>
      </c>
      <c r="E418">
        <f>Table1[[#This Row],[quota]]</f>
        <v>4447</v>
      </c>
      <c r="G418" t="s">
        <v>721</v>
      </c>
      <c r="H418">
        <v>4447</v>
      </c>
    </row>
    <row r="419" spans="1:8" ht="70">
      <c r="A419" s="29" t="s">
        <v>414</v>
      </c>
      <c r="B419" s="24">
        <v>5041</v>
      </c>
      <c r="D419" t="str">
        <f>LEFT(Table1[[#This Row],[year]],14)</f>
        <v>September 2004</v>
      </c>
      <c r="E419">
        <f>Table1[[#This Row],[quota]]</f>
        <v>5041</v>
      </c>
      <c r="G419" t="s">
        <v>722</v>
      </c>
      <c r="H419">
        <v>5041</v>
      </c>
    </row>
    <row r="420" spans="1:8" ht="84">
      <c r="A420" s="29" t="s">
        <v>415</v>
      </c>
      <c r="B420" s="24">
        <v>5034</v>
      </c>
      <c r="D420" t="str">
        <f>LEFT(Table1[[#This Row],[year]],14)</f>
        <v>September 2004</v>
      </c>
      <c r="E420">
        <f>Table1[[#This Row],[quota]]</f>
        <v>5034</v>
      </c>
      <c r="G420" t="s">
        <v>722</v>
      </c>
      <c r="H420">
        <v>5034</v>
      </c>
    </row>
    <row r="421" spans="1:8" ht="70">
      <c r="A421" s="29" t="s">
        <v>390</v>
      </c>
      <c r="B421" s="24">
        <v>5605</v>
      </c>
      <c r="D421" t="str">
        <f>LEFT(Table1[[#This Row],[year]],14)</f>
        <v>September 2005</v>
      </c>
      <c r="E421">
        <f>Table1[[#This Row],[quota]]</f>
        <v>5605</v>
      </c>
      <c r="G421" t="s">
        <v>723</v>
      </c>
      <c r="H421">
        <v>5605</v>
      </c>
    </row>
    <row r="422" spans="1:8" ht="84">
      <c r="A422" s="29" t="s">
        <v>391</v>
      </c>
      <c r="B422" s="24">
        <v>5591</v>
      </c>
      <c r="D422" t="str">
        <f>LEFT(Table1[[#This Row],[year]],14)</f>
        <v>September 2005</v>
      </c>
      <c r="E422">
        <f>Table1[[#This Row],[quota]]</f>
        <v>5591</v>
      </c>
      <c r="G422" t="s">
        <v>723</v>
      </c>
      <c r="H422">
        <v>5591</v>
      </c>
    </row>
    <row r="423" spans="1:8" ht="70">
      <c r="A423" s="29" t="s">
        <v>366</v>
      </c>
      <c r="B423" s="24">
        <v>5498</v>
      </c>
      <c r="D423" t="str">
        <f>LEFT(Table1[[#This Row],[year]],14)</f>
        <v>September 2006</v>
      </c>
      <c r="E423">
        <f>Table1[[#This Row],[quota]]</f>
        <v>5498</v>
      </c>
      <c r="G423" t="s">
        <v>724</v>
      </c>
      <c r="H423">
        <v>5498</v>
      </c>
    </row>
    <row r="424" spans="1:8" ht="84">
      <c r="A424" s="29" t="s">
        <v>367</v>
      </c>
      <c r="B424" s="24">
        <v>5494</v>
      </c>
      <c r="D424" t="str">
        <f>LEFT(Table1[[#This Row],[year]],14)</f>
        <v>September 2006</v>
      </c>
      <c r="E424">
        <f>Table1[[#This Row],[quota]]</f>
        <v>5494</v>
      </c>
      <c r="G424" t="s">
        <v>724</v>
      </c>
      <c r="H424">
        <v>5494</v>
      </c>
    </row>
    <row r="425" spans="1:8" ht="70">
      <c r="A425" s="29" t="s">
        <v>342</v>
      </c>
      <c r="B425" s="24">
        <v>5487</v>
      </c>
      <c r="D425" t="str">
        <f>LEFT(Table1[[#This Row],[year]],14)</f>
        <v>September 2007</v>
      </c>
      <c r="E425">
        <f>Table1[[#This Row],[quota]]</f>
        <v>5487</v>
      </c>
      <c r="G425" t="s">
        <v>725</v>
      </c>
      <c r="H425">
        <v>5487</v>
      </c>
    </row>
    <row r="426" spans="1:8" ht="84">
      <c r="A426" s="29" t="s">
        <v>343</v>
      </c>
      <c r="B426" s="24">
        <v>5333</v>
      </c>
      <c r="D426" t="str">
        <f>LEFT(Table1[[#This Row],[year]],14)</f>
        <v>September 2007</v>
      </c>
      <c r="E426">
        <f>Table1[[#This Row],[quota]]</f>
        <v>5333</v>
      </c>
      <c r="G426" t="s">
        <v>725</v>
      </c>
      <c r="H426">
        <v>5333</v>
      </c>
    </row>
    <row r="427" spans="1:8" ht="70">
      <c r="A427" s="29" t="s">
        <v>309</v>
      </c>
      <c r="B427" s="24">
        <v>4849</v>
      </c>
      <c r="D427" t="str">
        <f>LEFT(Table1[[#This Row],[year]],14)</f>
        <v>September 2008</v>
      </c>
      <c r="E427">
        <f>Table1[[#This Row],[quota]]</f>
        <v>4849</v>
      </c>
      <c r="G427" t="s">
        <v>726</v>
      </c>
      <c r="H427">
        <v>4849</v>
      </c>
    </row>
    <row r="428" spans="1:8" ht="84">
      <c r="A428" s="29" t="s">
        <v>308</v>
      </c>
      <c r="B428" s="24">
        <v>4873</v>
      </c>
      <c r="D428" t="str">
        <f>LEFT(Table1[[#This Row],[year]],14)</f>
        <v>September 2008</v>
      </c>
      <c r="E428">
        <f>Table1[[#This Row],[quota]]</f>
        <v>4873</v>
      </c>
      <c r="G428" t="s">
        <v>726</v>
      </c>
      <c r="H428">
        <v>4873</v>
      </c>
    </row>
    <row r="429" spans="1:8" ht="70">
      <c r="A429" s="29" t="s">
        <v>285</v>
      </c>
      <c r="B429" s="24">
        <v>3520</v>
      </c>
      <c r="D429" t="str">
        <f>LEFT(Table1[[#This Row],[year]],14)</f>
        <v>September 2009</v>
      </c>
      <c r="E429">
        <f>Table1[[#This Row],[quota]]</f>
        <v>3520</v>
      </c>
      <c r="G429" t="s">
        <v>727</v>
      </c>
      <c r="H429">
        <v>3520</v>
      </c>
    </row>
    <row r="430" spans="1:8" ht="84">
      <c r="A430" s="29" t="s">
        <v>284</v>
      </c>
      <c r="B430" s="24">
        <v>3524</v>
      </c>
      <c r="D430" t="str">
        <f>LEFT(Table1[[#This Row],[year]],14)</f>
        <v>September 2009</v>
      </c>
      <c r="E430">
        <f>Table1[[#This Row],[quota]]</f>
        <v>3524</v>
      </c>
      <c r="G430" t="s">
        <v>727</v>
      </c>
      <c r="H430">
        <v>3524</v>
      </c>
    </row>
    <row r="431" spans="1:8" ht="70">
      <c r="A431" s="29" t="s">
        <v>261</v>
      </c>
      <c r="B431" s="24">
        <v>1966</v>
      </c>
      <c r="D431" t="str">
        <f>LEFT(Table1[[#This Row],[year]],14)</f>
        <v>September 2010</v>
      </c>
      <c r="E431">
        <f>Table1[[#This Row],[quota]]</f>
        <v>1966</v>
      </c>
      <c r="G431" t="s">
        <v>728</v>
      </c>
      <c r="H431">
        <v>1966</v>
      </c>
    </row>
    <row r="432" spans="1:8" ht="84">
      <c r="A432" s="29" t="s">
        <v>260</v>
      </c>
      <c r="B432" s="24">
        <v>1938</v>
      </c>
      <c r="D432" t="str">
        <f>LEFT(Table1[[#This Row],[year]],14)</f>
        <v>September 2010</v>
      </c>
      <c r="E432">
        <f>Table1[[#This Row],[quota]]</f>
        <v>1938</v>
      </c>
      <c r="G432" t="s">
        <v>728</v>
      </c>
      <c r="H432">
        <v>1938</v>
      </c>
    </row>
    <row r="433" spans="1:8" ht="70">
      <c r="A433" s="29" t="s">
        <v>237</v>
      </c>
      <c r="B433" s="24">
        <v>1868</v>
      </c>
      <c r="D433" t="str">
        <f>LEFT(Table1[[#This Row],[year]],14)</f>
        <v>September 2011</v>
      </c>
      <c r="E433">
        <f>Table1[[#This Row],[quota]]</f>
        <v>1868</v>
      </c>
      <c r="G433" t="s">
        <v>729</v>
      </c>
      <c r="H433">
        <v>1868</v>
      </c>
    </row>
    <row r="434" spans="1:8" ht="84">
      <c r="A434" s="29" t="s">
        <v>236</v>
      </c>
      <c r="B434" s="24">
        <v>1875</v>
      </c>
      <c r="D434" t="str">
        <f>LEFT(Table1[[#This Row],[year]],14)</f>
        <v>September 2011</v>
      </c>
      <c r="E434">
        <f>Table1[[#This Row],[quota]]</f>
        <v>1875</v>
      </c>
      <c r="G434" t="s">
        <v>729</v>
      </c>
      <c r="H434">
        <v>1875</v>
      </c>
    </row>
    <row r="435" spans="1:8" ht="70">
      <c r="A435" s="29" t="s">
        <v>213</v>
      </c>
      <c r="B435" s="24">
        <v>1632</v>
      </c>
      <c r="D435" t="str">
        <f>LEFT(Table1[[#This Row],[year]],14)</f>
        <v>September 2012</v>
      </c>
      <c r="E435">
        <f>Table1[[#This Row],[quota]]</f>
        <v>1632</v>
      </c>
      <c r="G435" t="s">
        <v>730</v>
      </c>
      <c r="H435">
        <v>1632</v>
      </c>
    </row>
    <row r="436" spans="1:8" ht="84">
      <c r="A436" s="29" t="s">
        <v>212</v>
      </c>
      <c r="B436" s="24">
        <v>1637</v>
      </c>
      <c r="D436" t="str">
        <f>LEFT(Table1[[#This Row],[year]],14)</f>
        <v>September 2012</v>
      </c>
      <c r="E436">
        <f>Table1[[#This Row],[quota]]</f>
        <v>1637</v>
      </c>
      <c r="G436" t="s">
        <v>730</v>
      </c>
      <c r="H436">
        <v>1637</v>
      </c>
    </row>
    <row r="437" spans="1:8" ht="70">
      <c r="A437" s="29" t="s">
        <v>189</v>
      </c>
      <c r="B437" s="24">
        <v>1749</v>
      </c>
      <c r="D437" t="str">
        <f>LEFT(Table1[[#This Row],[year]],14)</f>
        <v>September 2013</v>
      </c>
      <c r="E437">
        <f>Table1[[#This Row],[quota]]</f>
        <v>1749</v>
      </c>
      <c r="G437" t="s">
        <v>731</v>
      </c>
      <c r="H437">
        <v>1749</v>
      </c>
    </row>
    <row r="438" spans="1:8" ht="84">
      <c r="A438" s="29" t="s">
        <v>188</v>
      </c>
      <c r="B438" s="24">
        <v>1794</v>
      </c>
      <c r="D438" t="str">
        <f>LEFT(Table1[[#This Row],[year]],14)</f>
        <v>September 2013</v>
      </c>
      <c r="E438">
        <f>Table1[[#This Row],[quota]]</f>
        <v>1794</v>
      </c>
      <c r="G438" t="s">
        <v>731</v>
      </c>
      <c r="H438">
        <v>1794</v>
      </c>
    </row>
    <row r="439" spans="1:8" ht="70">
      <c r="A439" s="29" t="s">
        <v>165</v>
      </c>
      <c r="B439" s="24">
        <v>1898</v>
      </c>
      <c r="D439" t="str">
        <f>LEFT(Table1[[#This Row],[year]],14)</f>
        <v>September 2014</v>
      </c>
      <c r="E439">
        <f>Table1[[#This Row],[quota]]</f>
        <v>1898</v>
      </c>
      <c r="G439" t="s">
        <v>732</v>
      </c>
      <c r="H439">
        <v>1898</v>
      </c>
    </row>
    <row r="440" spans="1:8" ht="84">
      <c r="A440" s="29" t="s">
        <v>164</v>
      </c>
      <c r="B440" s="24">
        <v>1919</v>
      </c>
      <c r="D440" t="str">
        <f>LEFT(Table1[[#This Row],[year]],14)</f>
        <v>September 2014</v>
      </c>
      <c r="E440">
        <f>Table1[[#This Row],[quota]]</f>
        <v>1919</v>
      </c>
      <c r="G440" t="s">
        <v>732</v>
      </c>
      <c r="H440">
        <v>1919</v>
      </c>
    </row>
    <row r="441" spans="1:8" ht="70">
      <c r="A441" s="29" t="s">
        <v>141</v>
      </c>
      <c r="B441" s="24">
        <v>3647</v>
      </c>
      <c r="D441" t="str">
        <f>LEFT(Table1[[#This Row],[year]],14)</f>
        <v>September 2015</v>
      </c>
      <c r="E441">
        <f>Table1[[#This Row],[quota]]</f>
        <v>3647</v>
      </c>
      <c r="G441" t="s">
        <v>733</v>
      </c>
      <c r="H441">
        <v>3647</v>
      </c>
    </row>
    <row r="442" spans="1:8" ht="84">
      <c r="A442" s="29" t="s">
        <v>140</v>
      </c>
      <c r="B442" s="24">
        <v>3697</v>
      </c>
      <c r="D442" t="str">
        <f>LEFT(Table1[[#This Row],[year]],14)</f>
        <v>September 2015</v>
      </c>
      <c r="E442">
        <f>Table1[[#This Row],[quota]]</f>
        <v>3697</v>
      </c>
      <c r="G442" t="s">
        <v>733</v>
      </c>
      <c r="H442">
        <v>3697</v>
      </c>
    </row>
    <row r="443" spans="1:8" ht="70">
      <c r="A443" s="29" t="s">
        <v>117</v>
      </c>
      <c r="B443" s="24">
        <v>4434</v>
      </c>
      <c r="D443" t="str">
        <f>LEFT(Table1[[#This Row],[year]],14)</f>
        <v>September 2016</v>
      </c>
      <c r="E443">
        <f>Table1[[#This Row],[quota]]</f>
        <v>4434</v>
      </c>
      <c r="G443" t="s">
        <v>734</v>
      </c>
      <c r="H443">
        <v>4434</v>
      </c>
    </row>
    <row r="444" spans="1:8" ht="84">
      <c r="A444" s="29" t="s">
        <v>116</v>
      </c>
      <c r="B444" s="24">
        <v>4355</v>
      </c>
      <c r="D444" t="str">
        <f>LEFT(Table1[[#This Row],[year]],14)</f>
        <v>September 2016</v>
      </c>
      <c r="E444">
        <f>Table1[[#This Row],[quota]]</f>
        <v>4355</v>
      </c>
      <c r="G444" t="s">
        <v>734</v>
      </c>
      <c r="H444">
        <v>4355</v>
      </c>
    </row>
    <row r="445" spans="1:8" ht="70">
      <c r="A445" s="29" t="s">
        <v>93</v>
      </c>
      <c r="B445" s="24">
        <v>4649</v>
      </c>
      <c r="D445" t="str">
        <f>LEFT(Table1[[#This Row],[year]],14)</f>
        <v>September 2017</v>
      </c>
      <c r="E445">
        <f>Table1[[#This Row],[quota]]</f>
        <v>4649</v>
      </c>
      <c r="G445" t="s">
        <v>735</v>
      </c>
      <c r="H445">
        <v>4649</v>
      </c>
    </row>
    <row r="446" spans="1:8" ht="84">
      <c r="A446" s="29" t="s">
        <v>92</v>
      </c>
      <c r="B446" s="24">
        <v>4615</v>
      </c>
      <c r="D446" t="str">
        <f>LEFT(Table1[[#This Row],[year]],14)</f>
        <v>September 2017</v>
      </c>
      <c r="E446">
        <f>Table1[[#This Row],[quota]]</f>
        <v>4615</v>
      </c>
      <c r="G446" t="s">
        <v>735</v>
      </c>
      <c r="H446">
        <v>4615</v>
      </c>
    </row>
    <row r="447" spans="1:8" ht="70">
      <c r="A447" s="29" t="s">
        <v>69</v>
      </c>
      <c r="B447" s="24">
        <v>4738</v>
      </c>
      <c r="D447" t="str">
        <f>LEFT(Table1[[#This Row],[year]],14)</f>
        <v>September 2018</v>
      </c>
      <c r="E447">
        <f>Table1[[#This Row],[quota]]</f>
        <v>4738</v>
      </c>
      <c r="G447" t="s">
        <v>736</v>
      </c>
      <c r="H447">
        <v>4738</v>
      </c>
    </row>
    <row r="448" spans="1:8" ht="84">
      <c r="A448" s="29" t="s">
        <v>68</v>
      </c>
      <c r="B448" s="24">
        <v>4835</v>
      </c>
      <c r="D448" t="str">
        <f>LEFT(Table1[[#This Row],[year]],14)</f>
        <v>September 2018</v>
      </c>
      <c r="E448">
        <f>Table1[[#This Row],[quota]]</f>
        <v>4835</v>
      </c>
      <c r="G448" t="s">
        <v>736</v>
      </c>
      <c r="H448">
        <v>4835</v>
      </c>
    </row>
    <row r="449" spans="1:8" ht="70">
      <c r="A449" s="29" t="s">
        <v>45</v>
      </c>
      <c r="B449" s="24">
        <v>3502</v>
      </c>
      <c r="D449" t="str">
        <f>LEFT(Table1[[#This Row],[year]],14)</f>
        <v>September 2019</v>
      </c>
      <c r="E449">
        <f>Table1[[#This Row],[quota]]</f>
        <v>3502</v>
      </c>
      <c r="G449" t="s">
        <v>737</v>
      </c>
      <c r="H449">
        <v>3502</v>
      </c>
    </row>
    <row r="450" spans="1:8" ht="84">
      <c r="A450" s="29" t="s">
        <v>44</v>
      </c>
      <c r="B450" s="24">
        <v>3655</v>
      </c>
      <c r="D450" t="str">
        <f>LEFT(Table1[[#This Row],[year]],14)</f>
        <v>September 2019</v>
      </c>
      <c r="E450">
        <f>Table1[[#This Row],[quota]]</f>
        <v>3655</v>
      </c>
      <c r="G450" t="s">
        <v>737</v>
      </c>
      <c r="H450">
        <v>3655</v>
      </c>
    </row>
    <row r="451" spans="1:8" ht="70">
      <c r="A451" s="29" t="s">
        <v>27</v>
      </c>
      <c r="B451" s="24">
        <v>3259</v>
      </c>
      <c r="D451" t="str">
        <f>LEFT(Table1[[#This Row],[year]],14)</f>
        <v>September 2020</v>
      </c>
      <c r="E451">
        <f>Table1[[#This Row],[quota]]</f>
        <v>3259</v>
      </c>
      <c r="G451" t="s">
        <v>738</v>
      </c>
      <c r="H451">
        <v>3259</v>
      </c>
    </row>
    <row r="452" spans="1:8" ht="84">
      <c r="A452" s="30" t="s">
        <v>26</v>
      </c>
      <c r="B452" s="31">
        <v>3262</v>
      </c>
      <c r="D452" t="str">
        <f>LEFT(Table1[[#This Row],[year]],14)</f>
        <v>September 2020</v>
      </c>
      <c r="E452">
        <f>Table1[[#This Row],[quota]]</f>
        <v>3262</v>
      </c>
      <c r="G452" t="s">
        <v>738</v>
      </c>
      <c r="H452">
        <v>3262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256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14.5" defaultRowHeight="12.75" customHeight="1"/>
  <cols>
    <col min="1" max="1" width="43.6640625" customWidth="1"/>
    <col min="2" max="2" width="17.33203125" customWidth="1"/>
    <col min="3" max="3" width="7.1640625" customWidth="1"/>
    <col min="4" max="4" width="35.5" customWidth="1"/>
    <col min="5" max="5" width="17.1640625" customWidth="1"/>
    <col min="6" max="16" width="17.33203125" customWidth="1"/>
  </cols>
  <sheetData>
    <row r="1" spans="1:16" ht="14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4.25" customHeight="1">
      <c r="A2" s="5" t="s">
        <v>8</v>
      </c>
      <c r="B2" s="6">
        <v>44293</v>
      </c>
      <c r="C2" s="7">
        <v>2021</v>
      </c>
      <c r="D2" s="8" t="s">
        <v>9</v>
      </c>
      <c r="E2" s="9">
        <v>883</v>
      </c>
    </row>
    <row r="3" spans="1:16" ht="14.25" customHeight="1">
      <c r="A3" s="5" t="s">
        <v>8</v>
      </c>
      <c r="B3" s="6">
        <v>44293</v>
      </c>
      <c r="C3" s="7">
        <v>2021</v>
      </c>
      <c r="D3" s="8" t="s">
        <v>10</v>
      </c>
      <c r="E3" s="9">
        <v>958</v>
      </c>
    </row>
    <row r="4" spans="1:16" ht="14.25" customHeight="1">
      <c r="A4" s="5" t="s">
        <v>8</v>
      </c>
      <c r="B4" s="6">
        <v>44293</v>
      </c>
      <c r="C4" s="7">
        <v>2021</v>
      </c>
      <c r="D4" s="8" t="s">
        <v>11</v>
      </c>
      <c r="E4" s="9">
        <v>263</v>
      </c>
    </row>
    <row r="5" spans="1:16" ht="14.25" customHeight="1">
      <c r="A5" s="5" t="s">
        <v>8</v>
      </c>
      <c r="B5" s="6">
        <v>44293</v>
      </c>
      <c r="C5" s="7">
        <v>2021</v>
      </c>
      <c r="D5" s="8" t="s">
        <v>12</v>
      </c>
      <c r="E5" s="9">
        <v>560</v>
      </c>
    </row>
    <row r="6" spans="1:16" ht="14.25" customHeight="1">
      <c r="A6" s="5" t="s">
        <v>8</v>
      </c>
      <c r="B6" s="6">
        <v>44293</v>
      </c>
      <c r="C6" s="7">
        <v>2021</v>
      </c>
      <c r="D6" s="8" t="s">
        <v>13</v>
      </c>
      <c r="E6" s="9">
        <v>296</v>
      </c>
      <c r="F6" s="27">
        <f>SUM(E2:E6)</f>
        <v>2960</v>
      </c>
    </row>
    <row r="7" spans="1:16" ht="14.25" customHeight="1">
      <c r="A7" s="5" t="s">
        <v>14</v>
      </c>
      <c r="B7" s="6">
        <v>44272</v>
      </c>
      <c r="C7" s="7">
        <v>2021</v>
      </c>
      <c r="D7" s="8" t="s">
        <v>9</v>
      </c>
      <c r="E7" s="9">
        <v>886</v>
      </c>
    </row>
    <row r="8" spans="1:16" ht="14.25" customHeight="1">
      <c r="A8" s="5" t="s">
        <v>14</v>
      </c>
      <c r="B8" s="6">
        <v>44272</v>
      </c>
      <c r="C8" s="7">
        <v>2021</v>
      </c>
      <c r="D8" s="8" t="s">
        <v>10</v>
      </c>
      <c r="E8" s="9">
        <v>946</v>
      </c>
    </row>
    <row r="9" spans="1:16" ht="14.25" customHeight="1">
      <c r="A9" s="5" t="s">
        <v>14</v>
      </c>
      <c r="B9" s="6">
        <v>44272</v>
      </c>
      <c r="C9" s="7">
        <v>2021</v>
      </c>
      <c r="D9" s="8" t="s">
        <v>11</v>
      </c>
      <c r="E9" s="9">
        <v>292</v>
      </c>
    </row>
    <row r="10" spans="1:16" ht="14.25" customHeight="1">
      <c r="A10" s="5" t="s">
        <v>14</v>
      </c>
      <c r="B10" s="6">
        <v>44272</v>
      </c>
      <c r="C10" s="7">
        <v>2021</v>
      </c>
      <c r="D10" s="8" t="s">
        <v>12</v>
      </c>
      <c r="E10" s="9">
        <v>542</v>
      </c>
    </row>
    <row r="11" spans="1:16" ht="14.25" customHeight="1">
      <c r="A11" s="5" t="s">
        <v>14</v>
      </c>
      <c r="B11" s="6">
        <v>44272</v>
      </c>
      <c r="C11" s="7">
        <v>2021</v>
      </c>
      <c r="D11" s="8" t="s">
        <v>13</v>
      </c>
      <c r="E11" s="9">
        <v>298</v>
      </c>
    </row>
    <row r="12" spans="1:16" ht="14.25" customHeight="1">
      <c r="A12" s="5" t="s">
        <v>15</v>
      </c>
      <c r="B12" s="6">
        <v>44258</v>
      </c>
      <c r="C12" s="7">
        <v>2021</v>
      </c>
      <c r="D12" s="8" t="s">
        <v>9</v>
      </c>
      <c r="E12" s="9">
        <v>887</v>
      </c>
    </row>
    <row r="13" spans="1:16" ht="14.25" customHeight="1">
      <c r="A13" s="5" t="s">
        <v>15</v>
      </c>
      <c r="B13" s="6">
        <v>44258</v>
      </c>
      <c r="C13" s="7">
        <v>2021</v>
      </c>
      <c r="D13" s="8" t="s">
        <v>10</v>
      </c>
      <c r="E13" s="9">
        <v>942</v>
      </c>
    </row>
    <row r="14" spans="1:16" ht="14.25" customHeight="1">
      <c r="A14" s="5" t="s">
        <v>15</v>
      </c>
      <c r="B14" s="6">
        <v>44258</v>
      </c>
      <c r="C14" s="7">
        <v>2021</v>
      </c>
      <c r="D14" s="8" t="s">
        <v>11</v>
      </c>
      <c r="E14" s="9">
        <v>255</v>
      </c>
    </row>
    <row r="15" spans="1:16" ht="14.25" customHeight="1">
      <c r="A15" s="5" t="s">
        <v>15</v>
      </c>
      <c r="B15" s="6">
        <v>44258</v>
      </c>
      <c r="C15" s="7">
        <v>2021</v>
      </c>
      <c r="D15" s="8" t="s">
        <v>12</v>
      </c>
      <c r="E15" s="9">
        <v>542</v>
      </c>
    </row>
    <row r="16" spans="1:16" ht="14.25" customHeight="1">
      <c r="A16" s="5" t="s">
        <v>15</v>
      </c>
      <c r="B16" s="6">
        <v>44258</v>
      </c>
      <c r="C16" s="7">
        <v>2021</v>
      </c>
      <c r="D16" s="8" t="s">
        <v>13</v>
      </c>
      <c r="E16" s="9">
        <v>296</v>
      </c>
    </row>
    <row r="17" spans="1:5" ht="14.25" customHeight="1">
      <c r="A17" s="5" t="s">
        <v>16</v>
      </c>
      <c r="B17" s="6">
        <v>44244</v>
      </c>
      <c r="C17" s="7">
        <v>2021</v>
      </c>
      <c r="D17" s="8" t="s">
        <v>9</v>
      </c>
      <c r="E17" s="9">
        <v>903</v>
      </c>
    </row>
    <row r="18" spans="1:5" ht="14.25" customHeight="1">
      <c r="A18" s="5" t="s">
        <v>16</v>
      </c>
      <c r="B18" s="6">
        <v>44244</v>
      </c>
      <c r="C18" s="7">
        <v>2021</v>
      </c>
      <c r="D18" s="8" t="s">
        <v>10</v>
      </c>
      <c r="E18" s="9">
        <v>942</v>
      </c>
    </row>
    <row r="19" spans="1:5" ht="14.25" customHeight="1">
      <c r="A19" s="5" t="s">
        <v>16</v>
      </c>
      <c r="B19" s="6">
        <v>44244</v>
      </c>
      <c r="C19" s="7">
        <v>2021</v>
      </c>
      <c r="D19" s="8" t="s">
        <v>11</v>
      </c>
      <c r="E19" s="9">
        <v>259</v>
      </c>
    </row>
    <row r="20" spans="1:5" ht="14.25" customHeight="1">
      <c r="A20" s="5" t="s">
        <v>16</v>
      </c>
      <c r="B20" s="6">
        <v>44244</v>
      </c>
      <c r="C20" s="7">
        <v>2021</v>
      </c>
      <c r="D20" s="8" t="s">
        <v>12</v>
      </c>
      <c r="E20" s="9">
        <v>554</v>
      </c>
    </row>
    <row r="21" spans="1:5" ht="14.25" customHeight="1">
      <c r="A21" s="5" t="s">
        <v>16</v>
      </c>
      <c r="B21" s="6">
        <v>44244</v>
      </c>
      <c r="C21" s="7">
        <v>2021</v>
      </c>
      <c r="D21" s="8" t="s">
        <v>13</v>
      </c>
      <c r="E21" s="9">
        <v>304</v>
      </c>
    </row>
    <row r="22" spans="1:5" ht="14.25" customHeight="1">
      <c r="A22" s="5" t="s">
        <v>17</v>
      </c>
      <c r="B22" s="6">
        <v>44230</v>
      </c>
      <c r="C22" s="7">
        <v>2021</v>
      </c>
      <c r="D22" s="8" t="s">
        <v>9</v>
      </c>
      <c r="E22" s="9">
        <v>885</v>
      </c>
    </row>
    <row r="23" spans="1:5" ht="14.25" customHeight="1">
      <c r="A23" s="5" t="s">
        <v>17</v>
      </c>
      <c r="B23" s="6">
        <v>44230</v>
      </c>
      <c r="C23" s="7">
        <v>2021</v>
      </c>
      <c r="D23" s="8" t="s">
        <v>10</v>
      </c>
      <c r="E23" s="9">
        <v>943</v>
      </c>
    </row>
    <row r="24" spans="1:5" ht="14.25" customHeight="1">
      <c r="A24" s="5" t="s">
        <v>17</v>
      </c>
      <c r="B24" s="6">
        <v>44230</v>
      </c>
      <c r="C24" s="7">
        <v>2021</v>
      </c>
      <c r="D24" s="8" t="s">
        <v>11</v>
      </c>
      <c r="E24" s="9">
        <v>276</v>
      </c>
    </row>
    <row r="25" spans="1:5" ht="14.25" customHeight="1">
      <c r="A25" s="5" t="s">
        <v>17</v>
      </c>
      <c r="B25" s="6">
        <v>44230</v>
      </c>
      <c r="C25" s="7">
        <v>2021</v>
      </c>
      <c r="D25" s="8" t="s">
        <v>12</v>
      </c>
      <c r="E25" s="9">
        <v>572</v>
      </c>
    </row>
    <row r="26" spans="1:5" ht="14.25" customHeight="1">
      <c r="A26" s="5" t="s">
        <v>17</v>
      </c>
      <c r="B26" s="6">
        <v>44230</v>
      </c>
      <c r="C26" s="7">
        <v>2021</v>
      </c>
      <c r="D26" s="8" t="s">
        <v>13</v>
      </c>
      <c r="E26" s="9">
        <v>300</v>
      </c>
    </row>
    <row r="27" spans="1:5" ht="14.25" customHeight="1">
      <c r="A27" s="5" t="s">
        <v>18</v>
      </c>
      <c r="B27" s="6">
        <v>44216</v>
      </c>
      <c r="C27" s="7">
        <v>2021</v>
      </c>
      <c r="D27" s="8" t="s">
        <v>9</v>
      </c>
      <c r="E27" s="9">
        <v>963</v>
      </c>
    </row>
    <row r="28" spans="1:5" ht="14.25" customHeight="1">
      <c r="A28" s="5" t="s">
        <v>18</v>
      </c>
      <c r="B28" s="6">
        <v>44216</v>
      </c>
      <c r="C28" s="7">
        <v>2021</v>
      </c>
      <c r="D28" s="8" t="s">
        <v>10</v>
      </c>
      <c r="E28" s="9">
        <v>1023</v>
      </c>
    </row>
    <row r="29" spans="1:5" ht="14.25" customHeight="1">
      <c r="A29" s="5" t="s">
        <v>18</v>
      </c>
      <c r="B29" s="6">
        <v>44216</v>
      </c>
      <c r="C29" s="7">
        <v>2021</v>
      </c>
      <c r="D29" s="8" t="s">
        <v>11</v>
      </c>
      <c r="E29" s="9">
        <v>372</v>
      </c>
    </row>
    <row r="30" spans="1:5" ht="14.25" customHeight="1">
      <c r="A30" s="5" t="s">
        <v>18</v>
      </c>
      <c r="B30" s="6">
        <v>44216</v>
      </c>
      <c r="C30" s="7">
        <v>2021</v>
      </c>
      <c r="D30" s="8" t="s">
        <v>12</v>
      </c>
      <c r="E30" s="9">
        <v>529</v>
      </c>
    </row>
    <row r="31" spans="1:5" ht="14.25" customHeight="1">
      <c r="A31" s="5" t="s">
        <v>18</v>
      </c>
      <c r="B31" s="6">
        <v>44216</v>
      </c>
      <c r="C31" s="7">
        <v>2021</v>
      </c>
      <c r="D31" s="8" t="s">
        <v>13</v>
      </c>
      <c r="E31" s="9">
        <v>467</v>
      </c>
    </row>
    <row r="32" spans="1:5" ht="14.25" customHeight="1">
      <c r="A32" s="5" t="s">
        <v>19</v>
      </c>
      <c r="B32" s="6">
        <v>44202</v>
      </c>
      <c r="C32" s="7">
        <v>2021</v>
      </c>
      <c r="D32" s="8" t="s">
        <v>9</v>
      </c>
      <c r="E32" s="9">
        <v>963</v>
      </c>
    </row>
    <row r="33" spans="1:5" ht="14.25" customHeight="1">
      <c r="A33" s="5" t="s">
        <v>19</v>
      </c>
      <c r="B33" s="6">
        <v>44202</v>
      </c>
      <c r="C33" s="7">
        <v>2021</v>
      </c>
      <c r="D33" s="8" t="s">
        <v>10</v>
      </c>
      <c r="E33" s="9">
        <v>1023</v>
      </c>
    </row>
    <row r="34" spans="1:5" ht="14.25" customHeight="1">
      <c r="A34" s="5" t="s">
        <v>19</v>
      </c>
      <c r="B34" s="6">
        <v>44202</v>
      </c>
      <c r="C34" s="7">
        <v>2021</v>
      </c>
      <c r="D34" s="8" t="s">
        <v>11</v>
      </c>
      <c r="E34" s="9">
        <v>372</v>
      </c>
    </row>
    <row r="35" spans="1:5" ht="14.25" customHeight="1">
      <c r="A35" s="5" t="s">
        <v>19</v>
      </c>
      <c r="B35" s="6">
        <v>44202</v>
      </c>
      <c r="C35" s="7">
        <v>2021</v>
      </c>
      <c r="D35" s="8" t="s">
        <v>12</v>
      </c>
      <c r="E35" s="9">
        <v>529</v>
      </c>
    </row>
    <row r="36" spans="1:5" ht="14.25" customHeight="1">
      <c r="A36" s="5" t="s">
        <v>19</v>
      </c>
      <c r="B36" s="6">
        <v>44202</v>
      </c>
      <c r="C36" s="7">
        <v>2021</v>
      </c>
      <c r="D36" s="8" t="s">
        <v>13</v>
      </c>
      <c r="E36" s="9">
        <v>467</v>
      </c>
    </row>
    <row r="37" spans="1:5" ht="14.25" customHeight="1">
      <c r="A37" s="5" t="s">
        <v>20</v>
      </c>
      <c r="B37" s="6">
        <v>44188</v>
      </c>
      <c r="C37" s="10">
        <f t="shared" ref="C37:C1566" si="0">YEAR(B37)</f>
        <v>2020</v>
      </c>
      <c r="D37" s="8" t="s">
        <v>9</v>
      </c>
      <c r="E37" s="9">
        <v>969</v>
      </c>
    </row>
    <row r="38" spans="1:5" ht="14.25" customHeight="1">
      <c r="A38" s="5" t="s">
        <v>20</v>
      </c>
      <c r="B38" s="6">
        <v>44188</v>
      </c>
      <c r="C38" s="10">
        <f t="shared" si="0"/>
        <v>2020</v>
      </c>
      <c r="D38" s="8" t="s">
        <v>10</v>
      </c>
      <c r="E38" s="9">
        <v>1009</v>
      </c>
    </row>
    <row r="39" spans="1:5" ht="14.25" customHeight="1">
      <c r="A39" s="5" t="s">
        <v>20</v>
      </c>
      <c r="B39" s="6">
        <v>44188</v>
      </c>
      <c r="C39" s="10">
        <f t="shared" si="0"/>
        <v>2020</v>
      </c>
      <c r="D39" s="8" t="s">
        <v>11</v>
      </c>
      <c r="E39" s="9">
        <v>369</v>
      </c>
    </row>
    <row r="40" spans="1:5" ht="14.25" customHeight="1">
      <c r="A40" s="5" t="s">
        <v>20</v>
      </c>
      <c r="B40" s="6">
        <v>44188</v>
      </c>
      <c r="C40" s="10">
        <f t="shared" si="0"/>
        <v>2020</v>
      </c>
      <c r="D40" s="8" t="s">
        <v>12</v>
      </c>
      <c r="E40" s="9">
        <v>530</v>
      </c>
    </row>
    <row r="41" spans="1:5" ht="14.25" customHeight="1">
      <c r="A41" s="5" t="s">
        <v>20</v>
      </c>
      <c r="B41" s="6">
        <v>44188</v>
      </c>
      <c r="C41" s="10">
        <f t="shared" si="0"/>
        <v>2020</v>
      </c>
      <c r="D41" s="8" t="s">
        <v>13</v>
      </c>
      <c r="E41" s="9">
        <v>471</v>
      </c>
    </row>
    <row r="42" spans="1:5" ht="14.25" customHeight="1">
      <c r="A42" s="5" t="s">
        <v>21</v>
      </c>
      <c r="B42" s="6">
        <v>44174</v>
      </c>
      <c r="C42" s="10">
        <f t="shared" si="0"/>
        <v>2020</v>
      </c>
      <c r="D42" s="8" t="s">
        <v>9</v>
      </c>
      <c r="E42" s="9">
        <v>978</v>
      </c>
    </row>
    <row r="43" spans="1:5" ht="14.25" customHeight="1">
      <c r="A43" s="5" t="s">
        <v>21</v>
      </c>
      <c r="B43" s="6">
        <v>44174</v>
      </c>
      <c r="C43" s="10">
        <f t="shared" si="0"/>
        <v>2020</v>
      </c>
      <c r="D43" s="8" t="s">
        <v>10</v>
      </c>
      <c r="E43" s="9">
        <v>1035</v>
      </c>
    </row>
    <row r="44" spans="1:5" ht="14.25" customHeight="1">
      <c r="A44" s="5" t="s">
        <v>21</v>
      </c>
      <c r="B44" s="6">
        <v>44174</v>
      </c>
      <c r="C44" s="10">
        <f t="shared" si="0"/>
        <v>2020</v>
      </c>
      <c r="D44" s="8" t="s">
        <v>11</v>
      </c>
      <c r="E44" s="9">
        <v>368</v>
      </c>
    </row>
    <row r="45" spans="1:5" ht="14.25" customHeight="1">
      <c r="A45" s="5" t="s">
        <v>21</v>
      </c>
      <c r="B45" s="6">
        <v>44174</v>
      </c>
      <c r="C45" s="10">
        <f t="shared" si="0"/>
        <v>2020</v>
      </c>
      <c r="D45" s="8" t="s">
        <v>12</v>
      </c>
      <c r="E45" s="9">
        <v>526</v>
      </c>
    </row>
    <row r="46" spans="1:5" ht="14.25" customHeight="1">
      <c r="A46" s="5" t="s">
        <v>21</v>
      </c>
      <c r="B46" s="6">
        <v>44174</v>
      </c>
      <c r="C46" s="10">
        <f t="shared" si="0"/>
        <v>2020</v>
      </c>
      <c r="D46" s="8" t="s">
        <v>13</v>
      </c>
      <c r="E46" s="9">
        <v>464</v>
      </c>
    </row>
    <row r="47" spans="1:5" ht="14.25" customHeight="1">
      <c r="A47" s="5" t="s">
        <v>22</v>
      </c>
      <c r="B47" s="6">
        <v>44153</v>
      </c>
      <c r="C47" s="10">
        <f t="shared" si="0"/>
        <v>2020</v>
      </c>
      <c r="D47" s="8" t="s">
        <v>9</v>
      </c>
      <c r="E47" s="9">
        <v>972</v>
      </c>
    </row>
    <row r="48" spans="1:5" ht="14.25" customHeight="1">
      <c r="A48" s="5" t="s">
        <v>22</v>
      </c>
      <c r="B48" s="6">
        <v>44153</v>
      </c>
      <c r="C48" s="10">
        <f t="shared" si="0"/>
        <v>2020</v>
      </c>
      <c r="D48" s="8" t="s">
        <v>10</v>
      </c>
      <c r="E48" s="9">
        <v>1007</v>
      </c>
    </row>
    <row r="49" spans="1:5" ht="14.25" customHeight="1">
      <c r="A49" s="5" t="s">
        <v>22</v>
      </c>
      <c r="B49" s="6">
        <v>44153</v>
      </c>
      <c r="C49" s="10">
        <f t="shared" si="0"/>
        <v>2020</v>
      </c>
      <c r="D49" s="8" t="s">
        <v>11</v>
      </c>
      <c r="E49" s="9">
        <v>369</v>
      </c>
    </row>
    <row r="50" spans="1:5" ht="14.25" customHeight="1">
      <c r="A50" s="5" t="s">
        <v>22</v>
      </c>
      <c r="B50" s="6">
        <v>44153</v>
      </c>
      <c r="C50" s="10">
        <f t="shared" si="0"/>
        <v>2020</v>
      </c>
      <c r="D50" s="8" t="s">
        <v>12</v>
      </c>
      <c r="E50" s="9">
        <v>537</v>
      </c>
    </row>
    <row r="51" spans="1:5" ht="14.25" customHeight="1">
      <c r="A51" s="5" t="s">
        <v>22</v>
      </c>
      <c r="B51" s="6">
        <v>44153</v>
      </c>
      <c r="C51" s="10">
        <f t="shared" si="0"/>
        <v>2020</v>
      </c>
      <c r="D51" s="8" t="s">
        <v>13</v>
      </c>
      <c r="E51" s="9">
        <v>520</v>
      </c>
    </row>
    <row r="52" spans="1:5" ht="14.25" customHeight="1">
      <c r="A52" s="5" t="s">
        <v>23</v>
      </c>
      <c r="B52" s="6">
        <v>44139</v>
      </c>
      <c r="C52" s="10">
        <f t="shared" si="0"/>
        <v>2020</v>
      </c>
      <c r="D52" s="8" t="s">
        <v>9</v>
      </c>
      <c r="E52" s="9">
        <v>967</v>
      </c>
    </row>
    <row r="53" spans="1:5" ht="14.25" customHeight="1">
      <c r="A53" s="5" t="s">
        <v>23</v>
      </c>
      <c r="B53" s="6">
        <v>44139</v>
      </c>
      <c r="C53" s="10">
        <f t="shared" si="0"/>
        <v>2020</v>
      </c>
      <c r="D53" s="8" t="s">
        <v>10</v>
      </c>
      <c r="E53" s="9">
        <v>1013</v>
      </c>
    </row>
    <row r="54" spans="1:5" ht="14.25" customHeight="1">
      <c r="A54" s="5" t="s">
        <v>23</v>
      </c>
      <c r="B54" s="6">
        <v>44139</v>
      </c>
      <c r="C54" s="10">
        <f t="shared" si="0"/>
        <v>2020</v>
      </c>
      <c r="D54" s="8" t="s">
        <v>11</v>
      </c>
      <c r="E54" s="9">
        <v>370</v>
      </c>
    </row>
    <row r="55" spans="1:5" ht="14.25" customHeight="1">
      <c r="A55" s="5" t="s">
        <v>23</v>
      </c>
      <c r="B55" s="6">
        <v>44139</v>
      </c>
      <c r="C55" s="10">
        <f t="shared" si="0"/>
        <v>2020</v>
      </c>
      <c r="D55" s="8" t="s">
        <v>12</v>
      </c>
      <c r="E55" s="9">
        <v>533</v>
      </c>
    </row>
    <row r="56" spans="1:5" ht="14.25" customHeight="1">
      <c r="A56" s="5" t="s">
        <v>23</v>
      </c>
      <c r="B56" s="6">
        <v>44139</v>
      </c>
      <c r="C56" s="10">
        <f t="shared" si="0"/>
        <v>2020</v>
      </c>
      <c r="D56" s="8" t="s">
        <v>13</v>
      </c>
      <c r="E56" s="9">
        <v>464</v>
      </c>
    </row>
    <row r="57" spans="1:5" ht="14.25" customHeight="1">
      <c r="A57" s="5" t="s">
        <v>24</v>
      </c>
      <c r="B57" s="6">
        <v>44125</v>
      </c>
      <c r="C57" s="10">
        <f t="shared" si="0"/>
        <v>2020</v>
      </c>
      <c r="D57" s="8" t="s">
        <v>9</v>
      </c>
      <c r="E57" s="9">
        <v>916</v>
      </c>
    </row>
    <row r="58" spans="1:5" ht="14.25" customHeight="1">
      <c r="A58" s="5" t="s">
        <v>24</v>
      </c>
      <c r="B58" s="6">
        <v>44125</v>
      </c>
      <c r="C58" s="10">
        <f t="shared" si="0"/>
        <v>2020</v>
      </c>
      <c r="D58" s="8" t="s">
        <v>10</v>
      </c>
      <c r="E58" s="9">
        <v>793</v>
      </c>
    </row>
    <row r="59" spans="1:5" ht="14.25" customHeight="1">
      <c r="A59" s="5" t="s">
        <v>24</v>
      </c>
      <c r="B59" s="6">
        <v>44125</v>
      </c>
      <c r="C59" s="10">
        <f t="shared" si="0"/>
        <v>2020</v>
      </c>
      <c r="D59" s="8" t="s">
        <v>11</v>
      </c>
      <c r="E59" s="9">
        <v>316</v>
      </c>
    </row>
    <row r="60" spans="1:5" ht="14.25" customHeight="1">
      <c r="A60" s="5" t="s">
        <v>24</v>
      </c>
      <c r="B60" s="6">
        <v>44125</v>
      </c>
      <c r="C60" s="10">
        <f t="shared" si="0"/>
        <v>2020</v>
      </c>
      <c r="D60" s="8" t="s">
        <v>12</v>
      </c>
      <c r="E60" s="9">
        <v>423</v>
      </c>
    </row>
    <row r="61" spans="1:5" ht="14.25" customHeight="1">
      <c r="A61" s="5" t="s">
        <v>24</v>
      </c>
      <c r="B61" s="6">
        <v>44125</v>
      </c>
      <c r="C61" s="10">
        <f t="shared" si="0"/>
        <v>2020</v>
      </c>
      <c r="D61" s="8" t="s">
        <v>13</v>
      </c>
      <c r="E61" s="9">
        <v>430</v>
      </c>
    </row>
    <row r="62" spans="1:5" ht="14.25" customHeight="1">
      <c r="A62" s="5" t="s">
        <v>25</v>
      </c>
      <c r="B62" s="6">
        <v>44111</v>
      </c>
      <c r="C62" s="10">
        <f t="shared" si="0"/>
        <v>2020</v>
      </c>
      <c r="D62" s="8" t="s">
        <v>9</v>
      </c>
      <c r="E62" s="9">
        <v>912</v>
      </c>
    </row>
    <row r="63" spans="1:5" ht="14.25" customHeight="1">
      <c r="A63" s="5" t="s">
        <v>25</v>
      </c>
      <c r="B63" s="6">
        <v>44111</v>
      </c>
      <c r="C63" s="10">
        <f t="shared" si="0"/>
        <v>2020</v>
      </c>
      <c r="D63" s="8" t="s">
        <v>10</v>
      </c>
      <c r="E63" s="9">
        <v>805</v>
      </c>
    </row>
    <row r="64" spans="1:5" ht="14.25" customHeight="1">
      <c r="A64" s="5" t="s">
        <v>25</v>
      </c>
      <c r="B64" s="6">
        <v>44111</v>
      </c>
      <c r="C64" s="10">
        <f t="shared" si="0"/>
        <v>2020</v>
      </c>
      <c r="D64" s="8" t="s">
        <v>11</v>
      </c>
      <c r="E64" s="9">
        <v>316</v>
      </c>
    </row>
    <row r="65" spans="1:5" ht="14.25" customHeight="1">
      <c r="A65" s="5" t="s">
        <v>25</v>
      </c>
      <c r="B65" s="6">
        <v>44111</v>
      </c>
      <c r="C65" s="10">
        <f t="shared" si="0"/>
        <v>2020</v>
      </c>
      <c r="D65" s="8" t="s">
        <v>12</v>
      </c>
      <c r="E65" s="9">
        <v>429</v>
      </c>
    </row>
    <row r="66" spans="1:5" ht="14.25" customHeight="1">
      <c r="A66" s="5" t="s">
        <v>25</v>
      </c>
      <c r="B66" s="6">
        <v>44111</v>
      </c>
      <c r="C66" s="10">
        <f t="shared" si="0"/>
        <v>2020</v>
      </c>
      <c r="D66" s="8" t="s">
        <v>13</v>
      </c>
      <c r="E66" s="9">
        <v>427</v>
      </c>
    </row>
    <row r="67" spans="1:5" ht="14.25" customHeight="1">
      <c r="A67" s="5" t="s">
        <v>26</v>
      </c>
      <c r="B67" s="6">
        <v>44097</v>
      </c>
      <c r="C67" s="10">
        <f t="shared" si="0"/>
        <v>2020</v>
      </c>
      <c r="D67" s="8" t="s">
        <v>9</v>
      </c>
      <c r="E67" s="9">
        <v>1034</v>
      </c>
    </row>
    <row r="68" spans="1:5" ht="14.25" customHeight="1">
      <c r="A68" s="5" t="s">
        <v>26</v>
      </c>
      <c r="B68" s="6">
        <v>44097</v>
      </c>
      <c r="C68" s="10">
        <f t="shared" si="0"/>
        <v>2020</v>
      </c>
      <c r="D68" s="8" t="s">
        <v>10</v>
      </c>
      <c r="E68" s="9">
        <v>912</v>
      </c>
    </row>
    <row r="69" spans="1:5" ht="14.25" customHeight="1">
      <c r="A69" s="5" t="s">
        <v>26</v>
      </c>
      <c r="B69" s="6">
        <v>44097</v>
      </c>
      <c r="C69" s="10">
        <f t="shared" si="0"/>
        <v>2020</v>
      </c>
      <c r="D69" s="8" t="s">
        <v>11</v>
      </c>
      <c r="E69" s="9">
        <v>351</v>
      </c>
    </row>
    <row r="70" spans="1:5" ht="14.25" customHeight="1">
      <c r="A70" s="5" t="s">
        <v>26</v>
      </c>
      <c r="B70" s="6">
        <v>44097</v>
      </c>
      <c r="C70" s="10">
        <f t="shared" si="0"/>
        <v>2020</v>
      </c>
      <c r="D70" s="8" t="s">
        <v>12</v>
      </c>
      <c r="E70" s="9">
        <v>494</v>
      </c>
    </row>
    <row r="71" spans="1:5" ht="14.25" customHeight="1">
      <c r="A71" s="5" t="s">
        <v>26</v>
      </c>
      <c r="B71" s="6">
        <v>44097</v>
      </c>
      <c r="C71" s="10">
        <f t="shared" si="0"/>
        <v>2020</v>
      </c>
      <c r="D71" s="8" t="s">
        <v>13</v>
      </c>
      <c r="E71" s="9">
        <v>471</v>
      </c>
    </row>
    <row r="72" spans="1:5" ht="14.25" customHeight="1">
      <c r="A72" s="5" t="s">
        <v>27</v>
      </c>
      <c r="B72" s="6">
        <v>44083</v>
      </c>
      <c r="C72" s="10">
        <f t="shared" si="0"/>
        <v>2020</v>
      </c>
      <c r="D72" s="8" t="s">
        <v>9</v>
      </c>
      <c r="E72" s="9">
        <v>1035</v>
      </c>
    </row>
    <row r="73" spans="1:5" ht="14.25" customHeight="1">
      <c r="A73" s="5" t="s">
        <v>27</v>
      </c>
      <c r="B73" s="6">
        <v>44083</v>
      </c>
      <c r="C73" s="10">
        <f t="shared" si="0"/>
        <v>2020</v>
      </c>
      <c r="D73" s="8" t="s">
        <v>10</v>
      </c>
      <c r="E73" s="9">
        <v>904</v>
      </c>
    </row>
    <row r="74" spans="1:5" ht="14.25" customHeight="1">
      <c r="A74" s="5" t="s">
        <v>27</v>
      </c>
      <c r="B74" s="6">
        <v>44083</v>
      </c>
      <c r="C74" s="10">
        <f t="shared" si="0"/>
        <v>2020</v>
      </c>
      <c r="D74" s="8" t="s">
        <v>11</v>
      </c>
      <c r="E74" s="9">
        <v>354</v>
      </c>
    </row>
    <row r="75" spans="1:5" ht="14.25" customHeight="1">
      <c r="A75" s="5" t="s">
        <v>27</v>
      </c>
      <c r="B75" s="6">
        <v>44083</v>
      </c>
      <c r="C75" s="10">
        <f t="shared" si="0"/>
        <v>2020</v>
      </c>
      <c r="D75" s="8" t="s">
        <v>12</v>
      </c>
      <c r="E75" s="9">
        <v>496</v>
      </c>
    </row>
    <row r="76" spans="1:5" ht="14.25" customHeight="1">
      <c r="A76" s="5" t="s">
        <v>27</v>
      </c>
      <c r="B76" s="6">
        <v>44083</v>
      </c>
      <c r="C76" s="10">
        <f t="shared" si="0"/>
        <v>2020</v>
      </c>
      <c r="D76" s="8" t="s">
        <v>13</v>
      </c>
      <c r="E76" s="9">
        <v>470</v>
      </c>
    </row>
    <row r="77" spans="1:5" ht="14.25" customHeight="1">
      <c r="A77" s="5" t="s">
        <v>28</v>
      </c>
      <c r="B77" s="6">
        <v>44062</v>
      </c>
      <c r="C77" s="10">
        <f t="shared" si="0"/>
        <v>2020</v>
      </c>
      <c r="D77" s="8" t="s">
        <v>9</v>
      </c>
      <c r="E77" s="9">
        <v>1034</v>
      </c>
    </row>
    <row r="78" spans="1:5" ht="14.25" customHeight="1">
      <c r="A78" s="5" t="s">
        <v>28</v>
      </c>
      <c r="B78" s="6">
        <v>44062</v>
      </c>
      <c r="C78" s="10">
        <f t="shared" si="0"/>
        <v>2020</v>
      </c>
      <c r="D78" s="8" t="s">
        <v>10</v>
      </c>
      <c r="E78" s="9">
        <v>923</v>
      </c>
    </row>
    <row r="79" spans="1:5" ht="14.25" customHeight="1">
      <c r="A79" s="5" t="s">
        <v>28</v>
      </c>
      <c r="B79" s="6">
        <v>44062</v>
      </c>
      <c r="C79" s="10">
        <f t="shared" si="0"/>
        <v>2020</v>
      </c>
      <c r="D79" s="8" t="s">
        <v>11</v>
      </c>
      <c r="E79" s="9">
        <v>357</v>
      </c>
    </row>
    <row r="80" spans="1:5" ht="14.25" customHeight="1">
      <c r="A80" s="5" t="s">
        <v>28</v>
      </c>
      <c r="B80" s="6">
        <v>44062</v>
      </c>
      <c r="C80" s="10">
        <f t="shared" si="0"/>
        <v>2020</v>
      </c>
      <c r="D80" s="8" t="s">
        <v>12</v>
      </c>
      <c r="E80" s="9">
        <v>495</v>
      </c>
    </row>
    <row r="81" spans="1:5" ht="14.25" customHeight="1">
      <c r="A81" s="5" t="s">
        <v>28</v>
      </c>
      <c r="B81" s="6">
        <v>44062</v>
      </c>
      <c r="C81" s="10">
        <f t="shared" si="0"/>
        <v>2020</v>
      </c>
      <c r="D81" s="8" t="s">
        <v>13</v>
      </c>
      <c r="E81" s="9">
        <v>474</v>
      </c>
    </row>
    <row r="82" spans="1:5" ht="14.25" customHeight="1">
      <c r="A82" s="5" t="s">
        <v>29</v>
      </c>
      <c r="B82" s="6">
        <v>44048</v>
      </c>
      <c r="C82" s="10">
        <f t="shared" si="0"/>
        <v>2020</v>
      </c>
      <c r="D82" s="8" t="s">
        <v>9</v>
      </c>
      <c r="E82" s="9">
        <v>1022</v>
      </c>
    </row>
    <row r="83" spans="1:5" ht="14.25" customHeight="1">
      <c r="A83" s="5" t="s">
        <v>29</v>
      </c>
      <c r="B83" s="6">
        <v>44048</v>
      </c>
      <c r="C83" s="10">
        <f t="shared" si="0"/>
        <v>2020</v>
      </c>
      <c r="D83" s="8" t="s">
        <v>10</v>
      </c>
      <c r="E83" s="9">
        <v>932</v>
      </c>
    </row>
    <row r="84" spans="1:5" ht="14.25" customHeight="1">
      <c r="A84" s="5" t="s">
        <v>29</v>
      </c>
      <c r="B84" s="6">
        <v>44048</v>
      </c>
      <c r="C84" s="10">
        <f t="shared" si="0"/>
        <v>2020</v>
      </c>
      <c r="D84" s="8" t="s">
        <v>11</v>
      </c>
      <c r="E84" s="9">
        <v>358</v>
      </c>
    </row>
    <row r="85" spans="1:5" ht="14.25" customHeight="1">
      <c r="A85" s="5" t="s">
        <v>29</v>
      </c>
      <c r="B85" s="6">
        <v>44048</v>
      </c>
      <c r="C85" s="10">
        <f t="shared" si="0"/>
        <v>2020</v>
      </c>
      <c r="D85" s="8" t="s">
        <v>12</v>
      </c>
      <c r="E85" s="9">
        <v>503</v>
      </c>
    </row>
    <row r="86" spans="1:5" ht="14.25" customHeight="1">
      <c r="A86" s="5" t="s">
        <v>29</v>
      </c>
      <c r="B86" s="6">
        <v>44048</v>
      </c>
      <c r="C86" s="10">
        <f t="shared" si="0"/>
        <v>2020</v>
      </c>
      <c r="D86" s="8" t="s">
        <v>13</v>
      </c>
      <c r="E86" s="9">
        <v>472</v>
      </c>
    </row>
    <row r="87" spans="1:5" ht="14.25" customHeight="1">
      <c r="A87" s="5" t="s">
        <v>30</v>
      </c>
      <c r="B87" s="6">
        <v>44034</v>
      </c>
      <c r="C87" s="10">
        <f t="shared" si="0"/>
        <v>2020</v>
      </c>
      <c r="D87" s="8" t="s">
        <v>9</v>
      </c>
      <c r="E87" s="9">
        <v>1304</v>
      </c>
    </row>
    <row r="88" spans="1:5" ht="14.25" customHeight="1">
      <c r="A88" s="5" t="s">
        <v>30</v>
      </c>
      <c r="B88" s="6">
        <v>44034</v>
      </c>
      <c r="C88" s="10">
        <f t="shared" si="0"/>
        <v>2020</v>
      </c>
      <c r="D88" s="8" t="s">
        <v>10</v>
      </c>
      <c r="E88" s="9">
        <v>1339</v>
      </c>
    </row>
    <row r="89" spans="1:5" ht="14.25" customHeight="1">
      <c r="A89" s="5" t="s">
        <v>30</v>
      </c>
      <c r="B89" s="6">
        <v>44034</v>
      </c>
      <c r="C89" s="10">
        <f t="shared" si="0"/>
        <v>2020</v>
      </c>
      <c r="D89" s="8" t="s">
        <v>11</v>
      </c>
      <c r="E89" s="9">
        <v>489</v>
      </c>
    </row>
    <row r="90" spans="1:5" ht="14.25" customHeight="1">
      <c r="A90" s="5" t="s">
        <v>30</v>
      </c>
      <c r="B90" s="6">
        <v>44034</v>
      </c>
      <c r="C90" s="10">
        <f t="shared" si="0"/>
        <v>2020</v>
      </c>
      <c r="D90" s="8" t="s">
        <v>12</v>
      </c>
      <c r="E90" s="9">
        <v>869</v>
      </c>
    </row>
    <row r="91" spans="1:5" ht="14.25" customHeight="1">
      <c r="A91" s="5" t="s">
        <v>30</v>
      </c>
      <c r="B91" s="6">
        <v>44034</v>
      </c>
      <c r="C91" s="10">
        <f t="shared" si="0"/>
        <v>2020</v>
      </c>
      <c r="D91" s="8" t="s">
        <v>13</v>
      </c>
      <c r="E91" s="9">
        <v>448</v>
      </c>
    </row>
    <row r="92" spans="1:5" ht="14.25" customHeight="1">
      <c r="A92" s="5" t="s">
        <v>31</v>
      </c>
      <c r="B92" s="6">
        <v>44020</v>
      </c>
      <c r="C92" s="10">
        <f t="shared" si="0"/>
        <v>2020</v>
      </c>
      <c r="D92" s="8" t="s">
        <v>9</v>
      </c>
      <c r="E92" s="9">
        <v>1289</v>
      </c>
    </row>
    <row r="93" spans="1:5" ht="14.25" customHeight="1">
      <c r="A93" s="5" t="s">
        <v>31</v>
      </c>
      <c r="B93" s="6">
        <v>44020</v>
      </c>
      <c r="C93" s="10">
        <f t="shared" si="0"/>
        <v>2020</v>
      </c>
      <c r="D93" s="8" t="s">
        <v>10</v>
      </c>
      <c r="E93" s="9">
        <v>1291</v>
      </c>
    </row>
    <row r="94" spans="1:5" ht="14.25" customHeight="1">
      <c r="A94" s="5" t="s">
        <v>31</v>
      </c>
      <c r="B94" s="6">
        <v>44020</v>
      </c>
      <c r="C94" s="10">
        <f t="shared" si="0"/>
        <v>2020</v>
      </c>
      <c r="D94" s="8" t="s">
        <v>11</v>
      </c>
      <c r="E94" s="9">
        <v>489</v>
      </c>
    </row>
    <row r="95" spans="1:5" ht="14.25" customHeight="1">
      <c r="A95" s="5" t="s">
        <v>31</v>
      </c>
      <c r="B95" s="6">
        <v>44020</v>
      </c>
      <c r="C95" s="10">
        <f t="shared" si="0"/>
        <v>2020</v>
      </c>
      <c r="D95" s="8" t="s">
        <v>12</v>
      </c>
      <c r="E95" s="9">
        <v>869</v>
      </c>
    </row>
    <row r="96" spans="1:5" ht="14.25" customHeight="1">
      <c r="A96" s="5" t="s">
        <v>31</v>
      </c>
      <c r="B96" s="6">
        <v>44020</v>
      </c>
      <c r="C96" s="10">
        <f t="shared" si="0"/>
        <v>2020</v>
      </c>
      <c r="D96" s="8" t="s">
        <v>13</v>
      </c>
      <c r="E96" s="9">
        <v>444</v>
      </c>
    </row>
    <row r="97" spans="1:5" ht="14.25" customHeight="1">
      <c r="A97" s="5" t="s">
        <v>32</v>
      </c>
      <c r="B97" s="6">
        <v>43908</v>
      </c>
      <c r="C97" s="10">
        <f t="shared" si="0"/>
        <v>2020</v>
      </c>
      <c r="D97" s="8" t="s">
        <v>9</v>
      </c>
      <c r="E97" s="9">
        <v>982</v>
      </c>
    </row>
    <row r="98" spans="1:5" ht="14.25" customHeight="1">
      <c r="A98" s="5" t="s">
        <v>32</v>
      </c>
      <c r="B98" s="6">
        <v>43908</v>
      </c>
      <c r="C98" s="10">
        <f t="shared" si="0"/>
        <v>2020</v>
      </c>
      <c r="D98" s="8" t="s">
        <v>10</v>
      </c>
      <c r="E98" s="9">
        <v>992</v>
      </c>
    </row>
    <row r="99" spans="1:5" ht="14.25" customHeight="1">
      <c r="A99" s="5" t="s">
        <v>32</v>
      </c>
      <c r="B99" s="6">
        <v>43908</v>
      </c>
      <c r="C99" s="10">
        <f t="shared" si="0"/>
        <v>2020</v>
      </c>
      <c r="D99" s="8" t="s">
        <v>11</v>
      </c>
      <c r="E99" s="9">
        <v>448</v>
      </c>
    </row>
    <row r="100" spans="1:5" ht="14.25" customHeight="1">
      <c r="A100" s="5" t="s">
        <v>32</v>
      </c>
      <c r="B100" s="6">
        <v>43908</v>
      </c>
      <c r="C100" s="10">
        <f t="shared" si="0"/>
        <v>2020</v>
      </c>
      <c r="D100" s="8" t="s">
        <v>12</v>
      </c>
      <c r="E100" s="9">
        <v>581</v>
      </c>
    </row>
    <row r="101" spans="1:5" ht="14.25" customHeight="1">
      <c r="A101" s="5" t="s">
        <v>32</v>
      </c>
      <c r="B101" s="6">
        <v>43908</v>
      </c>
      <c r="C101" s="10">
        <f t="shared" si="0"/>
        <v>2020</v>
      </c>
      <c r="D101" s="8" t="s">
        <v>13</v>
      </c>
      <c r="E101" s="9">
        <v>331</v>
      </c>
    </row>
    <row r="102" spans="1:5" ht="14.25" customHeight="1">
      <c r="A102" s="5" t="s">
        <v>33</v>
      </c>
      <c r="B102" s="6">
        <v>43894</v>
      </c>
      <c r="C102" s="10">
        <f t="shared" si="0"/>
        <v>2020</v>
      </c>
      <c r="D102" s="8" t="s">
        <v>9</v>
      </c>
      <c r="E102" s="9">
        <v>978</v>
      </c>
    </row>
    <row r="103" spans="1:5" ht="14.25" customHeight="1">
      <c r="A103" s="5" t="s">
        <v>33</v>
      </c>
      <c r="B103" s="6">
        <v>43894</v>
      </c>
      <c r="C103" s="10">
        <f t="shared" si="0"/>
        <v>2020</v>
      </c>
      <c r="D103" s="8" t="s">
        <v>10</v>
      </c>
      <c r="E103" s="9">
        <v>987</v>
      </c>
    </row>
    <row r="104" spans="1:5" ht="14.25" customHeight="1">
      <c r="A104" s="5" t="s">
        <v>33</v>
      </c>
      <c r="B104" s="6">
        <v>43894</v>
      </c>
      <c r="C104" s="10">
        <f t="shared" si="0"/>
        <v>2020</v>
      </c>
      <c r="D104" s="8" t="s">
        <v>11</v>
      </c>
      <c r="E104" s="9">
        <v>315</v>
      </c>
    </row>
    <row r="105" spans="1:5" ht="14.25" customHeight="1">
      <c r="A105" s="5" t="s">
        <v>33</v>
      </c>
      <c r="B105" s="6">
        <v>43894</v>
      </c>
      <c r="C105" s="10">
        <f t="shared" si="0"/>
        <v>2020</v>
      </c>
      <c r="D105" s="8" t="s">
        <v>12</v>
      </c>
      <c r="E105" s="9">
        <v>593</v>
      </c>
    </row>
    <row r="106" spans="1:5" ht="14.25" customHeight="1">
      <c r="A106" s="5" t="s">
        <v>33</v>
      </c>
      <c r="B106" s="6">
        <v>43894</v>
      </c>
      <c r="C106" s="10">
        <f t="shared" si="0"/>
        <v>2020</v>
      </c>
      <c r="D106" s="8" t="s">
        <v>13</v>
      </c>
      <c r="E106" s="9">
        <v>333</v>
      </c>
    </row>
    <row r="107" spans="1:5" ht="14.25" customHeight="1">
      <c r="A107" s="5" t="s">
        <v>34</v>
      </c>
      <c r="B107" s="6">
        <v>43880</v>
      </c>
      <c r="C107" s="10">
        <f t="shared" si="0"/>
        <v>2020</v>
      </c>
      <c r="D107" s="8" t="s">
        <v>9</v>
      </c>
      <c r="E107" s="9">
        <v>982</v>
      </c>
    </row>
    <row r="108" spans="1:5" ht="14.25" customHeight="1">
      <c r="A108" s="5" t="s">
        <v>34</v>
      </c>
      <c r="B108" s="6">
        <v>43880</v>
      </c>
      <c r="C108" s="10">
        <f t="shared" si="0"/>
        <v>2020</v>
      </c>
      <c r="D108" s="8" t="s">
        <v>10</v>
      </c>
      <c r="E108" s="9">
        <v>987</v>
      </c>
    </row>
    <row r="109" spans="1:5" ht="14.25" customHeight="1">
      <c r="A109" s="5" t="s">
        <v>34</v>
      </c>
      <c r="B109" s="6">
        <v>43880</v>
      </c>
      <c r="C109" s="10">
        <f t="shared" si="0"/>
        <v>2020</v>
      </c>
      <c r="D109" s="8" t="s">
        <v>11</v>
      </c>
      <c r="E109" s="9">
        <v>352</v>
      </c>
    </row>
    <row r="110" spans="1:5" ht="14.25" customHeight="1">
      <c r="A110" s="5" t="s">
        <v>34</v>
      </c>
      <c r="B110" s="6">
        <v>43880</v>
      </c>
      <c r="C110" s="10">
        <f t="shared" si="0"/>
        <v>2020</v>
      </c>
      <c r="D110" s="8" t="s">
        <v>12</v>
      </c>
      <c r="E110" s="9">
        <v>577</v>
      </c>
    </row>
    <row r="111" spans="1:5" ht="14.25" customHeight="1">
      <c r="A111" s="5" t="s">
        <v>34</v>
      </c>
      <c r="B111" s="6">
        <v>43880</v>
      </c>
      <c r="C111" s="10">
        <f t="shared" si="0"/>
        <v>2020</v>
      </c>
      <c r="D111" s="8" t="s">
        <v>13</v>
      </c>
      <c r="E111" s="9">
        <v>328</v>
      </c>
    </row>
    <row r="112" spans="1:5" ht="14.25" customHeight="1">
      <c r="A112" s="5" t="s">
        <v>35</v>
      </c>
      <c r="B112" s="6">
        <v>43866</v>
      </c>
      <c r="C112" s="10">
        <f t="shared" si="0"/>
        <v>2020</v>
      </c>
      <c r="D112" s="8" t="s">
        <v>9</v>
      </c>
      <c r="E112" s="9">
        <v>982</v>
      </c>
    </row>
    <row r="113" spans="1:5" ht="14.25" customHeight="1">
      <c r="A113" s="5" t="s">
        <v>35</v>
      </c>
      <c r="B113" s="6">
        <v>43866</v>
      </c>
      <c r="C113" s="10">
        <f t="shared" si="0"/>
        <v>2020</v>
      </c>
      <c r="D113" s="8" t="s">
        <v>10</v>
      </c>
      <c r="E113" s="9">
        <v>984</v>
      </c>
    </row>
    <row r="114" spans="1:5" ht="14.25" customHeight="1">
      <c r="A114" s="5" t="s">
        <v>35</v>
      </c>
      <c r="B114" s="6">
        <v>43866</v>
      </c>
      <c r="C114" s="10">
        <f t="shared" si="0"/>
        <v>2020</v>
      </c>
      <c r="D114" s="8" t="s">
        <v>11</v>
      </c>
      <c r="E114" s="9">
        <v>314</v>
      </c>
    </row>
    <row r="115" spans="1:5" ht="14.25" customHeight="1">
      <c r="A115" s="5" t="s">
        <v>35</v>
      </c>
      <c r="B115" s="6">
        <v>43866</v>
      </c>
      <c r="C115" s="10">
        <f t="shared" si="0"/>
        <v>2020</v>
      </c>
      <c r="D115" s="8" t="s">
        <v>12</v>
      </c>
      <c r="E115" s="9">
        <v>578</v>
      </c>
    </row>
    <row r="116" spans="1:5" ht="14.25" customHeight="1">
      <c r="A116" s="5" t="s">
        <v>35</v>
      </c>
      <c r="B116" s="6">
        <v>43866</v>
      </c>
      <c r="C116" s="10">
        <f t="shared" si="0"/>
        <v>2020</v>
      </c>
      <c r="D116" s="8" t="s">
        <v>13</v>
      </c>
      <c r="E116" s="9">
        <v>335</v>
      </c>
    </row>
    <row r="117" spans="1:5" ht="14.25" customHeight="1">
      <c r="A117" s="5" t="s">
        <v>36</v>
      </c>
      <c r="B117" s="6">
        <v>43852</v>
      </c>
      <c r="C117" s="10">
        <f t="shared" si="0"/>
        <v>2020</v>
      </c>
      <c r="D117" s="8" t="s">
        <v>9</v>
      </c>
      <c r="E117" s="9">
        <v>1034</v>
      </c>
    </row>
    <row r="118" spans="1:5" ht="14.25" customHeight="1">
      <c r="A118" s="5" t="s">
        <v>36</v>
      </c>
      <c r="B118" s="6">
        <v>43852</v>
      </c>
      <c r="C118" s="10">
        <f t="shared" si="0"/>
        <v>2020</v>
      </c>
      <c r="D118" s="8" t="s">
        <v>10</v>
      </c>
      <c r="E118" s="9">
        <v>1012</v>
      </c>
    </row>
    <row r="119" spans="1:5" ht="14.25" customHeight="1">
      <c r="A119" s="5" t="s">
        <v>36</v>
      </c>
      <c r="B119" s="6">
        <v>43852</v>
      </c>
      <c r="C119" s="10">
        <f t="shared" si="0"/>
        <v>2020</v>
      </c>
      <c r="D119" s="8" t="s">
        <v>11</v>
      </c>
      <c r="E119" s="9">
        <v>329</v>
      </c>
    </row>
    <row r="120" spans="1:5" ht="14.25" customHeight="1">
      <c r="A120" s="5" t="s">
        <v>36</v>
      </c>
      <c r="B120" s="6">
        <v>43852</v>
      </c>
      <c r="C120" s="10">
        <f t="shared" si="0"/>
        <v>2020</v>
      </c>
      <c r="D120" s="8" t="s">
        <v>12</v>
      </c>
      <c r="E120" s="9">
        <v>693</v>
      </c>
    </row>
    <row r="121" spans="1:5" ht="14.25" customHeight="1">
      <c r="A121" s="5" t="s">
        <v>36</v>
      </c>
      <c r="B121" s="6">
        <v>43852</v>
      </c>
      <c r="C121" s="10">
        <f t="shared" si="0"/>
        <v>2020</v>
      </c>
      <c r="D121" s="8" t="s">
        <v>13</v>
      </c>
      <c r="E121" s="9">
        <v>388</v>
      </c>
    </row>
    <row r="122" spans="1:5" ht="14.25" customHeight="1">
      <c r="A122" s="5" t="s">
        <v>37</v>
      </c>
      <c r="B122" s="6">
        <v>43838</v>
      </c>
      <c r="C122" s="10">
        <f t="shared" si="0"/>
        <v>2020</v>
      </c>
      <c r="D122" s="8" t="s">
        <v>9</v>
      </c>
      <c r="E122" s="9">
        <v>1035</v>
      </c>
    </row>
    <row r="123" spans="1:5" ht="14.25" customHeight="1">
      <c r="A123" s="5" t="s">
        <v>37</v>
      </c>
      <c r="B123" s="6">
        <v>43838</v>
      </c>
      <c r="C123" s="10">
        <f t="shared" si="0"/>
        <v>2020</v>
      </c>
      <c r="D123" s="8" t="s">
        <v>10</v>
      </c>
      <c r="E123" s="9">
        <v>1022</v>
      </c>
    </row>
    <row r="124" spans="1:5" ht="14.25" customHeight="1">
      <c r="A124" s="5" t="s">
        <v>37</v>
      </c>
      <c r="B124" s="6">
        <v>43838</v>
      </c>
      <c r="C124" s="10">
        <f t="shared" si="0"/>
        <v>2020</v>
      </c>
      <c r="D124" s="8" t="s">
        <v>11</v>
      </c>
      <c r="E124" s="9">
        <v>321</v>
      </c>
    </row>
    <row r="125" spans="1:5" ht="14.25" customHeight="1">
      <c r="A125" s="5" t="s">
        <v>37</v>
      </c>
      <c r="B125" s="6">
        <v>43838</v>
      </c>
      <c r="C125" s="10">
        <f t="shared" si="0"/>
        <v>2020</v>
      </c>
      <c r="D125" s="8" t="s">
        <v>12</v>
      </c>
      <c r="E125" s="9">
        <v>707</v>
      </c>
    </row>
    <row r="126" spans="1:5" ht="14.25" customHeight="1">
      <c r="A126" s="5" t="s">
        <v>37</v>
      </c>
      <c r="B126" s="6">
        <v>43838</v>
      </c>
      <c r="C126" s="10">
        <f t="shared" si="0"/>
        <v>2020</v>
      </c>
      <c r="D126" s="8" t="s">
        <v>13</v>
      </c>
      <c r="E126" s="9">
        <v>384</v>
      </c>
    </row>
    <row r="127" spans="1:5" ht="14.25" customHeight="1">
      <c r="A127" s="5" t="s">
        <v>38</v>
      </c>
      <c r="B127" s="6">
        <v>43817</v>
      </c>
      <c r="C127" s="10">
        <f t="shared" si="0"/>
        <v>2019</v>
      </c>
      <c r="D127" s="8" t="s">
        <v>9</v>
      </c>
      <c r="E127" s="9">
        <v>1029</v>
      </c>
    </row>
    <row r="128" spans="1:5" ht="14.25" customHeight="1">
      <c r="A128" s="5" t="s">
        <v>38</v>
      </c>
      <c r="B128" s="6">
        <v>43817</v>
      </c>
      <c r="C128" s="10">
        <f t="shared" si="0"/>
        <v>2019</v>
      </c>
      <c r="D128" s="8" t="s">
        <v>10</v>
      </c>
      <c r="E128" s="9">
        <v>1015</v>
      </c>
    </row>
    <row r="129" spans="1:5" ht="14.25" customHeight="1">
      <c r="A129" s="5" t="s">
        <v>38</v>
      </c>
      <c r="B129" s="6">
        <v>43817</v>
      </c>
      <c r="C129" s="10">
        <f t="shared" si="0"/>
        <v>2019</v>
      </c>
      <c r="D129" s="8" t="s">
        <v>11</v>
      </c>
      <c r="E129" s="9">
        <v>318</v>
      </c>
    </row>
    <row r="130" spans="1:5" ht="14.25" customHeight="1">
      <c r="A130" s="5" t="s">
        <v>38</v>
      </c>
      <c r="B130" s="6">
        <v>43817</v>
      </c>
      <c r="C130" s="10">
        <f t="shared" si="0"/>
        <v>2019</v>
      </c>
      <c r="D130" s="8" t="s">
        <v>12</v>
      </c>
      <c r="E130" s="9">
        <v>697</v>
      </c>
    </row>
    <row r="131" spans="1:5" ht="14.25" customHeight="1">
      <c r="A131" s="5" t="s">
        <v>38</v>
      </c>
      <c r="B131" s="6">
        <v>43817</v>
      </c>
      <c r="C131" s="10">
        <f t="shared" si="0"/>
        <v>2019</v>
      </c>
      <c r="D131" s="8" t="s">
        <v>13</v>
      </c>
      <c r="E131" s="9">
        <v>384</v>
      </c>
    </row>
    <row r="132" spans="1:5" ht="14.25" customHeight="1">
      <c r="A132" s="5" t="s">
        <v>39</v>
      </c>
      <c r="B132" s="6">
        <v>43803</v>
      </c>
      <c r="C132" s="10">
        <f t="shared" si="0"/>
        <v>2019</v>
      </c>
      <c r="D132" s="8" t="s">
        <v>9</v>
      </c>
      <c r="E132" s="9">
        <v>1030</v>
      </c>
    </row>
    <row r="133" spans="1:5" ht="14.25" customHeight="1">
      <c r="A133" s="5" t="s">
        <v>39</v>
      </c>
      <c r="B133" s="6">
        <v>43803</v>
      </c>
      <c r="C133" s="10">
        <f t="shared" si="0"/>
        <v>2019</v>
      </c>
      <c r="D133" s="8" t="s">
        <v>10</v>
      </c>
      <c r="E133" s="9">
        <v>1013</v>
      </c>
    </row>
    <row r="134" spans="1:5" ht="14.25" customHeight="1">
      <c r="A134" s="5" t="s">
        <v>39</v>
      </c>
      <c r="B134" s="6">
        <v>43803</v>
      </c>
      <c r="C134" s="10">
        <f t="shared" si="0"/>
        <v>2019</v>
      </c>
      <c r="D134" s="8" t="s">
        <v>11</v>
      </c>
      <c r="E134" s="9">
        <v>318</v>
      </c>
    </row>
    <row r="135" spans="1:5" ht="14.25" customHeight="1">
      <c r="A135" s="5" t="s">
        <v>39</v>
      </c>
      <c r="B135" s="6">
        <v>43803</v>
      </c>
      <c r="C135" s="10">
        <f t="shared" si="0"/>
        <v>2019</v>
      </c>
      <c r="D135" s="8" t="s">
        <v>12</v>
      </c>
      <c r="E135" s="9">
        <v>693</v>
      </c>
    </row>
    <row r="136" spans="1:5" ht="14.25" customHeight="1">
      <c r="A136" s="5" t="s">
        <v>39</v>
      </c>
      <c r="B136" s="6">
        <v>43803</v>
      </c>
      <c r="C136" s="10">
        <f t="shared" si="0"/>
        <v>2019</v>
      </c>
      <c r="D136" s="8" t="s">
        <v>13</v>
      </c>
      <c r="E136" s="9">
        <v>384</v>
      </c>
    </row>
    <row r="137" spans="1:5" ht="14.25" customHeight="1">
      <c r="A137" s="5" t="s">
        <v>40</v>
      </c>
      <c r="B137" s="6">
        <v>43789</v>
      </c>
      <c r="C137" s="10">
        <f t="shared" si="0"/>
        <v>2019</v>
      </c>
      <c r="D137" s="8" t="s">
        <v>9</v>
      </c>
      <c r="E137" s="9">
        <v>1023</v>
      </c>
    </row>
    <row r="138" spans="1:5" ht="14.25" customHeight="1">
      <c r="A138" s="5" t="s">
        <v>40</v>
      </c>
      <c r="B138" s="6">
        <v>43789</v>
      </c>
      <c r="C138" s="10">
        <f t="shared" si="0"/>
        <v>2019</v>
      </c>
      <c r="D138" s="8" t="s">
        <v>10</v>
      </c>
      <c r="E138" s="9">
        <v>1019</v>
      </c>
    </row>
    <row r="139" spans="1:5" ht="14.25" customHeight="1">
      <c r="A139" s="5" t="s">
        <v>40</v>
      </c>
      <c r="B139" s="6">
        <v>43789</v>
      </c>
      <c r="C139" s="10">
        <f t="shared" si="0"/>
        <v>2019</v>
      </c>
      <c r="D139" s="8" t="s">
        <v>11</v>
      </c>
      <c r="E139" s="9">
        <v>322</v>
      </c>
    </row>
    <row r="140" spans="1:5" ht="14.25" customHeight="1">
      <c r="A140" s="5" t="s">
        <v>40</v>
      </c>
      <c r="B140" s="6">
        <v>43789</v>
      </c>
      <c r="C140" s="10">
        <f t="shared" si="0"/>
        <v>2019</v>
      </c>
      <c r="D140" s="8" t="s">
        <v>12</v>
      </c>
      <c r="E140" s="9">
        <v>698</v>
      </c>
    </row>
    <row r="141" spans="1:5" ht="14.25" customHeight="1">
      <c r="A141" s="5" t="s">
        <v>40</v>
      </c>
      <c r="B141" s="6">
        <v>43789</v>
      </c>
      <c r="C141" s="10">
        <f t="shared" si="0"/>
        <v>2019</v>
      </c>
      <c r="D141" s="8" t="s">
        <v>13</v>
      </c>
      <c r="E141" s="9">
        <v>390</v>
      </c>
    </row>
    <row r="142" spans="1:5" ht="14.25" customHeight="1">
      <c r="A142" s="5" t="s">
        <v>41</v>
      </c>
      <c r="B142" s="6">
        <v>43775</v>
      </c>
      <c r="C142" s="10">
        <f t="shared" si="0"/>
        <v>2019</v>
      </c>
      <c r="D142" s="8" t="s">
        <v>9</v>
      </c>
      <c r="E142" s="9">
        <v>1043</v>
      </c>
    </row>
    <row r="143" spans="1:5" ht="14.25" customHeight="1">
      <c r="A143" s="5" t="s">
        <v>41</v>
      </c>
      <c r="B143" s="6">
        <v>43775</v>
      </c>
      <c r="C143" s="10">
        <f t="shared" si="0"/>
        <v>2019</v>
      </c>
      <c r="D143" s="8" t="s">
        <v>10</v>
      </c>
      <c r="E143" s="9">
        <v>1017</v>
      </c>
    </row>
    <row r="144" spans="1:5" ht="14.25" customHeight="1">
      <c r="A144" s="5" t="s">
        <v>41</v>
      </c>
      <c r="B144" s="6">
        <v>43775</v>
      </c>
      <c r="C144" s="10">
        <f t="shared" si="0"/>
        <v>2019</v>
      </c>
      <c r="D144" s="8" t="s">
        <v>11</v>
      </c>
      <c r="E144" s="9">
        <v>318</v>
      </c>
    </row>
    <row r="145" spans="1:5" ht="14.25" customHeight="1">
      <c r="A145" s="5" t="s">
        <v>41</v>
      </c>
      <c r="B145" s="6">
        <v>43775</v>
      </c>
      <c r="C145" s="10">
        <f t="shared" si="0"/>
        <v>2019</v>
      </c>
      <c r="D145" s="8" t="s">
        <v>12</v>
      </c>
      <c r="E145" s="9">
        <v>693</v>
      </c>
    </row>
    <row r="146" spans="1:5" ht="14.25" customHeight="1">
      <c r="A146" s="5" t="s">
        <v>41</v>
      </c>
      <c r="B146" s="6">
        <v>43775</v>
      </c>
      <c r="C146" s="10">
        <f t="shared" si="0"/>
        <v>2019</v>
      </c>
      <c r="D146" s="8" t="s">
        <v>13</v>
      </c>
      <c r="E146" s="9">
        <v>383</v>
      </c>
    </row>
    <row r="147" spans="1:5" ht="14.25" customHeight="1">
      <c r="A147" s="5" t="s">
        <v>42</v>
      </c>
      <c r="B147" s="6">
        <v>43761</v>
      </c>
      <c r="C147" s="10">
        <f t="shared" si="0"/>
        <v>2019</v>
      </c>
      <c r="D147" s="8" t="s">
        <v>9</v>
      </c>
      <c r="E147" s="9">
        <v>1060</v>
      </c>
    </row>
    <row r="148" spans="1:5" ht="14.25" customHeight="1">
      <c r="A148" s="5" t="s">
        <v>42</v>
      </c>
      <c r="B148" s="6">
        <v>43761</v>
      </c>
      <c r="C148" s="10">
        <f t="shared" si="0"/>
        <v>2019</v>
      </c>
      <c r="D148" s="8" t="s">
        <v>10</v>
      </c>
      <c r="E148" s="9">
        <v>1044</v>
      </c>
    </row>
    <row r="149" spans="1:5" ht="14.25" customHeight="1">
      <c r="A149" s="5" t="s">
        <v>42</v>
      </c>
      <c r="B149" s="6">
        <v>43761</v>
      </c>
      <c r="C149" s="10">
        <f t="shared" si="0"/>
        <v>2019</v>
      </c>
      <c r="D149" s="8" t="s">
        <v>11</v>
      </c>
      <c r="E149" s="9">
        <v>284</v>
      </c>
    </row>
    <row r="150" spans="1:5" ht="14.25" customHeight="1">
      <c r="A150" s="5" t="s">
        <v>42</v>
      </c>
      <c r="B150" s="6">
        <v>43761</v>
      </c>
      <c r="C150" s="10">
        <f t="shared" si="0"/>
        <v>2019</v>
      </c>
      <c r="D150" s="8" t="s">
        <v>12</v>
      </c>
      <c r="E150" s="9">
        <v>753</v>
      </c>
    </row>
    <row r="151" spans="1:5" ht="14.25" customHeight="1">
      <c r="A151" s="5" t="s">
        <v>42</v>
      </c>
      <c r="B151" s="6">
        <v>43761</v>
      </c>
      <c r="C151" s="10">
        <f t="shared" si="0"/>
        <v>2019</v>
      </c>
      <c r="D151" s="8" t="s">
        <v>13</v>
      </c>
      <c r="E151" s="9">
        <v>369</v>
      </c>
    </row>
    <row r="152" spans="1:5" ht="14.25" customHeight="1">
      <c r="A152" s="5" t="s">
        <v>43</v>
      </c>
      <c r="B152" s="6">
        <v>43747</v>
      </c>
      <c r="C152" s="10">
        <f t="shared" si="0"/>
        <v>2019</v>
      </c>
      <c r="D152" s="8" t="s">
        <v>9</v>
      </c>
      <c r="E152" s="9">
        <v>1057</v>
      </c>
    </row>
    <row r="153" spans="1:5" ht="14.25" customHeight="1">
      <c r="A153" s="5" t="s">
        <v>43</v>
      </c>
      <c r="B153" s="6">
        <v>43747</v>
      </c>
      <c r="C153" s="10">
        <f t="shared" si="0"/>
        <v>2019</v>
      </c>
      <c r="D153" s="8" t="s">
        <v>10</v>
      </c>
      <c r="E153" s="9">
        <v>1048</v>
      </c>
    </row>
    <row r="154" spans="1:5" ht="14.25" customHeight="1">
      <c r="A154" s="5" t="s">
        <v>43</v>
      </c>
      <c r="B154" s="6">
        <v>43747</v>
      </c>
      <c r="C154" s="10">
        <f t="shared" si="0"/>
        <v>2019</v>
      </c>
      <c r="D154" s="8" t="s">
        <v>11</v>
      </c>
      <c r="E154" s="9">
        <v>286</v>
      </c>
    </row>
    <row r="155" spans="1:5" ht="14.25" customHeight="1">
      <c r="A155" s="5" t="s">
        <v>43</v>
      </c>
      <c r="B155" s="6">
        <v>43747</v>
      </c>
      <c r="C155" s="10">
        <f t="shared" si="0"/>
        <v>2019</v>
      </c>
      <c r="D155" s="8" t="s">
        <v>12</v>
      </c>
      <c r="E155" s="9">
        <v>765</v>
      </c>
    </row>
    <row r="156" spans="1:5" ht="14.25" customHeight="1">
      <c r="A156" s="5" t="s">
        <v>43</v>
      </c>
      <c r="B156" s="6">
        <v>43747</v>
      </c>
      <c r="C156" s="10">
        <f t="shared" si="0"/>
        <v>2019</v>
      </c>
      <c r="D156" s="8" t="s">
        <v>13</v>
      </c>
      <c r="E156" s="9">
        <v>364</v>
      </c>
    </row>
    <row r="157" spans="1:5" ht="14.25" customHeight="1">
      <c r="A157" s="5" t="s">
        <v>44</v>
      </c>
      <c r="B157" s="6">
        <v>43726</v>
      </c>
      <c r="C157" s="10">
        <f t="shared" si="0"/>
        <v>2019</v>
      </c>
      <c r="D157" s="8" t="s">
        <v>9</v>
      </c>
      <c r="E157" s="9">
        <v>1056</v>
      </c>
    </row>
    <row r="158" spans="1:5" ht="14.25" customHeight="1">
      <c r="A158" s="5" t="s">
        <v>44</v>
      </c>
      <c r="B158" s="6">
        <v>43726</v>
      </c>
      <c r="C158" s="10">
        <f t="shared" si="0"/>
        <v>2019</v>
      </c>
      <c r="D158" s="8" t="s">
        <v>10</v>
      </c>
      <c r="E158" s="9">
        <v>1044</v>
      </c>
    </row>
    <row r="159" spans="1:5" ht="14.25" customHeight="1">
      <c r="A159" s="5" t="s">
        <v>44</v>
      </c>
      <c r="B159" s="6">
        <v>43726</v>
      </c>
      <c r="C159" s="10">
        <f t="shared" si="0"/>
        <v>2019</v>
      </c>
      <c r="D159" s="8" t="s">
        <v>11</v>
      </c>
      <c r="E159" s="9">
        <v>283</v>
      </c>
    </row>
    <row r="160" spans="1:5" ht="14.25" customHeight="1">
      <c r="A160" s="5" t="s">
        <v>44</v>
      </c>
      <c r="B160" s="6">
        <v>43726</v>
      </c>
      <c r="C160" s="10">
        <f t="shared" si="0"/>
        <v>2019</v>
      </c>
      <c r="D160" s="8" t="s">
        <v>12</v>
      </c>
      <c r="E160" s="9">
        <v>907</v>
      </c>
    </row>
    <row r="161" spans="1:5" ht="14.25" customHeight="1">
      <c r="A161" s="5" t="s">
        <v>44</v>
      </c>
      <c r="B161" s="6">
        <v>43726</v>
      </c>
      <c r="C161" s="10">
        <f t="shared" si="0"/>
        <v>2019</v>
      </c>
      <c r="D161" s="8" t="s">
        <v>13</v>
      </c>
      <c r="E161" s="9">
        <v>365</v>
      </c>
    </row>
    <row r="162" spans="1:5" ht="14.25" customHeight="1">
      <c r="A162" s="5" t="s">
        <v>45</v>
      </c>
      <c r="B162" s="6">
        <v>43712</v>
      </c>
      <c r="C162" s="10">
        <f t="shared" si="0"/>
        <v>2019</v>
      </c>
      <c r="D162" s="8" t="s">
        <v>9</v>
      </c>
      <c r="E162" s="9">
        <v>1056</v>
      </c>
    </row>
    <row r="163" spans="1:5" ht="14.25" customHeight="1">
      <c r="A163" s="5" t="s">
        <v>45</v>
      </c>
      <c r="B163" s="6">
        <v>43712</v>
      </c>
      <c r="C163" s="10">
        <f t="shared" si="0"/>
        <v>2019</v>
      </c>
      <c r="D163" s="8" t="s">
        <v>10</v>
      </c>
      <c r="E163" s="9">
        <v>1046</v>
      </c>
    </row>
    <row r="164" spans="1:5" ht="14.25" customHeight="1">
      <c r="A164" s="5" t="s">
        <v>45</v>
      </c>
      <c r="B164" s="6">
        <v>43712</v>
      </c>
      <c r="C164" s="10">
        <f t="shared" si="0"/>
        <v>2019</v>
      </c>
      <c r="D164" s="8" t="s">
        <v>11</v>
      </c>
      <c r="E164" s="9">
        <v>302</v>
      </c>
    </row>
    <row r="165" spans="1:5" ht="14.25" customHeight="1">
      <c r="A165" s="5" t="s">
        <v>45</v>
      </c>
      <c r="B165" s="6">
        <v>43712</v>
      </c>
      <c r="C165" s="10">
        <f t="shared" si="0"/>
        <v>2019</v>
      </c>
      <c r="D165" s="8" t="s">
        <v>12</v>
      </c>
      <c r="E165" s="9">
        <v>739</v>
      </c>
    </row>
    <row r="166" spans="1:5" ht="14.25" customHeight="1">
      <c r="A166" s="5" t="s">
        <v>45</v>
      </c>
      <c r="B166" s="6">
        <v>43712</v>
      </c>
      <c r="C166" s="10">
        <f t="shared" si="0"/>
        <v>2019</v>
      </c>
      <c r="D166" s="8" t="s">
        <v>13</v>
      </c>
      <c r="E166" s="9">
        <v>359</v>
      </c>
    </row>
    <row r="167" spans="1:5" ht="14.25" customHeight="1">
      <c r="A167" s="5" t="s">
        <v>46</v>
      </c>
      <c r="B167" s="6">
        <v>43698</v>
      </c>
      <c r="C167" s="10">
        <f t="shared" si="0"/>
        <v>2019</v>
      </c>
      <c r="D167" s="8" t="s">
        <v>9</v>
      </c>
      <c r="E167" s="9">
        <v>1062</v>
      </c>
    </row>
    <row r="168" spans="1:5" ht="14.25" customHeight="1">
      <c r="A168" s="5" t="s">
        <v>46</v>
      </c>
      <c r="B168" s="6">
        <v>43698</v>
      </c>
      <c r="C168" s="10">
        <f t="shared" si="0"/>
        <v>2019</v>
      </c>
      <c r="D168" s="8" t="s">
        <v>10</v>
      </c>
      <c r="E168" s="9">
        <v>1045</v>
      </c>
    </row>
    <row r="169" spans="1:5" ht="14.25" customHeight="1">
      <c r="A169" s="5" t="s">
        <v>46</v>
      </c>
      <c r="B169" s="6">
        <v>43698</v>
      </c>
      <c r="C169" s="10">
        <f t="shared" si="0"/>
        <v>2019</v>
      </c>
      <c r="D169" s="8" t="s">
        <v>11</v>
      </c>
      <c r="E169" s="9">
        <v>283</v>
      </c>
    </row>
    <row r="170" spans="1:5" ht="14.25" customHeight="1">
      <c r="A170" s="5" t="s">
        <v>46</v>
      </c>
      <c r="B170" s="6">
        <v>43698</v>
      </c>
      <c r="C170" s="10">
        <f t="shared" si="0"/>
        <v>2019</v>
      </c>
      <c r="D170" s="8" t="s">
        <v>12</v>
      </c>
      <c r="E170" s="9">
        <v>742</v>
      </c>
    </row>
    <row r="171" spans="1:5" ht="14.25" customHeight="1">
      <c r="A171" s="5" t="s">
        <v>46</v>
      </c>
      <c r="B171" s="6">
        <v>43698</v>
      </c>
      <c r="C171" s="10">
        <f t="shared" si="0"/>
        <v>2019</v>
      </c>
      <c r="D171" s="8" t="s">
        <v>13</v>
      </c>
      <c r="E171" s="9">
        <v>363</v>
      </c>
    </row>
    <row r="172" spans="1:5" ht="14.25" customHeight="1">
      <c r="A172" s="5" t="s">
        <v>47</v>
      </c>
      <c r="B172" s="6">
        <v>43684</v>
      </c>
      <c r="C172" s="10">
        <f t="shared" si="0"/>
        <v>2019</v>
      </c>
      <c r="D172" s="8" t="s">
        <v>9</v>
      </c>
      <c r="E172" s="9">
        <v>1059</v>
      </c>
    </row>
    <row r="173" spans="1:5" ht="14.25" customHeight="1">
      <c r="A173" s="5" t="s">
        <v>47</v>
      </c>
      <c r="B173" s="6">
        <v>43684</v>
      </c>
      <c r="C173" s="10">
        <f t="shared" si="0"/>
        <v>2019</v>
      </c>
      <c r="D173" s="8" t="s">
        <v>10</v>
      </c>
      <c r="E173" s="9">
        <v>1047</v>
      </c>
    </row>
    <row r="174" spans="1:5" ht="14.25" customHeight="1">
      <c r="A174" s="5" t="s">
        <v>47</v>
      </c>
      <c r="B174" s="6">
        <v>43684</v>
      </c>
      <c r="C174" s="10">
        <f t="shared" si="0"/>
        <v>2019</v>
      </c>
      <c r="D174" s="8" t="s">
        <v>11</v>
      </c>
      <c r="E174" s="9">
        <v>292</v>
      </c>
    </row>
    <row r="175" spans="1:5" ht="14.25" customHeight="1">
      <c r="A175" s="5" t="s">
        <v>47</v>
      </c>
      <c r="B175" s="6">
        <v>43684</v>
      </c>
      <c r="C175" s="10">
        <f t="shared" si="0"/>
        <v>2019</v>
      </c>
      <c r="D175" s="8" t="s">
        <v>12</v>
      </c>
      <c r="E175" s="9">
        <v>751</v>
      </c>
    </row>
    <row r="176" spans="1:5" ht="14.25" customHeight="1">
      <c r="A176" s="5" t="s">
        <v>47</v>
      </c>
      <c r="B176" s="6">
        <v>43684</v>
      </c>
      <c r="C176" s="10">
        <f t="shared" si="0"/>
        <v>2019</v>
      </c>
      <c r="D176" s="8" t="s">
        <v>13</v>
      </c>
      <c r="E176" s="9">
        <v>357</v>
      </c>
    </row>
    <row r="177" spans="1:5" ht="14.25" customHeight="1">
      <c r="A177" s="5" t="s">
        <v>48</v>
      </c>
      <c r="B177" s="6">
        <v>43663</v>
      </c>
      <c r="C177" s="10">
        <f t="shared" si="0"/>
        <v>2019</v>
      </c>
      <c r="D177" s="8" t="s">
        <v>9</v>
      </c>
      <c r="E177" s="9">
        <v>1623</v>
      </c>
    </row>
    <row r="178" spans="1:5" ht="14.25" customHeight="1">
      <c r="A178" s="5" t="s">
        <v>48</v>
      </c>
      <c r="B178" s="6">
        <v>43663</v>
      </c>
      <c r="C178" s="10">
        <f t="shared" si="0"/>
        <v>2019</v>
      </c>
      <c r="D178" s="8" t="s">
        <v>10</v>
      </c>
      <c r="E178" s="9">
        <v>1143</v>
      </c>
    </row>
    <row r="179" spans="1:5" ht="14.25" customHeight="1">
      <c r="A179" s="5" t="s">
        <v>48</v>
      </c>
      <c r="B179" s="6">
        <v>43663</v>
      </c>
      <c r="C179" s="10">
        <f t="shared" si="0"/>
        <v>2019</v>
      </c>
      <c r="D179" s="8" t="s">
        <v>11</v>
      </c>
      <c r="E179" s="9">
        <v>393</v>
      </c>
    </row>
    <row r="180" spans="1:5" ht="14.25" customHeight="1">
      <c r="A180" s="5" t="s">
        <v>48</v>
      </c>
      <c r="B180" s="6">
        <v>43663</v>
      </c>
      <c r="C180" s="10">
        <f t="shared" si="0"/>
        <v>2019</v>
      </c>
      <c r="D180" s="8" t="s">
        <v>12</v>
      </c>
      <c r="E180" s="9">
        <v>900</v>
      </c>
    </row>
    <row r="181" spans="1:5" ht="14.25" customHeight="1">
      <c r="A181" s="5" t="s">
        <v>48</v>
      </c>
      <c r="B181" s="6">
        <v>43663</v>
      </c>
      <c r="C181" s="10">
        <f t="shared" si="0"/>
        <v>2019</v>
      </c>
      <c r="D181" s="8" t="s">
        <v>13</v>
      </c>
      <c r="E181" s="9">
        <v>375</v>
      </c>
    </row>
    <row r="182" spans="1:5" ht="14.25" customHeight="1">
      <c r="A182" s="5" t="s">
        <v>49</v>
      </c>
      <c r="B182" s="6">
        <v>43649</v>
      </c>
      <c r="C182" s="10">
        <f t="shared" si="0"/>
        <v>2019</v>
      </c>
      <c r="D182" s="8" t="s">
        <v>9</v>
      </c>
      <c r="E182" s="9">
        <v>1431</v>
      </c>
    </row>
    <row r="183" spans="1:5" ht="14.25" customHeight="1">
      <c r="A183" s="5" t="s">
        <v>49</v>
      </c>
      <c r="B183" s="6">
        <v>43649</v>
      </c>
      <c r="C183" s="10">
        <f t="shared" si="0"/>
        <v>2019</v>
      </c>
      <c r="D183" s="8" t="s">
        <v>10</v>
      </c>
      <c r="E183" s="9">
        <v>1141</v>
      </c>
    </row>
    <row r="184" spans="1:5" ht="14.25" customHeight="1">
      <c r="A184" s="5" t="s">
        <v>49</v>
      </c>
      <c r="B184" s="6">
        <v>43649</v>
      </c>
      <c r="C184" s="10">
        <f t="shared" si="0"/>
        <v>2019</v>
      </c>
      <c r="D184" s="8" t="s">
        <v>11</v>
      </c>
      <c r="E184" s="9">
        <v>390</v>
      </c>
    </row>
    <row r="185" spans="1:5" ht="14.25" customHeight="1">
      <c r="A185" s="5" t="s">
        <v>49</v>
      </c>
      <c r="B185" s="6">
        <v>43649</v>
      </c>
      <c r="C185" s="10">
        <f t="shared" si="0"/>
        <v>2019</v>
      </c>
      <c r="D185" s="8" t="s">
        <v>12</v>
      </c>
      <c r="E185" s="9">
        <v>902</v>
      </c>
    </row>
    <row r="186" spans="1:5" ht="14.25" customHeight="1">
      <c r="A186" s="5" t="s">
        <v>49</v>
      </c>
      <c r="B186" s="6">
        <v>43649</v>
      </c>
      <c r="C186" s="10">
        <f t="shared" si="0"/>
        <v>2019</v>
      </c>
      <c r="D186" s="8" t="s">
        <v>13</v>
      </c>
      <c r="E186" s="9">
        <v>379</v>
      </c>
    </row>
    <row r="187" spans="1:5" ht="14.25" customHeight="1">
      <c r="A187" s="5" t="s">
        <v>50</v>
      </c>
      <c r="B187" s="6">
        <v>43635</v>
      </c>
      <c r="C187" s="10">
        <f t="shared" si="0"/>
        <v>2019</v>
      </c>
      <c r="D187" s="8" t="s">
        <v>9</v>
      </c>
      <c r="E187" s="9">
        <v>1424</v>
      </c>
    </row>
    <row r="188" spans="1:5" ht="14.25" customHeight="1">
      <c r="A188" s="5" t="s">
        <v>50</v>
      </c>
      <c r="B188" s="6">
        <v>43635</v>
      </c>
      <c r="C188" s="10">
        <f t="shared" si="0"/>
        <v>2019</v>
      </c>
      <c r="D188" s="8" t="s">
        <v>10</v>
      </c>
      <c r="E188" s="9">
        <v>1141</v>
      </c>
    </row>
    <row r="189" spans="1:5" ht="14.25" customHeight="1">
      <c r="A189" s="5" t="s">
        <v>50</v>
      </c>
      <c r="B189" s="6">
        <v>43635</v>
      </c>
      <c r="C189" s="10">
        <f t="shared" si="0"/>
        <v>2019</v>
      </c>
      <c r="D189" s="8" t="s">
        <v>11</v>
      </c>
      <c r="E189" s="9">
        <v>393</v>
      </c>
    </row>
    <row r="190" spans="1:5" ht="14.25" customHeight="1">
      <c r="A190" s="5" t="s">
        <v>50</v>
      </c>
      <c r="B190" s="6">
        <v>43635</v>
      </c>
      <c r="C190" s="10">
        <f t="shared" si="0"/>
        <v>2019</v>
      </c>
      <c r="D190" s="8" t="s">
        <v>12</v>
      </c>
      <c r="E190" s="9">
        <v>909</v>
      </c>
    </row>
    <row r="191" spans="1:5" ht="14.25" customHeight="1">
      <c r="A191" s="5" t="s">
        <v>50</v>
      </c>
      <c r="B191" s="6">
        <v>43635</v>
      </c>
      <c r="C191" s="10">
        <f t="shared" si="0"/>
        <v>2019</v>
      </c>
      <c r="D191" s="8" t="s">
        <v>13</v>
      </c>
      <c r="E191" s="9">
        <v>381</v>
      </c>
    </row>
    <row r="192" spans="1:5" ht="14.25" customHeight="1">
      <c r="A192" s="5" t="s">
        <v>51</v>
      </c>
      <c r="B192" s="6">
        <v>43622</v>
      </c>
      <c r="C192" s="10">
        <f t="shared" si="0"/>
        <v>2019</v>
      </c>
      <c r="D192" s="8" t="s">
        <v>9</v>
      </c>
      <c r="E192" s="9">
        <v>1424</v>
      </c>
    </row>
    <row r="193" spans="1:5" ht="14.25" customHeight="1">
      <c r="A193" s="5" t="s">
        <v>51</v>
      </c>
      <c r="B193" s="6">
        <v>43622</v>
      </c>
      <c r="C193" s="10">
        <f t="shared" si="0"/>
        <v>2019</v>
      </c>
      <c r="D193" s="8" t="s">
        <v>10</v>
      </c>
      <c r="E193" s="9">
        <v>1139</v>
      </c>
    </row>
    <row r="194" spans="1:5" ht="14.25" customHeight="1">
      <c r="A194" s="5" t="s">
        <v>51</v>
      </c>
      <c r="B194" s="6">
        <v>43622</v>
      </c>
      <c r="C194" s="10">
        <f t="shared" si="0"/>
        <v>2019</v>
      </c>
      <c r="D194" s="8" t="s">
        <v>11</v>
      </c>
      <c r="E194" s="9">
        <v>389</v>
      </c>
    </row>
    <row r="195" spans="1:5" ht="14.25" customHeight="1">
      <c r="A195" s="5" t="s">
        <v>51</v>
      </c>
      <c r="B195" s="6">
        <v>43622</v>
      </c>
      <c r="C195" s="10">
        <f t="shared" si="0"/>
        <v>2019</v>
      </c>
      <c r="D195" s="8" t="s">
        <v>12</v>
      </c>
      <c r="E195" s="9">
        <v>925</v>
      </c>
    </row>
    <row r="196" spans="1:5" ht="14.25" customHeight="1">
      <c r="A196" s="5" t="s">
        <v>51</v>
      </c>
      <c r="B196" s="6">
        <v>43622</v>
      </c>
      <c r="C196" s="10">
        <f t="shared" si="0"/>
        <v>2019</v>
      </c>
      <c r="D196" s="8" t="s">
        <v>13</v>
      </c>
      <c r="E196" s="9">
        <v>380</v>
      </c>
    </row>
    <row r="197" spans="1:5" ht="14.25" customHeight="1">
      <c r="A197" s="5" t="s">
        <v>52</v>
      </c>
      <c r="B197" s="6">
        <v>43608</v>
      </c>
      <c r="C197" s="10">
        <f t="shared" si="0"/>
        <v>2019</v>
      </c>
      <c r="D197" s="8" t="s">
        <v>9</v>
      </c>
      <c r="E197" s="9">
        <v>1475</v>
      </c>
    </row>
    <row r="198" spans="1:5" ht="14.25" customHeight="1">
      <c r="A198" s="5" t="s">
        <v>52</v>
      </c>
      <c r="B198" s="6">
        <v>43608</v>
      </c>
      <c r="C198" s="10">
        <f t="shared" si="0"/>
        <v>2019</v>
      </c>
      <c r="D198" s="8" t="s">
        <v>10</v>
      </c>
      <c r="E198" s="9">
        <v>1163</v>
      </c>
    </row>
    <row r="199" spans="1:5" ht="14.25" customHeight="1">
      <c r="A199" s="5" t="s">
        <v>52</v>
      </c>
      <c r="B199" s="6">
        <v>43608</v>
      </c>
      <c r="C199" s="10">
        <f t="shared" si="0"/>
        <v>2019</v>
      </c>
      <c r="D199" s="8" t="s">
        <v>11</v>
      </c>
      <c r="E199" s="9">
        <v>409</v>
      </c>
    </row>
    <row r="200" spans="1:5" ht="14.25" customHeight="1">
      <c r="A200" s="5" t="s">
        <v>52</v>
      </c>
      <c r="B200" s="6">
        <v>43608</v>
      </c>
      <c r="C200" s="10">
        <f t="shared" si="0"/>
        <v>2019</v>
      </c>
      <c r="D200" s="8" t="s">
        <v>12</v>
      </c>
      <c r="E200" s="9">
        <v>898</v>
      </c>
    </row>
    <row r="201" spans="1:5" ht="14.25" customHeight="1">
      <c r="A201" s="5" t="s">
        <v>52</v>
      </c>
      <c r="B201" s="6">
        <v>43608</v>
      </c>
      <c r="C201" s="10">
        <f t="shared" si="0"/>
        <v>2019</v>
      </c>
      <c r="D201" s="8" t="s">
        <v>13</v>
      </c>
      <c r="E201" s="9">
        <v>382</v>
      </c>
    </row>
    <row r="202" spans="1:5" ht="14.25" customHeight="1">
      <c r="A202" s="5" t="s">
        <v>53</v>
      </c>
      <c r="B202" s="6">
        <v>43593</v>
      </c>
      <c r="C202" s="10">
        <f t="shared" si="0"/>
        <v>2019</v>
      </c>
      <c r="D202" s="8" t="s">
        <v>9</v>
      </c>
      <c r="E202" s="9">
        <v>1431</v>
      </c>
    </row>
    <row r="203" spans="1:5" ht="14.25" customHeight="1">
      <c r="A203" s="5" t="s">
        <v>53</v>
      </c>
      <c r="B203" s="6">
        <v>43593</v>
      </c>
      <c r="C203" s="10">
        <f t="shared" si="0"/>
        <v>2019</v>
      </c>
      <c r="D203" s="8" t="s">
        <v>10</v>
      </c>
      <c r="E203" s="9">
        <v>1139</v>
      </c>
    </row>
    <row r="204" spans="1:5" ht="14.25" customHeight="1">
      <c r="A204" s="5" t="s">
        <v>53</v>
      </c>
      <c r="B204" s="6">
        <v>43593</v>
      </c>
      <c r="C204" s="10">
        <f t="shared" si="0"/>
        <v>2019</v>
      </c>
      <c r="D204" s="8" t="s">
        <v>11</v>
      </c>
      <c r="E204" s="9">
        <v>394</v>
      </c>
    </row>
    <row r="205" spans="1:5" ht="14.25" customHeight="1">
      <c r="A205" s="5" t="s">
        <v>53</v>
      </c>
      <c r="B205" s="6">
        <v>43593</v>
      </c>
      <c r="C205" s="10">
        <f t="shared" si="0"/>
        <v>2019</v>
      </c>
      <c r="D205" s="8" t="s">
        <v>12</v>
      </c>
      <c r="E205" s="9">
        <v>923</v>
      </c>
    </row>
    <row r="206" spans="1:5" ht="14.25" customHeight="1">
      <c r="A206" s="5" t="s">
        <v>53</v>
      </c>
      <c r="B206" s="6">
        <v>43593</v>
      </c>
      <c r="C206" s="10">
        <f t="shared" si="0"/>
        <v>2019</v>
      </c>
      <c r="D206" s="8" t="s">
        <v>13</v>
      </c>
      <c r="E206" s="9">
        <v>384</v>
      </c>
    </row>
    <row r="207" spans="1:5" ht="14.25" customHeight="1">
      <c r="A207" s="5" t="s">
        <v>54</v>
      </c>
      <c r="B207" s="6">
        <v>43572</v>
      </c>
      <c r="C207" s="10">
        <f t="shared" si="0"/>
        <v>2019</v>
      </c>
      <c r="D207" s="8" t="s">
        <v>9</v>
      </c>
      <c r="E207" s="9">
        <v>1653</v>
      </c>
    </row>
    <row r="208" spans="1:5" ht="14.25" customHeight="1">
      <c r="A208" s="5" t="s">
        <v>54</v>
      </c>
      <c r="B208" s="6">
        <v>43572</v>
      </c>
      <c r="C208" s="10">
        <f t="shared" si="0"/>
        <v>2019</v>
      </c>
      <c r="D208" s="8" t="s">
        <v>10</v>
      </c>
      <c r="E208" s="9">
        <v>1205</v>
      </c>
    </row>
    <row r="209" spans="1:5" ht="14.25" customHeight="1">
      <c r="A209" s="5" t="s">
        <v>54</v>
      </c>
      <c r="B209" s="6">
        <v>43572</v>
      </c>
      <c r="C209" s="10">
        <f t="shared" si="0"/>
        <v>2019</v>
      </c>
      <c r="D209" s="8" t="s">
        <v>11</v>
      </c>
      <c r="E209" s="9">
        <v>304</v>
      </c>
    </row>
    <row r="210" spans="1:5" ht="14.25" customHeight="1">
      <c r="A210" s="5" t="s">
        <v>54</v>
      </c>
      <c r="B210" s="6">
        <v>43572</v>
      </c>
      <c r="C210" s="10">
        <f t="shared" si="0"/>
        <v>2019</v>
      </c>
      <c r="D210" s="8" t="s">
        <v>12</v>
      </c>
      <c r="E210" s="9">
        <v>835</v>
      </c>
    </row>
    <row r="211" spans="1:5" ht="14.25" customHeight="1">
      <c r="A211" s="5" t="s">
        <v>54</v>
      </c>
      <c r="B211" s="6">
        <v>43572</v>
      </c>
      <c r="C211" s="10">
        <f t="shared" si="0"/>
        <v>2019</v>
      </c>
      <c r="D211" s="8" t="s">
        <v>13</v>
      </c>
      <c r="E211" s="9">
        <v>398</v>
      </c>
    </row>
    <row r="212" spans="1:5" ht="14.25" customHeight="1">
      <c r="A212" s="5" t="s">
        <v>55</v>
      </c>
      <c r="B212" s="6">
        <v>43558</v>
      </c>
      <c r="C212" s="10">
        <f t="shared" si="0"/>
        <v>2019</v>
      </c>
      <c r="D212" s="8" t="s">
        <v>9</v>
      </c>
      <c r="E212" s="9">
        <v>1656</v>
      </c>
    </row>
    <row r="213" spans="1:5" ht="14.25" customHeight="1">
      <c r="A213" s="5" t="s">
        <v>55</v>
      </c>
      <c r="B213" s="6">
        <v>43558</v>
      </c>
      <c r="C213" s="10">
        <f t="shared" si="0"/>
        <v>2019</v>
      </c>
      <c r="D213" s="8" t="s">
        <v>10</v>
      </c>
      <c r="E213" s="9">
        <v>1202</v>
      </c>
    </row>
    <row r="214" spans="1:5" ht="14.25" customHeight="1">
      <c r="A214" s="5" t="s">
        <v>55</v>
      </c>
      <c r="B214" s="6">
        <v>43558</v>
      </c>
      <c r="C214" s="10">
        <f t="shared" si="0"/>
        <v>2019</v>
      </c>
      <c r="D214" s="8" t="s">
        <v>11</v>
      </c>
      <c r="E214" s="9">
        <v>309</v>
      </c>
    </row>
    <row r="215" spans="1:5" ht="14.25" customHeight="1">
      <c r="A215" s="5" t="s">
        <v>55</v>
      </c>
      <c r="B215" s="6">
        <v>43558</v>
      </c>
      <c r="C215" s="10">
        <f t="shared" si="0"/>
        <v>2019</v>
      </c>
      <c r="D215" s="8" t="s">
        <v>12</v>
      </c>
      <c r="E215" s="9">
        <v>829</v>
      </c>
    </row>
    <row r="216" spans="1:5" ht="14.25" customHeight="1">
      <c r="A216" s="5" t="s">
        <v>55</v>
      </c>
      <c r="B216" s="6">
        <v>43558</v>
      </c>
      <c r="C216" s="10">
        <f t="shared" si="0"/>
        <v>2019</v>
      </c>
      <c r="D216" s="8" t="s">
        <v>13</v>
      </c>
      <c r="E216" s="9">
        <v>400</v>
      </c>
    </row>
    <row r="217" spans="1:5" ht="14.25" customHeight="1">
      <c r="A217" s="5" t="s">
        <v>56</v>
      </c>
      <c r="B217" s="6">
        <v>43544</v>
      </c>
      <c r="C217" s="10">
        <f t="shared" si="0"/>
        <v>2019</v>
      </c>
      <c r="D217" s="8" t="s">
        <v>9</v>
      </c>
      <c r="E217" s="9">
        <v>1650</v>
      </c>
    </row>
    <row r="218" spans="1:5" ht="14.25" customHeight="1">
      <c r="A218" s="5" t="s">
        <v>56</v>
      </c>
      <c r="B218" s="6">
        <v>43544</v>
      </c>
      <c r="C218" s="10">
        <f t="shared" si="0"/>
        <v>2019</v>
      </c>
      <c r="D218" s="8" t="s">
        <v>10</v>
      </c>
      <c r="E218" s="9">
        <v>1201</v>
      </c>
    </row>
    <row r="219" spans="1:5" ht="14.25" customHeight="1">
      <c r="A219" s="5" t="s">
        <v>56</v>
      </c>
      <c r="B219" s="6">
        <v>43544</v>
      </c>
      <c r="C219" s="10">
        <f t="shared" si="0"/>
        <v>2019</v>
      </c>
      <c r="D219" s="8" t="s">
        <v>11</v>
      </c>
      <c r="E219" s="9">
        <v>304</v>
      </c>
    </row>
    <row r="220" spans="1:5" ht="14.25" customHeight="1">
      <c r="A220" s="5" t="s">
        <v>56</v>
      </c>
      <c r="B220" s="6">
        <v>43544</v>
      </c>
      <c r="C220" s="10">
        <f t="shared" si="0"/>
        <v>2019</v>
      </c>
      <c r="D220" s="8" t="s">
        <v>12</v>
      </c>
      <c r="E220" s="9">
        <v>834</v>
      </c>
    </row>
    <row r="221" spans="1:5" ht="14.25" customHeight="1">
      <c r="A221" s="5" t="s">
        <v>56</v>
      </c>
      <c r="B221" s="6">
        <v>43544</v>
      </c>
      <c r="C221" s="10">
        <f t="shared" si="0"/>
        <v>2019</v>
      </c>
      <c r="D221" s="8" t="s">
        <v>13</v>
      </c>
      <c r="E221" s="9">
        <v>397</v>
      </c>
    </row>
    <row r="222" spans="1:5" ht="14.25" customHeight="1">
      <c r="A222" s="5" t="s">
        <v>57</v>
      </c>
      <c r="B222" s="6">
        <v>43530</v>
      </c>
      <c r="C222" s="10">
        <f t="shared" si="0"/>
        <v>2019</v>
      </c>
      <c r="D222" s="8" t="s">
        <v>9</v>
      </c>
      <c r="E222" s="9">
        <v>1659</v>
      </c>
    </row>
    <row r="223" spans="1:5" ht="14.25" customHeight="1">
      <c r="A223" s="5" t="s">
        <v>57</v>
      </c>
      <c r="B223" s="6">
        <v>43530</v>
      </c>
      <c r="C223" s="10">
        <f t="shared" si="0"/>
        <v>2019</v>
      </c>
      <c r="D223" s="8" t="s">
        <v>10</v>
      </c>
      <c r="E223" s="9">
        <v>1233</v>
      </c>
    </row>
    <row r="224" spans="1:5" ht="14.25" customHeight="1">
      <c r="A224" s="5" t="s">
        <v>57</v>
      </c>
      <c r="B224" s="6">
        <v>43530</v>
      </c>
      <c r="C224" s="10">
        <f t="shared" si="0"/>
        <v>2019</v>
      </c>
      <c r="D224" s="8" t="s">
        <v>11</v>
      </c>
      <c r="E224" s="9">
        <v>306</v>
      </c>
    </row>
    <row r="225" spans="1:5" ht="14.25" customHeight="1">
      <c r="A225" s="5" t="s">
        <v>57</v>
      </c>
      <c r="B225" s="6">
        <v>43530</v>
      </c>
      <c r="C225" s="10">
        <f t="shared" si="0"/>
        <v>2019</v>
      </c>
      <c r="D225" s="8" t="s">
        <v>12</v>
      </c>
      <c r="E225" s="9">
        <v>825</v>
      </c>
    </row>
    <row r="226" spans="1:5" ht="14.25" customHeight="1">
      <c r="A226" s="5" t="s">
        <v>57</v>
      </c>
      <c r="B226" s="6">
        <v>43530</v>
      </c>
      <c r="C226" s="10">
        <f t="shared" si="0"/>
        <v>2019</v>
      </c>
      <c r="D226" s="8" t="s">
        <v>13</v>
      </c>
      <c r="E226" s="9">
        <v>408</v>
      </c>
    </row>
    <row r="227" spans="1:5" ht="14.25" customHeight="1">
      <c r="A227" s="5" t="s">
        <v>58</v>
      </c>
      <c r="B227" s="6">
        <v>43516</v>
      </c>
      <c r="C227" s="10">
        <f t="shared" si="0"/>
        <v>2019</v>
      </c>
      <c r="D227" s="8" t="s">
        <v>9</v>
      </c>
      <c r="E227" s="9">
        <v>1650</v>
      </c>
    </row>
    <row r="228" spans="1:5" ht="14.25" customHeight="1">
      <c r="A228" s="5" t="s">
        <v>58</v>
      </c>
      <c r="B228" s="6">
        <v>43516</v>
      </c>
      <c r="C228" s="10">
        <f t="shared" si="0"/>
        <v>2019</v>
      </c>
      <c r="D228" s="8" t="s">
        <v>10</v>
      </c>
      <c r="E228" s="9">
        <v>1214</v>
      </c>
    </row>
    <row r="229" spans="1:5" ht="14.25" customHeight="1">
      <c r="A229" s="5" t="s">
        <v>58</v>
      </c>
      <c r="B229" s="6">
        <v>43516</v>
      </c>
      <c r="C229" s="10">
        <f t="shared" si="0"/>
        <v>2019</v>
      </c>
      <c r="D229" s="8" t="s">
        <v>11</v>
      </c>
      <c r="E229" s="9">
        <v>306</v>
      </c>
    </row>
    <row r="230" spans="1:5" ht="14.25" customHeight="1">
      <c r="A230" s="5" t="s">
        <v>58</v>
      </c>
      <c r="B230" s="6">
        <v>43516</v>
      </c>
      <c r="C230" s="10">
        <f t="shared" si="0"/>
        <v>2019</v>
      </c>
      <c r="D230" s="8" t="s">
        <v>12</v>
      </c>
      <c r="E230" s="9">
        <v>826</v>
      </c>
    </row>
    <row r="231" spans="1:5" ht="14.25" customHeight="1">
      <c r="A231" s="5" t="s">
        <v>58</v>
      </c>
      <c r="B231" s="6">
        <v>43516</v>
      </c>
      <c r="C231" s="10">
        <f t="shared" si="0"/>
        <v>2019</v>
      </c>
      <c r="D231" s="8" t="s">
        <v>13</v>
      </c>
      <c r="E231" s="9">
        <v>407</v>
      </c>
    </row>
    <row r="232" spans="1:5" ht="14.25" customHeight="1">
      <c r="A232" s="5" t="s">
        <v>59</v>
      </c>
      <c r="B232" s="6">
        <v>43504</v>
      </c>
      <c r="C232" s="10">
        <f t="shared" si="0"/>
        <v>2019</v>
      </c>
      <c r="D232" s="8" t="s">
        <v>9</v>
      </c>
      <c r="E232" s="9">
        <v>1662</v>
      </c>
    </row>
    <row r="233" spans="1:5" ht="14.25" customHeight="1">
      <c r="A233" s="5" t="s">
        <v>59</v>
      </c>
      <c r="B233" s="6">
        <v>43504</v>
      </c>
      <c r="C233" s="10">
        <f t="shared" si="0"/>
        <v>2019</v>
      </c>
      <c r="D233" s="8" t="s">
        <v>10</v>
      </c>
      <c r="E233" s="9">
        <v>1202</v>
      </c>
    </row>
    <row r="234" spans="1:5" ht="14.25" customHeight="1">
      <c r="A234" s="5" t="s">
        <v>59</v>
      </c>
      <c r="B234" s="6">
        <v>43504</v>
      </c>
      <c r="C234" s="10">
        <f t="shared" si="0"/>
        <v>2019</v>
      </c>
      <c r="D234" s="8" t="s">
        <v>11</v>
      </c>
      <c r="E234" s="9">
        <v>326</v>
      </c>
    </row>
    <row r="235" spans="1:5" ht="14.25" customHeight="1">
      <c r="A235" s="5" t="s">
        <v>59</v>
      </c>
      <c r="B235" s="6">
        <v>43504</v>
      </c>
      <c r="C235" s="10">
        <f t="shared" si="0"/>
        <v>2019</v>
      </c>
      <c r="D235" s="8" t="s">
        <v>12</v>
      </c>
      <c r="E235" s="9">
        <v>834</v>
      </c>
    </row>
    <row r="236" spans="1:5" ht="14.25" customHeight="1">
      <c r="A236" s="5" t="s">
        <v>59</v>
      </c>
      <c r="B236" s="6">
        <v>43504</v>
      </c>
      <c r="C236" s="10">
        <f t="shared" si="0"/>
        <v>2019</v>
      </c>
      <c r="D236" s="8" t="s">
        <v>13</v>
      </c>
      <c r="E236" s="9">
        <v>403</v>
      </c>
    </row>
    <row r="237" spans="1:5" ht="14.25" customHeight="1">
      <c r="A237" s="5" t="s">
        <v>60</v>
      </c>
      <c r="B237" s="6">
        <v>43488</v>
      </c>
      <c r="C237" s="10">
        <f t="shared" si="0"/>
        <v>2019</v>
      </c>
      <c r="D237" s="8" t="s">
        <v>9</v>
      </c>
      <c r="E237" s="9">
        <v>1818</v>
      </c>
    </row>
    <row r="238" spans="1:5" ht="14.25" customHeight="1">
      <c r="A238" s="5" t="s">
        <v>60</v>
      </c>
      <c r="B238" s="6">
        <v>43488</v>
      </c>
      <c r="C238" s="10">
        <f t="shared" si="0"/>
        <v>2019</v>
      </c>
      <c r="D238" s="8" t="s">
        <v>10</v>
      </c>
      <c r="E238" s="9">
        <v>1244</v>
      </c>
    </row>
    <row r="239" spans="1:5" ht="14.25" customHeight="1">
      <c r="A239" s="5" t="s">
        <v>60</v>
      </c>
      <c r="B239" s="6">
        <v>43488</v>
      </c>
      <c r="C239" s="10">
        <f t="shared" si="0"/>
        <v>2019</v>
      </c>
      <c r="D239" s="8" t="s">
        <v>11</v>
      </c>
      <c r="E239" s="9">
        <v>344</v>
      </c>
    </row>
    <row r="240" spans="1:5" ht="14.25" customHeight="1">
      <c r="A240" s="5" t="s">
        <v>60</v>
      </c>
      <c r="B240" s="6">
        <v>43488</v>
      </c>
      <c r="C240" s="10">
        <f t="shared" si="0"/>
        <v>2019</v>
      </c>
      <c r="D240" s="8" t="s">
        <v>12</v>
      </c>
      <c r="E240" s="9">
        <v>1104</v>
      </c>
    </row>
    <row r="241" spans="1:5" ht="14.25" customHeight="1">
      <c r="A241" s="5" t="s">
        <v>60</v>
      </c>
      <c r="B241" s="6">
        <v>43488</v>
      </c>
      <c r="C241" s="10">
        <f t="shared" si="0"/>
        <v>2019</v>
      </c>
      <c r="D241" s="8" t="s">
        <v>13</v>
      </c>
      <c r="E241" s="9">
        <v>540</v>
      </c>
    </row>
    <row r="242" spans="1:5" ht="14.25" customHeight="1">
      <c r="A242" s="5" t="s">
        <v>61</v>
      </c>
      <c r="B242" s="6">
        <v>43474</v>
      </c>
      <c r="C242" s="10">
        <f t="shared" si="0"/>
        <v>2019</v>
      </c>
      <c r="D242" s="8" t="s">
        <v>9</v>
      </c>
      <c r="E242" s="9">
        <v>1815</v>
      </c>
    </row>
    <row r="243" spans="1:5" ht="14.25" customHeight="1">
      <c r="A243" s="5" t="s">
        <v>61</v>
      </c>
      <c r="B243" s="6">
        <v>43474</v>
      </c>
      <c r="C243" s="10">
        <f t="shared" si="0"/>
        <v>2019</v>
      </c>
      <c r="D243" s="8" t="s">
        <v>10</v>
      </c>
      <c r="E243" s="9">
        <v>1245</v>
      </c>
    </row>
    <row r="244" spans="1:5" ht="14.25" customHeight="1">
      <c r="A244" s="5" t="s">
        <v>61</v>
      </c>
      <c r="B244" s="6">
        <v>43474</v>
      </c>
      <c r="C244" s="10">
        <f t="shared" si="0"/>
        <v>2019</v>
      </c>
      <c r="D244" s="8" t="s">
        <v>11</v>
      </c>
      <c r="E244" s="9">
        <v>330</v>
      </c>
    </row>
    <row r="245" spans="1:5" ht="14.25" customHeight="1">
      <c r="A245" s="5" t="s">
        <v>61</v>
      </c>
      <c r="B245" s="6">
        <v>43474</v>
      </c>
      <c r="C245" s="10">
        <f t="shared" si="0"/>
        <v>2019</v>
      </c>
      <c r="D245" s="8" t="s">
        <v>12</v>
      </c>
      <c r="E245" s="9">
        <v>1112</v>
      </c>
    </row>
    <row r="246" spans="1:5" ht="14.25" customHeight="1">
      <c r="A246" s="5" t="s">
        <v>61</v>
      </c>
      <c r="B246" s="6">
        <v>43474</v>
      </c>
      <c r="C246" s="10">
        <f t="shared" si="0"/>
        <v>2019</v>
      </c>
      <c r="D246" s="8" t="s">
        <v>13</v>
      </c>
      <c r="E246" s="9">
        <v>546</v>
      </c>
    </row>
    <row r="247" spans="1:5" ht="14.25" customHeight="1">
      <c r="A247" s="5" t="s">
        <v>62</v>
      </c>
      <c r="B247" s="6">
        <v>43453</v>
      </c>
      <c r="C247" s="10">
        <f t="shared" si="0"/>
        <v>2018</v>
      </c>
      <c r="D247" s="8" t="s">
        <v>9</v>
      </c>
      <c r="E247" s="9">
        <v>1890</v>
      </c>
    </row>
    <row r="248" spans="1:5" ht="14.25" customHeight="1">
      <c r="A248" s="5" t="s">
        <v>62</v>
      </c>
      <c r="B248" s="6">
        <v>43453</v>
      </c>
      <c r="C248" s="10">
        <f t="shared" si="0"/>
        <v>2018</v>
      </c>
      <c r="D248" s="8" t="s">
        <v>10</v>
      </c>
      <c r="E248" s="9">
        <v>1243</v>
      </c>
    </row>
    <row r="249" spans="1:5" ht="14.25" customHeight="1">
      <c r="A249" s="5" t="s">
        <v>62</v>
      </c>
      <c r="B249" s="6">
        <v>43453</v>
      </c>
      <c r="C249" s="10">
        <f t="shared" si="0"/>
        <v>2018</v>
      </c>
      <c r="D249" s="8" t="s">
        <v>11</v>
      </c>
      <c r="E249" s="9">
        <v>333</v>
      </c>
    </row>
    <row r="250" spans="1:5" ht="14.25" customHeight="1">
      <c r="A250" s="5" t="s">
        <v>62</v>
      </c>
      <c r="B250" s="6">
        <v>43453</v>
      </c>
      <c r="C250" s="10">
        <f t="shared" si="0"/>
        <v>2018</v>
      </c>
      <c r="D250" s="8" t="s">
        <v>12</v>
      </c>
      <c r="E250" s="9">
        <v>1114</v>
      </c>
    </row>
    <row r="251" spans="1:5" ht="14.25" customHeight="1">
      <c r="A251" s="5" t="s">
        <v>62</v>
      </c>
      <c r="B251" s="6">
        <v>43453</v>
      </c>
      <c r="C251" s="10">
        <f t="shared" si="0"/>
        <v>2018</v>
      </c>
      <c r="D251" s="8" t="s">
        <v>13</v>
      </c>
      <c r="E251" s="9">
        <v>545</v>
      </c>
    </row>
    <row r="252" spans="1:5" ht="14.25" customHeight="1">
      <c r="A252" s="5" t="s">
        <v>63</v>
      </c>
      <c r="B252" s="6">
        <v>43439</v>
      </c>
      <c r="C252" s="10">
        <f t="shared" si="0"/>
        <v>2018</v>
      </c>
      <c r="D252" s="8" t="s">
        <v>9</v>
      </c>
      <c r="E252" s="9">
        <v>1878</v>
      </c>
    </row>
    <row r="253" spans="1:5" ht="14.25" customHeight="1">
      <c r="A253" s="5" t="s">
        <v>63</v>
      </c>
      <c r="B253" s="6">
        <v>43439</v>
      </c>
      <c r="C253" s="10">
        <f t="shared" si="0"/>
        <v>2018</v>
      </c>
      <c r="D253" s="8" t="s">
        <v>10</v>
      </c>
      <c r="E253" s="9">
        <v>1239</v>
      </c>
    </row>
    <row r="254" spans="1:5" ht="14.25" customHeight="1">
      <c r="A254" s="5" t="s">
        <v>63</v>
      </c>
      <c r="B254" s="6">
        <v>43439</v>
      </c>
      <c r="C254" s="10">
        <f t="shared" si="0"/>
        <v>2018</v>
      </c>
      <c r="D254" s="8" t="s">
        <v>11</v>
      </c>
      <c r="E254" s="9">
        <v>329</v>
      </c>
    </row>
    <row r="255" spans="1:5" ht="14.25" customHeight="1">
      <c r="A255" s="5" t="s">
        <v>63</v>
      </c>
      <c r="B255" s="6">
        <v>43439</v>
      </c>
      <c r="C255" s="10">
        <f t="shared" si="0"/>
        <v>2018</v>
      </c>
      <c r="D255" s="8" t="s">
        <v>12</v>
      </c>
      <c r="E255" s="9">
        <v>1121</v>
      </c>
    </row>
    <row r="256" spans="1:5" ht="14.25" customHeight="1">
      <c r="A256" s="5" t="s">
        <v>63</v>
      </c>
      <c r="B256" s="6">
        <v>43439</v>
      </c>
      <c r="C256" s="10">
        <f t="shared" si="0"/>
        <v>2018</v>
      </c>
      <c r="D256" s="8" t="s">
        <v>13</v>
      </c>
      <c r="E256" s="9">
        <v>552</v>
      </c>
    </row>
    <row r="257" spans="1:5" ht="14.25" customHeight="1">
      <c r="A257" s="5" t="s">
        <v>64</v>
      </c>
      <c r="B257" s="6">
        <v>43425</v>
      </c>
      <c r="C257" s="10">
        <f t="shared" si="0"/>
        <v>2018</v>
      </c>
      <c r="D257" s="8" t="s">
        <v>9</v>
      </c>
      <c r="E257" s="9">
        <v>1818</v>
      </c>
    </row>
    <row r="258" spans="1:5" ht="14.25" customHeight="1">
      <c r="A258" s="5" t="s">
        <v>64</v>
      </c>
      <c r="B258" s="6">
        <v>43425</v>
      </c>
      <c r="C258" s="10">
        <f t="shared" si="0"/>
        <v>2018</v>
      </c>
      <c r="D258" s="8" t="s">
        <v>10</v>
      </c>
      <c r="E258" s="9">
        <v>1241</v>
      </c>
    </row>
    <row r="259" spans="1:5" ht="14.25" customHeight="1">
      <c r="A259" s="5" t="s">
        <v>64</v>
      </c>
      <c r="B259" s="6">
        <v>43425</v>
      </c>
      <c r="C259" s="10">
        <f t="shared" si="0"/>
        <v>2018</v>
      </c>
      <c r="D259" s="8" t="s">
        <v>11</v>
      </c>
      <c r="E259" s="9">
        <v>331</v>
      </c>
    </row>
    <row r="260" spans="1:5" ht="14.25" customHeight="1">
      <c r="A260" s="5" t="s">
        <v>64</v>
      </c>
      <c r="B260" s="6">
        <v>43425</v>
      </c>
      <c r="C260" s="10">
        <f t="shared" si="0"/>
        <v>2018</v>
      </c>
      <c r="D260" s="8" t="s">
        <v>12</v>
      </c>
      <c r="E260" s="9">
        <v>1103</v>
      </c>
    </row>
    <row r="261" spans="1:5" ht="14.25" customHeight="1">
      <c r="A261" s="5" t="s">
        <v>64</v>
      </c>
      <c r="B261" s="6">
        <v>43425</v>
      </c>
      <c r="C261" s="10">
        <f t="shared" si="0"/>
        <v>2018</v>
      </c>
      <c r="D261" s="8" t="s">
        <v>13</v>
      </c>
      <c r="E261" s="9">
        <v>552</v>
      </c>
    </row>
    <row r="262" spans="1:5" ht="14.25" customHeight="1">
      <c r="A262" s="5" t="s">
        <v>65</v>
      </c>
      <c r="B262" s="6">
        <v>43412</v>
      </c>
      <c r="C262" s="10">
        <f t="shared" si="0"/>
        <v>2018</v>
      </c>
      <c r="D262" s="8" t="s">
        <v>9</v>
      </c>
      <c r="E262" s="9">
        <v>1819</v>
      </c>
    </row>
    <row r="263" spans="1:5" ht="14.25" customHeight="1">
      <c r="A263" s="5" t="s">
        <v>65</v>
      </c>
      <c r="B263" s="6">
        <v>43412</v>
      </c>
      <c r="C263" s="10">
        <f t="shared" si="0"/>
        <v>2018</v>
      </c>
      <c r="D263" s="8" t="s">
        <v>10</v>
      </c>
      <c r="E263" s="9">
        <v>1265</v>
      </c>
    </row>
    <row r="264" spans="1:5" ht="14.25" customHeight="1">
      <c r="A264" s="5" t="s">
        <v>65</v>
      </c>
      <c r="B264" s="6">
        <v>43412</v>
      </c>
      <c r="C264" s="10">
        <f t="shared" si="0"/>
        <v>2018</v>
      </c>
      <c r="D264" s="8" t="s">
        <v>11</v>
      </c>
      <c r="E264" s="9">
        <v>332</v>
      </c>
    </row>
    <row r="265" spans="1:5" ht="14.25" customHeight="1">
      <c r="A265" s="5" t="s">
        <v>65</v>
      </c>
      <c r="B265" s="6">
        <v>43412</v>
      </c>
      <c r="C265" s="10">
        <f t="shared" si="0"/>
        <v>2018</v>
      </c>
      <c r="D265" s="8" t="s">
        <v>12</v>
      </c>
      <c r="E265" s="9">
        <v>1121</v>
      </c>
    </row>
    <row r="266" spans="1:5" ht="14.25" customHeight="1">
      <c r="A266" s="5" t="s">
        <v>65</v>
      </c>
      <c r="B266" s="6">
        <v>43412</v>
      </c>
      <c r="C266" s="10">
        <f t="shared" si="0"/>
        <v>2018</v>
      </c>
      <c r="D266" s="8" t="s">
        <v>13</v>
      </c>
      <c r="E266" s="9">
        <v>557</v>
      </c>
    </row>
    <row r="267" spans="1:5" ht="14.25" customHeight="1">
      <c r="A267" s="5" t="s">
        <v>66</v>
      </c>
      <c r="B267" s="6">
        <v>43390</v>
      </c>
      <c r="C267" s="10">
        <f t="shared" si="0"/>
        <v>2018</v>
      </c>
      <c r="D267" s="8" t="s">
        <v>9</v>
      </c>
      <c r="E267" s="9">
        <v>1674</v>
      </c>
    </row>
    <row r="268" spans="1:5" ht="14">
      <c r="A268" s="5" t="s">
        <v>66</v>
      </c>
      <c r="B268" s="6">
        <v>43390</v>
      </c>
      <c r="C268" s="10">
        <f t="shared" si="0"/>
        <v>2018</v>
      </c>
      <c r="D268" s="8" t="s">
        <v>10</v>
      </c>
      <c r="E268" s="9">
        <v>1273</v>
      </c>
    </row>
    <row r="269" spans="1:5" ht="14">
      <c r="A269" s="5" t="s">
        <v>66</v>
      </c>
      <c r="B269" s="6">
        <v>43390</v>
      </c>
      <c r="C269" s="10">
        <f t="shared" si="0"/>
        <v>2018</v>
      </c>
      <c r="D269" s="8" t="s">
        <v>11</v>
      </c>
      <c r="E269" s="9">
        <v>350</v>
      </c>
    </row>
    <row r="270" spans="1:5" ht="14">
      <c r="A270" s="5" t="s">
        <v>66</v>
      </c>
      <c r="B270" s="6">
        <v>43390</v>
      </c>
      <c r="C270" s="10">
        <f t="shared" si="0"/>
        <v>2018</v>
      </c>
      <c r="D270" s="8" t="s">
        <v>12</v>
      </c>
      <c r="E270" s="9">
        <v>819</v>
      </c>
    </row>
    <row r="271" spans="1:5" ht="14">
      <c r="A271" s="5" t="s">
        <v>66</v>
      </c>
      <c r="B271" s="6">
        <v>43390</v>
      </c>
      <c r="C271" s="10">
        <f t="shared" si="0"/>
        <v>2018</v>
      </c>
      <c r="D271" s="8" t="s">
        <v>13</v>
      </c>
      <c r="E271" s="9">
        <v>539</v>
      </c>
    </row>
    <row r="272" spans="1:5" ht="14">
      <c r="A272" s="5" t="s">
        <v>67</v>
      </c>
      <c r="B272" s="6">
        <v>43376</v>
      </c>
      <c r="C272" s="10">
        <f t="shared" si="0"/>
        <v>2018</v>
      </c>
      <c r="D272" s="8" t="s">
        <v>9</v>
      </c>
      <c r="E272" s="9">
        <v>1668</v>
      </c>
    </row>
    <row r="273" spans="1:5" ht="14">
      <c r="A273" s="5" t="s">
        <v>67</v>
      </c>
      <c r="B273" s="6">
        <v>43376</v>
      </c>
      <c r="C273" s="10">
        <f t="shared" si="0"/>
        <v>2018</v>
      </c>
      <c r="D273" s="8" t="s">
        <v>10</v>
      </c>
      <c r="E273" s="9">
        <v>1271</v>
      </c>
    </row>
    <row r="274" spans="1:5" ht="14">
      <c r="A274" s="5" t="s">
        <v>67</v>
      </c>
      <c r="B274" s="6">
        <v>43376</v>
      </c>
      <c r="C274" s="10">
        <f t="shared" si="0"/>
        <v>2018</v>
      </c>
      <c r="D274" s="8" t="s">
        <v>11</v>
      </c>
      <c r="E274" s="9">
        <v>342</v>
      </c>
    </row>
    <row r="275" spans="1:5" ht="14">
      <c r="A275" s="5" t="s">
        <v>67</v>
      </c>
      <c r="B275" s="6">
        <v>43376</v>
      </c>
      <c r="C275" s="10">
        <f t="shared" si="0"/>
        <v>2018</v>
      </c>
      <c r="D275" s="8" t="s">
        <v>12</v>
      </c>
      <c r="E275" s="9">
        <v>827</v>
      </c>
    </row>
    <row r="276" spans="1:5" ht="14">
      <c r="A276" s="5" t="s">
        <v>67</v>
      </c>
      <c r="B276" s="6">
        <v>43376</v>
      </c>
      <c r="C276" s="10">
        <f t="shared" si="0"/>
        <v>2018</v>
      </c>
      <c r="D276" s="8" t="s">
        <v>13</v>
      </c>
      <c r="E276" s="9">
        <v>561</v>
      </c>
    </row>
    <row r="277" spans="1:5" ht="14">
      <c r="A277" s="5" t="s">
        <v>68</v>
      </c>
      <c r="B277" s="6">
        <v>43362</v>
      </c>
      <c r="C277" s="10">
        <f t="shared" si="0"/>
        <v>2018</v>
      </c>
      <c r="D277" s="8" t="s">
        <v>9</v>
      </c>
      <c r="E277" s="9">
        <v>1664</v>
      </c>
    </row>
    <row r="278" spans="1:5" ht="14">
      <c r="A278" s="5" t="s">
        <v>68</v>
      </c>
      <c r="B278" s="6">
        <v>43362</v>
      </c>
      <c r="C278" s="10">
        <f t="shared" si="0"/>
        <v>2018</v>
      </c>
      <c r="D278" s="8" t="s">
        <v>10</v>
      </c>
      <c r="E278" s="9">
        <v>1278</v>
      </c>
    </row>
    <row r="279" spans="1:5" ht="14">
      <c r="A279" s="5" t="s">
        <v>68</v>
      </c>
      <c r="B279" s="6">
        <v>43362</v>
      </c>
      <c r="C279" s="10">
        <f t="shared" si="0"/>
        <v>2018</v>
      </c>
      <c r="D279" s="8" t="s">
        <v>11</v>
      </c>
      <c r="E279" s="9">
        <v>542</v>
      </c>
    </row>
    <row r="280" spans="1:5" ht="14">
      <c r="A280" s="5" t="s">
        <v>68</v>
      </c>
      <c r="B280" s="6">
        <v>43362</v>
      </c>
      <c r="C280" s="10">
        <f t="shared" si="0"/>
        <v>2018</v>
      </c>
      <c r="D280" s="8" t="s">
        <v>12</v>
      </c>
      <c r="E280" s="9">
        <v>821</v>
      </c>
    </row>
    <row r="281" spans="1:5" ht="14">
      <c r="A281" s="5" t="s">
        <v>68</v>
      </c>
      <c r="B281" s="6">
        <v>43362</v>
      </c>
      <c r="C281" s="10">
        <f t="shared" si="0"/>
        <v>2018</v>
      </c>
      <c r="D281" s="8" t="s">
        <v>13</v>
      </c>
      <c r="E281" s="9">
        <v>530</v>
      </c>
    </row>
    <row r="282" spans="1:5" ht="14">
      <c r="A282" s="5" t="s">
        <v>69</v>
      </c>
      <c r="B282" s="6">
        <v>43348</v>
      </c>
      <c r="C282" s="10">
        <f t="shared" si="0"/>
        <v>2018</v>
      </c>
      <c r="D282" s="8" t="s">
        <v>9</v>
      </c>
      <c r="E282" s="9">
        <v>1664</v>
      </c>
    </row>
    <row r="283" spans="1:5" ht="14">
      <c r="A283" s="5" t="s">
        <v>69</v>
      </c>
      <c r="B283" s="6">
        <v>43348</v>
      </c>
      <c r="C283" s="10">
        <f t="shared" si="0"/>
        <v>2018</v>
      </c>
      <c r="D283" s="8" t="s">
        <v>10</v>
      </c>
      <c r="E283" s="9">
        <v>1274</v>
      </c>
    </row>
    <row r="284" spans="1:5" ht="14">
      <c r="A284" s="5" t="s">
        <v>69</v>
      </c>
      <c r="B284" s="6">
        <v>43348</v>
      </c>
      <c r="C284" s="10">
        <f t="shared" si="0"/>
        <v>2018</v>
      </c>
      <c r="D284" s="8" t="s">
        <v>11</v>
      </c>
      <c r="E284" s="9">
        <v>386</v>
      </c>
    </row>
    <row r="285" spans="1:5" ht="14">
      <c r="A285" s="5" t="s">
        <v>69</v>
      </c>
      <c r="B285" s="6">
        <v>43348</v>
      </c>
      <c r="C285" s="10">
        <f t="shared" si="0"/>
        <v>2018</v>
      </c>
      <c r="D285" s="8" t="s">
        <v>12</v>
      </c>
      <c r="E285" s="9">
        <v>874</v>
      </c>
    </row>
    <row r="286" spans="1:5" ht="14">
      <c r="A286" s="5" t="s">
        <v>69</v>
      </c>
      <c r="B286" s="6">
        <v>43348</v>
      </c>
      <c r="C286" s="10">
        <f t="shared" si="0"/>
        <v>2018</v>
      </c>
      <c r="D286" s="8" t="s">
        <v>13</v>
      </c>
      <c r="E286" s="9">
        <v>540</v>
      </c>
    </row>
    <row r="287" spans="1:5" ht="14">
      <c r="A287" s="5" t="s">
        <v>70</v>
      </c>
      <c r="B287" s="6">
        <v>43335</v>
      </c>
      <c r="C287" s="10">
        <f t="shared" si="0"/>
        <v>2018</v>
      </c>
      <c r="D287" s="8" t="s">
        <v>9</v>
      </c>
      <c r="E287" s="9">
        <v>1695</v>
      </c>
    </row>
    <row r="288" spans="1:5" ht="14">
      <c r="A288" s="5" t="s">
        <v>70</v>
      </c>
      <c r="B288" s="6">
        <v>43335</v>
      </c>
      <c r="C288" s="10">
        <f t="shared" si="0"/>
        <v>2018</v>
      </c>
      <c r="D288" s="8" t="s">
        <v>10</v>
      </c>
      <c r="E288" s="9">
        <v>1272</v>
      </c>
    </row>
    <row r="289" spans="1:5" ht="14">
      <c r="A289" s="5" t="s">
        <v>70</v>
      </c>
      <c r="B289" s="6">
        <v>43335</v>
      </c>
      <c r="C289" s="10">
        <f t="shared" si="0"/>
        <v>2018</v>
      </c>
      <c r="D289" s="8" t="s">
        <v>11</v>
      </c>
      <c r="E289" s="9">
        <v>409</v>
      </c>
    </row>
    <row r="290" spans="1:5" ht="14">
      <c r="A290" s="5" t="s">
        <v>70</v>
      </c>
      <c r="B290" s="6">
        <v>43335</v>
      </c>
      <c r="C290" s="10">
        <f t="shared" si="0"/>
        <v>2018</v>
      </c>
      <c r="D290" s="8" t="s">
        <v>12</v>
      </c>
      <c r="E290" s="9">
        <v>824</v>
      </c>
    </row>
    <row r="291" spans="1:5" ht="14">
      <c r="A291" s="5" t="s">
        <v>70</v>
      </c>
      <c r="B291" s="6">
        <v>43335</v>
      </c>
      <c r="C291" s="10">
        <f t="shared" si="0"/>
        <v>2018</v>
      </c>
      <c r="D291" s="8" t="s">
        <v>13</v>
      </c>
      <c r="E291" s="9">
        <v>527</v>
      </c>
    </row>
    <row r="292" spans="1:5" ht="14">
      <c r="A292" s="5" t="s">
        <v>71</v>
      </c>
      <c r="B292" s="6">
        <v>43320</v>
      </c>
      <c r="C292" s="10">
        <f t="shared" si="0"/>
        <v>2018</v>
      </c>
      <c r="D292" s="8" t="s">
        <v>9</v>
      </c>
      <c r="E292" s="9">
        <v>1672</v>
      </c>
    </row>
    <row r="293" spans="1:5" ht="14">
      <c r="A293" s="5" t="s">
        <v>71</v>
      </c>
      <c r="B293" s="6">
        <v>43320</v>
      </c>
      <c r="C293" s="10">
        <f t="shared" si="0"/>
        <v>2018</v>
      </c>
      <c r="D293" s="8" t="s">
        <v>10</v>
      </c>
      <c r="E293" s="9">
        <v>1265</v>
      </c>
    </row>
    <row r="294" spans="1:5" ht="14">
      <c r="A294" s="5" t="s">
        <v>71</v>
      </c>
      <c r="B294" s="6">
        <v>43320</v>
      </c>
      <c r="C294" s="10">
        <f t="shared" si="0"/>
        <v>2018</v>
      </c>
      <c r="D294" s="8" t="s">
        <v>11</v>
      </c>
      <c r="E294" s="9">
        <v>379</v>
      </c>
    </row>
    <row r="295" spans="1:5" ht="14">
      <c r="A295" s="5" t="s">
        <v>71</v>
      </c>
      <c r="B295" s="6">
        <v>43320</v>
      </c>
      <c r="C295" s="10">
        <f t="shared" si="0"/>
        <v>2018</v>
      </c>
      <c r="D295" s="8" t="s">
        <v>12</v>
      </c>
      <c r="E295" s="9">
        <v>845</v>
      </c>
    </row>
    <row r="296" spans="1:5" ht="14">
      <c r="A296" s="5" t="s">
        <v>71</v>
      </c>
      <c r="B296" s="6">
        <v>43320</v>
      </c>
      <c r="C296" s="10">
        <f t="shared" si="0"/>
        <v>2018</v>
      </c>
      <c r="D296" s="8" t="s">
        <v>13</v>
      </c>
      <c r="E296" s="9">
        <v>536</v>
      </c>
    </row>
    <row r="297" spans="1:5" ht="14">
      <c r="A297" s="5" t="s">
        <v>72</v>
      </c>
      <c r="B297" s="6">
        <v>43299</v>
      </c>
      <c r="C297" s="10">
        <f t="shared" si="0"/>
        <v>2018</v>
      </c>
      <c r="D297" s="8" t="s">
        <v>9</v>
      </c>
      <c r="E297" s="9">
        <v>1443</v>
      </c>
    </row>
    <row r="298" spans="1:5" ht="14">
      <c r="A298" s="5" t="s">
        <v>72</v>
      </c>
      <c r="B298" s="6">
        <v>43299</v>
      </c>
      <c r="C298" s="10">
        <f t="shared" si="0"/>
        <v>2018</v>
      </c>
      <c r="D298" s="8" t="s">
        <v>10</v>
      </c>
      <c r="E298" s="9">
        <v>1285</v>
      </c>
    </row>
    <row r="299" spans="1:5" ht="14">
      <c r="A299" s="5" t="s">
        <v>72</v>
      </c>
      <c r="B299" s="6">
        <v>43299</v>
      </c>
      <c r="C299" s="10">
        <f t="shared" si="0"/>
        <v>2018</v>
      </c>
      <c r="D299" s="8" t="s">
        <v>11</v>
      </c>
      <c r="E299" s="9">
        <v>320</v>
      </c>
    </row>
    <row r="300" spans="1:5" ht="14">
      <c r="A300" s="5" t="s">
        <v>72</v>
      </c>
      <c r="B300" s="6">
        <v>43299</v>
      </c>
      <c r="C300" s="10">
        <f t="shared" si="0"/>
        <v>2018</v>
      </c>
      <c r="D300" s="8" t="s">
        <v>12</v>
      </c>
      <c r="E300" s="9">
        <v>537</v>
      </c>
    </row>
    <row r="301" spans="1:5" ht="14">
      <c r="A301" s="5" t="s">
        <v>72</v>
      </c>
      <c r="B301" s="6">
        <v>43299</v>
      </c>
      <c r="C301" s="10">
        <f t="shared" si="0"/>
        <v>2018</v>
      </c>
      <c r="D301" s="8" t="s">
        <v>13</v>
      </c>
      <c r="E301" s="9">
        <v>558</v>
      </c>
    </row>
    <row r="302" spans="1:5" ht="14">
      <c r="A302" s="5" t="s">
        <v>73</v>
      </c>
      <c r="B302" s="6">
        <v>43285</v>
      </c>
      <c r="C302" s="10">
        <f t="shared" si="0"/>
        <v>2018</v>
      </c>
      <c r="D302" s="8" t="s">
        <v>9</v>
      </c>
      <c r="E302" s="9">
        <v>1435</v>
      </c>
    </row>
    <row r="303" spans="1:5" ht="14">
      <c r="A303" s="5" t="s">
        <v>73</v>
      </c>
      <c r="B303" s="6">
        <v>43285</v>
      </c>
      <c r="C303" s="10">
        <f t="shared" si="0"/>
        <v>2018</v>
      </c>
      <c r="D303" s="8" t="s">
        <v>10</v>
      </c>
      <c r="E303" s="9">
        <v>1288</v>
      </c>
    </row>
    <row r="304" spans="1:5" ht="14">
      <c r="A304" s="5" t="s">
        <v>73</v>
      </c>
      <c r="B304" s="6">
        <v>43285</v>
      </c>
      <c r="C304" s="10">
        <f t="shared" si="0"/>
        <v>2018</v>
      </c>
      <c r="D304" s="8" t="s">
        <v>11</v>
      </c>
      <c r="E304" s="9">
        <v>313</v>
      </c>
    </row>
    <row r="305" spans="1:5" ht="14">
      <c r="A305" s="5" t="s">
        <v>73</v>
      </c>
      <c r="B305" s="6">
        <v>43285</v>
      </c>
      <c r="C305" s="10">
        <f t="shared" si="0"/>
        <v>2018</v>
      </c>
      <c r="D305" s="8" t="s">
        <v>12</v>
      </c>
      <c r="E305" s="9">
        <v>612</v>
      </c>
    </row>
    <row r="306" spans="1:5" ht="14">
      <c r="A306" s="5" t="s">
        <v>73</v>
      </c>
      <c r="B306" s="6">
        <v>43285</v>
      </c>
      <c r="C306" s="10">
        <f t="shared" si="0"/>
        <v>2018</v>
      </c>
      <c r="D306" s="8" t="s">
        <v>13</v>
      </c>
      <c r="E306" s="9">
        <v>591</v>
      </c>
    </row>
    <row r="307" spans="1:5" ht="14">
      <c r="A307" s="5" t="s">
        <v>74</v>
      </c>
      <c r="B307" s="6">
        <v>43271</v>
      </c>
      <c r="C307" s="10">
        <f t="shared" si="0"/>
        <v>2018</v>
      </c>
      <c r="D307" s="8" t="s">
        <v>9</v>
      </c>
      <c r="E307" s="9">
        <v>1446</v>
      </c>
    </row>
    <row r="308" spans="1:5" ht="14">
      <c r="A308" s="5" t="s">
        <v>74</v>
      </c>
      <c r="B308" s="6">
        <v>43271</v>
      </c>
      <c r="C308" s="10">
        <f t="shared" si="0"/>
        <v>2018</v>
      </c>
      <c r="D308" s="8" t="s">
        <v>10</v>
      </c>
      <c r="E308" s="9">
        <v>1316</v>
      </c>
    </row>
    <row r="309" spans="1:5" ht="14">
      <c r="A309" s="5" t="s">
        <v>74</v>
      </c>
      <c r="B309" s="6">
        <v>43271</v>
      </c>
      <c r="C309" s="10">
        <f t="shared" si="0"/>
        <v>2018</v>
      </c>
      <c r="D309" s="8" t="s">
        <v>11</v>
      </c>
      <c r="E309" s="9">
        <v>308</v>
      </c>
    </row>
    <row r="310" spans="1:5" ht="14">
      <c r="A310" s="5" t="s">
        <v>74</v>
      </c>
      <c r="B310" s="6">
        <v>43271</v>
      </c>
      <c r="C310" s="10">
        <f t="shared" si="0"/>
        <v>2018</v>
      </c>
      <c r="D310" s="8" t="s">
        <v>12</v>
      </c>
      <c r="E310" s="9">
        <v>527</v>
      </c>
    </row>
    <row r="311" spans="1:5" ht="14">
      <c r="A311" s="5" t="s">
        <v>74</v>
      </c>
      <c r="B311" s="6">
        <v>43271</v>
      </c>
      <c r="C311" s="10">
        <f t="shared" si="0"/>
        <v>2018</v>
      </c>
      <c r="D311" s="8" t="s">
        <v>13</v>
      </c>
      <c r="E311" s="9">
        <v>581</v>
      </c>
    </row>
    <row r="312" spans="1:5" ht="14">
      <c r="A312" s="5" t="s">
        <v>75</v>
      </c>
      <c r="B312" s="6">
        <v>43257</v>
      </c>
      <c r="C312" s="10">
        <f t="shared" si="0"/>
        <v>2018</v>
      </c>
      <c r="D312" s="8" t="s">
        <v>9</v>
      </c>
      <c r="E312" s="9">
        <v>1441</v>
      </c>
    </row>
    <row r="313" spans="1:5" ht="14">
      <c r="A313" s="5" t="s">
        <v>75</v>
      </c>
      <c r="B313" s="6">
        <v>43257</v>
      </c>
      <c r="C313" s="10">
        <f t="shared" si="0"/>
        <v>2018</v>
      </c>
      <c r="D313" s="8" t="s">
        <v>10</v>
      </c>
      <c r="E313" s="9">
        <v>1293</v>
      </c>
    </row>
    <row r="314" spans="1:5" ht="14">
      <c r="A314" s="5" t="s">
        <v>75</v>
      </c>
      <c r="B314" s="6">
        <v>43257</v>
      </c>
      <c r="C314" s="10">
        <f t="shared" si="0"/>
        <v>2018</v>
      </c>
      <c r="D314" s="8" t="s">
        <v>11</v>
      </c>
      <c r="E314" s="9">
        <v>425</v>
      </c>
    </row>
    <row r="315" spans="1:5" ht="14">
      <c r="A315" s="5" t="s">
        <v>75</v>
      </c>
      <c r="B315" s="6">
        <v>43257</v>
      </c>
      <c r="C315" s="10">
        <f t="shared" si="0"/>
        <v>2018</v>
      </c>
      <c r="D315" s="8" t="s">
        <v>12</v>
      </c>
      <c r="E315" s="9">
        <v>572</v>
      </c>
    </row>
    <row r="316" spans="1:5" ht="14">
      <c r="A316" s="5" t="s">
        <v>75</v>
      </c>
      <c r="B316" s="6">
        <v>43257</v>
      </c>
      <c r="C316" s="10">
        <f t="shared" si="0"/>
        <v>2018</v>
      </c>
      <c r="D316" s="8" t="s">
        <v>13</v>
      </c>
      <c r="E316" s="9">
        <v>559</v>
      </c>
    </row>
    <row r="317" spans="1:5" ht="14">
      <c r="A317" s="5" t="s">
        <v>76</v>
      </c>
      <c r="B317" s="6">
        <v>43243</v>
      </c>
      <c r="C317" s="10">
        <f t="shared" si="0"/>
        <v>2018</v>
      </c>
      <c r="D317" s="8" t="s">
        <v>9</v>
      </c>
      <c r="E317" s="9">
        <v>1434</v>
      </c>
    </row>
    <row r="318" spans="1:5" ht="14">
      <c r="A318" s="5" t="s">
        <v>76</v>
      </c>
      <c r="B318" s="6">
        <v>43243</v>
      </c>
      <c r="C318" s="10">
        <f t="shared" si="0"/>
        <v>2018</v>
      </c>
      <c r="D318" s="8" t="s">
        <v>10</v>
      </c>
      <c r="E318" s="9">
        <v>1283</v>
      </c>
    </row>
    <row r="319" spans="1:5" ht="14">
      <c r="A319" s="5" t="s">
        <v>76</v>
      </c>
      <c r="B319" s="6">
        <v>43243</v>
      </c>
      <c r="C319" s="10">
        <f t="shared" si="0"/>
        <v>2018</v>
      </c>
      <c r="D319" s="8" t="s">
        <v>11</v>
      </c>
      <c r="E319" s="9">
        <v>385</v>
      </c>
    </row>
    <row r="320" spans="1:5" ht="14">
      <c r="A320" s="5" t="s">
        <v>76</v>
      </c>
      <c r="B320" s="6">
        <v>43243</v>
      </c>
      <c r="C320" s="10">
        <f t="shared" si="0"/>
        <v>2018</v>
      </c>
      <c r="D320" s="8" t="s">
        <v>12</v>
      </c>
      <c r="E320" s="9">
        <v>529</v>
      </c>
    </row>
    <row r="321" spans="1:5" ht="14">
      <c r="A321" s="5" t="s">
        <v>76</v>
      </c>
      <c r="B321" s="6">
        <v>43243</v>
      </c>
      <c r="C321" s="10">
        <f t="shared" si="0"/>
        <v>2018</v>
      </c>
      <c r="D321" s="8" t="s">
        <v>13</v>
      </c>
      <c r="E321" s="9">
        <v>558</v>
      </c>
    </row>
    <row r="322" spans="1:5" ht="14">
      <c r="A322" s="5" t="s">
        <v>77</v>
      </c>
      <c r="B322" s="6">
        <v>43229</v>
      </c>
      <c r="C322" s="10">
        <f t="shared" si="0"/>
        <v>2018</v>
      </c>
      <c r="D322" s="8" t="s">
        <v>9</v>
      </c>
      <c r="E322" s="9">
        <v>1435</v>
      </c>
    </row>
    <row r="323" spans="1:5" ht="14">
      <c r="A323" s="5" t="s">
        <v>77</v>
      </c>
      <c r="B323" s="6">
        <v>43229</v>
      </c>
      <c r="C323" s="10">
        <f t="shared" si="0"/>
        <v>2018</v>
      </c>
      <c r="D323" s="8" t="s">
        <v>10</v>
      </c>
      <c r="E323" s="9">
        <v>1280</v>
      </c>
    </row>
    <row r="324" spans="1:5" ht="14">
      <c r="A324" s="5" t="s">
        <v>77</v>
      </c>
      <c r="B324" s="6">
        <v>43229</v>
      </c>
      <c r="C324" s="10">
        <f t="shared" si="0"/>
        <v>2018</v>
      </c>
      <c r="D324" s="8" t="s">
        <v>11</v>
      </c>
      <c r="E324" s="9">
        <v>308</v>
      </c>
    </row>
    <row r="325" spans="1:5" ht="14">
      <c r="A325" s="5" t="s">
        <v>77</v>
      </c>
      <c r="B325" s="6">
        <v>43229</v>
      </c>
      <c r="C325" s="10">
        <f t="shared" si="0"/>
        <v>2018</v>
      </c>
      <c r="D325" s="8" t="s">
        <v>12</v>
      </c>
      <c r="E325" s="9">
        <v>560</v>
      </c>
    </row>
    <row r="326" spans="1:5" ht="14">
      <c r="A326" s="5" t="s">
        <v>77</v>
      </c>
      <c r="B326" s="6">
        <v>43229</v>
      </c>
      <c r="C326" s="10">
        <f t="shared" si="0"/>
        <v>2018</v>
      </c>
      <c r="D326" s="8" t="s">
        <v>13</v>
      </c>
      <c r="E326" s="9">
        <v>565</v>
      </c>
    </row>
    <row r="327" spans="1:5" ht="14">
      <c r="A327" s="5" t="s">
        <v>78</v>
      </c>
      <c r="B327" s="6">
        <v>43208</v>
      </c>
      <c r="C327" s="10">
        <f t="shared" si="0"/>
        <v>2018</v>
      </c>
      <c r="D327" s="8" t="s">
        <v>9</v>
      </c>
      <c r="E327" s="9">
        <v>1566</v>
      </c>
    </row>
    <row r="328" spans="1:5" ht="14">
      <c r="A328" s="5" t="s">
        <v>78</v>
      </c>
      <c r="B328" s="6">
        <v>43208</v>
      </c>
      <c r="C328" s="10">
        <f t="shared" si="0"/>
        <v>2018</v>
      </c>
      <c r="D328" s="8" t="s">
        <v>10</v>
      </c>
      <c r="E328" s="9">
        <v>1417</v>
      </c>
    </row>
    <row r="329" spans="1:5" ht="14">
      <c r="A329" s="5" t="s">
        <v>78</v>
      </c>
      <c r="B329" s="6">
        <v>43208</v>
      </c>
      <c r="C329" s="10">
        <f t="shared" si="0"/>
        <v>2018</v>
      </c>
      <c r="D329" s="8" t="s">
        <v>11</v>
      </c>
      <c r="E329" s="9">
        <v>260</v>
      </c>
    </row>
    <row r="330" spans="1:5" ht="14">
      <c r="A330" s="5" t="s">
        <v>78</v>
      </c>
      <c r="B330" s="6">
        <v>43208</v>
      </c>
      <c r="C330" s="10">
        <f t="shared" si="0"/>
        <v>2018</v>
      </c>
      <c r="D330" s="8" t="s">
        <v>12</v>
      </c>
      <c r="E330" s="9">
        <v>518</v>
      </c>
    </row>
    <row r="331" spans="1:5" ht="14">
      <c r="A331" s="5" t="s">
        <v>78</v>
      </c>
      <c r="B331" s="6">
        <v>43208</v>
      </c>
      <c r="C331" s="10">
        <f t="shared" si="0"/>
        <v>2018</v>
      </c>
      <c r="D331" s="8" t="s">
        <v>13</v>
      </c>
      <c r="E331" s="9">
        <v>573</v>
      </c>
    </row>
    <row r="332" spans="1:5" ht="14">
      <c r="A332" s="5" t="s">
        <v>79</v>
      </c>
      <c r="B332" s="6">
        <v>43194</v>
      </c>
      <c r="C332" s="10">
        <f t="shared" si="0"/>
        <v>2018</v>
      </c>
      <c r="D332" s="8" t="s">
        <v>9</v>
      </c>
      <c r="E332" s="9">
        <v>1566</v>
      </c>
    </row>
    <row r="333" spans="1:5" ht="14">
      <c r="A333" s="5" t="s">
        <v>79</v>
      </c>
      <c r="B333" s="6">
        <v>43194</v>
      </c>
      <c r="C333" s="10">
        <f t="shared" si="0"/>
        <v>2018</v>
      </c>
      <c r="D333" s="8" t="s">
        <v>10</v>
      </c>
      <c r="E333" s="9">
        <v>1389</v>
      </c>
    </row>
    <row r="334" spans="1:5" ht="14">
      <c r="A334" s="5" t="s">
        <v>79</v>
      </c>
      <c r="B334" s="6">
        <v>43194</v>
      </c>
      <c r="C334" s="10">
        <f t="shared" si="0"/>
        <v>2018</v>
      </c>
      <c r="D334" s="8" t="s">
        <v>11</v>
      </c>
      <c r="E334" s="9">
        <v>292</v>
      </c>
    </row>
    <row r="335" spans="1:5" ht="14">
      <c r="A335" s="5" t="s">
        <v>79</v>
      </c>
      <c r="B335" s="6">
        <v>43194</v>
      </c>
      <c r="C335" s="10">
        <f t="shared" si="0"/>
        <v>2018</v>
      </c>
      <c r="D335" s="8" t="s">
        <v>12</v>
      </c>
      <c r="E335" s="9">
        <v>516</v>
      </c>
    </row>
    <row r="336" spans="1:5" ht="14">
      <c r="A336" s="5" t="s">
        <v>79</v>
      </c>
      <c r="B336" s="6">
        <v>43194</v>
      </c>
      <c r="C336" s="10">
        <f t="shared" si="0"/>
        <v>2018</v>
      </c>
      <c r="D336" s="8" t="s">
        <v>13</v>
      </c>
      <c r="E336" s="9">
        <v>612</v>
      </c>
    </row>
    <row r="337" spans="1:5" ht="14">
      <c r="A337" s="5" t="s">
        <v>80</v>
      </c>
      <c r="B337" s="6">
        <v>43180</v>
      </c>
      <c r="C337" s="10">
        <f t="shared" si="0"/>
        <v>2018</v>
      </c>
      <c r="D337" s="8" t="s">
        <v>9</v>
      </c>
      <c r="E337" s="9">
        <v>1559</v>
      </c>
    </row>
    <row r="338" spans="1:5" ht="14">
      <c r="A338" s="5" t="s">
        <v>80</v>
      </c>
      <c r="B338" s="6">
        <v>43180</v>
      </c>
      <c r="C338" s="10">
        <f t="shared" si="0"/>
        <v>2018</v>
      </c>
      <c r="D338" s="8" t="s">
        <v>10</v>
      </c>
      <c r="E338" s="9">
        <v>1402</v>
      </c>
    </row>
    <row r="339" spans="1:5" ht="14">
      <c r="A339" s="5" t="s">
        <v>80</v>
      </c>
      <c r="B339" s="6">
        <v>43180</v>
      </c>
      <c r="C339" s="10">
        <f t="shared" si="0"/>
        <v>2018</v>
      </c>
      <c r="D339" s="8" t="s">
        <v>11</v>
      </c>
      <c r="E339" s="9">
        <v>247</v>
      </c>
    </row>
    <row r="340" spans="1:5" ht="14">
      <c r="A340" s="5" t="s">
        <v>80</v>
      </c>
      <c r="B340" s="6">
        <v>43180</v>
      </c>
      <c r="C340" s="10">
        <f t="shared" si="0"/>
        <v>2018</v>
      </c>
      <c r="D340" s="8" t="s">
        <v>12</v>
      </c>
      <c r="E340" s="9">
        <v>522</v>
      </c>
    </row>
    <row r="341" spans="1:5" ht="14">
      <c r="A341" s="5" t="s">
        <v>80</v>
      </c>
      <c r="B341" s="6">
        <v>43180</v>
      </c>
      <c r="C341" s="10">
        <f t="shared" si="0"/>
        <v>2018</v>
      </c>
      <c r="D341" s="8" t="s">
        <v>13</v>
      </c>
      <c r="E341" s="9">
        <v>571</v>
      </c>
    </row>
    <row r="342" spans="1:5" ht="14">
      <c r="A342" s="5" t="s">
        <v>81</v>
      </c>
      <c r="B342" s="6">
        <v>43166</v>
      </c>
      <c r="C342" s="10">
        <f t="shared" si="0"/>
        <v>2018</v>
      </c>
      <c r="D342" s="8" t="s">
        <v>9</v>
      </c>
      <c r="E342" s="9">
        <v>1580</v>
      </c>
    </row>
    <row r="343" spans="1:5" ht="14">
      <c r="A343" s="5" t="s">
        <v>81</v>
      </c>
      <c r="B343" s="6">
        <v>43166</v>
      </c>
      <c r="C343" s="10">
        <f t="shared" si="0"/>
        <v>2018</v>
      </c>
      <c r="D343" s="8" t="s">
        <v>10</v>
      </c>
      <c r="E343" s="9">
        <v>1390</v>
      </c>
    </row>
    <row r="344" spans="1:5" ht="14">
      <c r="A344" s="5" t="s">
        <v>81</v>
      </c>
      <c r="B344" s="6">
        <v>43166</v>
      </c>
      <c r="C344" s="10">
        <f t="shared" si="0"/>
        <v>2018</v>
      </c>
      <c r="D344" s="8" t="s">
        <v>11</v>
      </c>
      <c r="E344" s="9">
        <v>247</v>
      </c>
    </row>
    <row r="345" spans="1:5" ht="14">
      <c r="A345" s="5" t="s">
        <v>81</v>
      </c>
      <c r="B345" s="6">
        <v>43166</v>
      </c>
      <c r="C345" s="10">
        <f t="shared" si="0"/>
        <v>2018</v>
      </c>
      <c r="D345" s="8" t="s">
        <v>12</v>
      </c>
      <c r="E345" s="9">
        <v>528</v>
      </c>
    </row>
    <row r="346" spans="1:5" ht="14">
      <c r="A346" s="5" t="s">
        <v>81</v>
      </c>
      <c r="B346" s="6">
        <v>43166</v>
      </c>
      <c r="C346" s="10">
        <f t="shared" si="0"/>
        <v>2018</v>
      </c>
      <c r="D346" s="8" t="s">
        <v>13</v>
      </c>
      <c r="E346" s="9">
        <v>571</v>
      </c>
    </row>
    <row r="347" spans="1:5" ht="14">
      <c r="A347" s="5" t="s">
        <v>82</v>
      </c>
      <c r="B347" s="6">
        <v>43152</v>
      </c>
      <c r="C347" s="10">
        <f t="shared" si="0"/>
        <v>2018</v>
      </c>
      <c r="D347" s="8" t="s">
        <v>9</v>
      </c>
      <c r="E347" s="9">
        <v>1562</v>
      </c>
    </row>
    <row r="348" spans="1:5" ht="14">
      <c r="A348" s="5" t="s">
        <v>82</v>
      </c>
      <c r="B348" s="6">
        <v>43152</v>
      </c>
      <c r="C348" s="10">
        <f t="shared" si="0"/>
        <v>2018</v>
      </c>
      <c r="D348" s="8" t="s">
        <v>10</v>
      </c>
      <c r="E348" s="9">
        <v>1391</v>
      </c>
    </row>
    <row r="349" spans="1:5" ht="14">
      <c r="A349" s="5" t="s">
        <v>82</v>
      </c>
      <c r="B349" s="6">
        <v>43152</v>
      </c>
      <c r="C349" s="10">
        <f t="shared" si="0"/>
        <v>2018</v>
      </c>
      <c r="D349" s="8" t="s">
        <v>11</v>
      </c>
      <c r="E349" s="9">
        <v>257</v>
      </c>
    </row>
    <row r="350" spans="1:5" ht="14">
      <c r="A350" s="5" t="s">
        <v>82</v>
      </c>
      <c r="B350" s="6">
        <v>43152</v>
      </c>
      <c r="C350" s="10">
        <f t="shared" si="0"/>
        <v>2018</v>
      </c>
      <c r="D350" s="8" t="s">
        <v>12</v>
      </c>
      <c r="E350" s="9">
        <v>577</v>
      </c>
    </row>
    <row r="351" spans="1:5" ht="14">
      <c r="A351" s="5" t="s">
        <v>82</v>
      </c>
      <c r="B351" s="6">
        <v>43152</v>
      </c>
      <c r="C351" s="10">
        <f t="shared" si="0"/>
        <v>2018</v>
      </c>
      <c r="D351" s="8" t="s">
        <v>13</v>
      </c>
      <c r="E351" s="9">
        <v>586</v>
      </c>
    </row>
    <row r="352" spans="1:5" ht="14">
      <c r="A352" s="5" t="s">
        <v>83</v>
      </c>
      <c r="B352" s="6">
        <v>43138</v>
      </c>
      <c r="C352" s="10">
        <f t="shared" si="0"/>
        <v>2018</v>
      </c>
      <c r="D352" s="8" t="s">
        <v>9</v>
      </c>
      <c r="E352" s="9">
        <v>1557</v>
      </c>
    </row>
    <row r="353" spans="1:5" ht="14">
      <c r="A353" s="5" t="s">
        <v>83</v>
      </c>
      <c r="B353" s="6">
        <v>43138</v>
      </c>
      <c r="C353" s="10">
        <f t="shared" si="0"/>
        <v>2018</v>
      </c>
      <c r="D353" s="8" t="s">
        <v>10</v>
      </c>
      <c r="E353" s="9">
        <v>1396</v>
      </c>
    </row>
    <row r="354" spans="1:5" ht="14">
      <c r="A354" s="5" t="s">
        <v>83</v>
      </c>
      <c r="B354" s="6">
        <v>43138</v>
      </c>
      <c r="C354" s="10">
        <f t="shared" si="0"/>
        <v>2018</v>
      </c>
      <c r="D354" s="8" t="s">
        <v>11</v>
      </c>
      <c r="E354" s="9">
        <v>249</v>
      </c>
    </row>
    <row r="355" spans="1:5" ht="14">
      <c r="A355" s="5" t="s">
        <v>83</v>
      </c>
      <c r="B355" s="6">
        <v>43138</v>
      </c>
      <c r="C355" s="10">
        <f t="shared" si="0"/>
        <v>2018</v>
      </c>
      <c r="D355" s="8" t="s">
        <v>12</v>
      </c>
      <c r="E355" s="9">
        <v>624</v>
      </c>
    </row>
    <row r="356" spans="1:5" ht="14">
      <c r="A356" s="5" t="s">
        <v>83</v>
      </c>
      <c r="B356" s="6">
        <v>43138</v>
      </c>
      <c r="C356" s="10">
        <f t="shared" si="0"/>
        <v>2018</v>
      </c>
      <c r="D356" s="8" t="s">
        <v>13</v>
      </c>
      <c r="E356" s="9">
        <v>566</v>
      </c>
    </row>
    <row r="357" spans="1:5" ht="14">
      <c r="A357" s="5" t="s">
        <v>84</v>
      </c>
      <c r="B357" s="6">
        <v>43117</v>
      </c>
      <c r="C357" s="10">
        <f t="shared" si="0"/>
        <v>2018</v>
      </c>
      <c r="D357" s="8" t="s">
        <v>9</v>
      </c>
      <c r="E357" s="9">
        <v>1713</v>
      </c>
    </row>
    <row r="358" spans="1:5" ht="14">
      <c r="A358" s="5" t="s">
        <v>84</v>
      </c>
      <c r="B358" s="6">
        <v>43117</v>
      </c>
      <c r="C358" s="10">
        <f t="shared" si="0"/>
        <v>2018</v>
      </c>
      <c r="D358" s="8" t="s">
        <v>10</v>
      </c>
      <c r="E358" s="9">
        <v>1381</v>
      </c>
    </row>
    <row r="359" spans="1:5" ht="14">
      <c r="A359" s="5" t="s">
        <v>84</v>
      </c>
      <c r="B359" s="6">
        <v>43117</v>
      </c>
      <c r="C359" s="10">
        <f t="shared" si="0"/>
        <v>2018</v>
      </c>
      <c r="D359" s="8" t="s">
        <v>11</v>
      </c>
      <c r="E359" s="9">
        <v>257</v>
      </c>
    </row>
    <row r="360" spans="1:5" ht="14">
      <c r="A360" s="5" t="s">
        <v>84</v>
      </c>
      <c r="B360" s="6">
        <v>43117</v>
      </c>
      <c r="C360" s="10">
        <f t="shared" si="0"/>
        <v>2018</v>
      </c>
      <c r="D360" s="8" t="s">
        <v>12</v>
      </c>
      <c r="E360" s="9">
        <v>565</v>
      </c>
    </row>
    <row r="361" spans="1:5" ht="14">
      <c r="A361" s="5" t="s">
        <v>84</v>
      </c>
      <c r="B361" s="6">
        <v>43117</v>
      </c>
      <c r="C361" s="10">
        <f t="shared" si="0"/>
        <v>2018</v>
      </c>
      <c r="D361" s="8" t="s">
        <v>13</v>
      </c>
      <c r="E361" s="9">
        <v>515</v>
      </c>
    </row>
    <row r="362" spans="1:5" ht="14">
      <c r="A362" s="5" t="s">
        <v>85</v>
      </c>
      <c r="B362" s="6">
        <v>43104</v>
      </c>
      <c r="C362" s="10">
        <f t="shared" si="0"/>
        <v>2018</v>
      </c>
      <c r="D362" s="8" t="s">
        <v>9</v>
      </c>
      <c r="E362" s="9">
        <v>1693</v>
      </c>
    </row>
    <row r="363" spans="1:5" ht="14">
      <c r="A363" s="5" t="s">
        <v>85</v>
      </c>
      <c r="B363" s="6">
        <v>43104</v>
      </c>
      <c r="C363" s="10">
        <f t="shared" si="0"/>
        <v>2018</v>
      </c>
      <c r="D363" s="8" t="s">
        <v>10</v>
      </c>
      <c r="E363" s="9">
        <v>1374</v>
      </c>
    </row>
    <row r="364" spans="1:5" ht="14">
      <c r="A364" s="5" t="s">
        <v>85</v>
      </c>
      <c r="B364" s="6">
        <v>43104</v>
      </c>
      <c r="C364" s="10">
        <f t="shared" si="0"/>
        <v>2018</v>
      </c>
      <c r="D364" s="8" t="s">
        <v>11</v>
      </c>
      <c r="E364" s="9">
        <v>249</v>
      </c>
    </row>
    <row r="365" spans="1:5" ht="14">
      <c r="A365" s="5" t="s">
        <v>85</v>
      </c>
      <c r="B365" s="6">
        <v>43104</v>
      </c>
      <c r="C365" s="10">
        <f t="shared" si="0"/>
        <v>2018</v>
      </c>
      <c r="D365" s="8" t="s">
        <v>12</v>
      </c>
      <c r="E365" s="9">
        <v>525</v>
      </c>
    </row>
    <row r="366" spans="1:5" ht="14">
      <c r="A366" s="5" t="s">
        <v>85</v>
      </c>
      <c r="B366" s="6">
        <v>43104</v>
      </c>
      <c r="C366" s="10">
        <f t="shared" si="0"/>
        <v>2018</v>
      </c>
      <c r="D366" s="8" t="s">
        <v>13</v>
      </c>
      <c r="E366" s="9">
        <v>518</v>
      </c>
    </row>
    <row r="367" spans="1:5" ht="14">
      <c r="A367" s="5" t="s">
        <v>86</v>
      </c>
      <c r="B367" s="6">
        <v>43089</v>
      </c>
      <c r="C367" s="10">
        <f t="shared" si="0"/>
        <v>2017</v>
      </c>
      <c r="D367" s="8" t="s">
        <v>9</v>
      </c>
      <c r="E367" s="9">
        <v>1687</v>
      </c>
    </row>
    <row r="368" spans="1:5" ht="14">
      <c r="A368" s="5" t="s">
        <v>86</v>
      </c>
      <c r="B368" s="6">
        <v>43089</v>
      </c>
      <c r="C368" s="10">
        <f t="shared" si="0"/>
        <v>2017</v>
      </c>
      <c r="D368" s="8" t="s">
        <v>10</v>
      </c>
      <c r="E368" s="9">
        <v>1374</v>
      </c>
    </row>
    <row r="369" spans="1:5" ht="14">
      <c r="A369" s="5" t="s">
        <v>86</v>
      </c>
      <c r="B369" s="6">
        <v>43089</v>
      </c>
      <c r="C369" s="10">
        <f t="shared" si="0"/>
        <v>2017</v>
      </c>
      <c r="D369" s="8" t="s">
        <v>11</v>
      </c>
      <c r="E369" s="9">
        <v>246</v>
      </c>
    </row>
    <row r="370" spans="1:5" ht="14">
      <c r="A370" s="5" t="s">
        <v>86</v>
      </c>
      <c r="B370" s="6">
        <v>43089</v>
      </c>
      <c r="C370" s="10">
        <f t="shared" si="0"/>
        <v>2017</v>
      </c>
      <c r="D370" s="8" t="s">
        <v>12</v>
      </c>
      <c r="E370" s="9">
        <v>514</v>
      </c>
    </row>
    <row r="371" spans="1:5" ht="14">
      <c r="A371" s="5" t="s">
        <v>86</v>
      </c>
      <c r="B371" s="6">
        <v>43089</v>
      </c>
      <c r="C371" s="10">
        <f t="shared" si="0"/>
        <v>2017</v>
      </c>
      <c r="D371" s="8" t="s">
        <v>13</v>
      </c>
      <c r="E371" s="9">
        <v>531</v>
      </c>
    </row>
    <row r="372" spans="1:5" ht="14">
      <c r="A372" s="5" t="s">
        <v>87</v>
      </c>
      <c r="B372" s="6">
        <v>43075</v>
      </c>
      <c r="C372" s="10">
        <f t="shared" si="0"/>
        <v>2017</v>
      </c>
      <c r="D372" s="8" t="s">
        <v>9</v>
      </c>
      <c r="E372" s="9">
        <v>1680</v>
      </c>
    </row>
    <row r="373" spans="1:5" ht="14">
      <c r="A373" s="5" t="s">
        <v>87</v>
      </c>
      <c r="B373" s="6">
        <v>43075</v>
      </c>
      <c r="C373" s="10">
        <f t="shared" si="0"/>
        <v>2017</v>
      </c>
      <c r="D373" s="8" t="s">
        <v>10</v>
      </c>
      <c r="E373" s="9">
        <v>1375</v>
      </c>
    </row>
    <row r="374" spans="1:5" ht="14">
      <c r="A374" s="5" t="s">
        <v>87</v>
      </c>
      <c r="B374" s="6">
        <v>43075</v>
      </c>
      <c r="C374" s="10">
        <f t="shared" si="0"/>
        <v>2017</v>
      </c>
      <c r="D374" s="8" t="s">
        <v>11</v>
      </c>
      <c r="E374" s="9">
        <v>285</v>
      </c>
    </row>
    <row r="375" spans="1:5" ht="14">
      <c r="A375" s="5" t="s">
        <v>87</v>
      </c>
      <c r="B375" s="6">
        <v>43075</v>
      </c>
      <c r="C375" s="10">
        <f t="shared" si="0"/>
        <v>2017</v>
      </c>
      <c r="D375" s="8" t="s">
        <v>12</v>
      </c>
      <c r="E375" s="9">
        <v>516</v>
      </c>
    </row>
    <row r="376" spans="1:5" ht="14">
      <c r="A376" s="5" t="s">
        <v>87</v>
      </c>
      <c r="B376" s="6">
        <v>43075</v>
      </c>
      <c r="C376" s="10">
        <f t="shared" si="0"/>
        <v>2017</v>
      </c>
      <c r="D376" s="8" t="s">
        <v>13</v>
      </c>
      <c r="E376" s="9">
        <v>542</v>
      </c>
    </row>
    <row r="377" spans="1:5" ht="14">
      <c r="A377" s="5" t="s">
        <v>88</v>
      </c>
      <c r="B377" s="6">
        <v>43061</v>
      </c>
      <c r="C377" s="10">
        <f t="shared" si="0"/>
        <v>2017</v>
      </c>
      <c r="D377" s="8" t="s">
        <v>9</v>
      </c>
      <c r="E377" s="9">
        <v>1686</v>
      </c>
    </row>
    <row r="378" spans="1:5" ht="14">
      <c r="A378" s="5" t="s">
        <v>88</v>
      </c>
      <c r="B378" s="6">
        <v>43061</v>
      </c>
      <c r="C378" s="10">
        <f t="shared" si="0"/>
        <v>2017</v>
      </c>
      <c r="D378" s="8" t="s">
        <v>10</v>
      </c>
      <c r="E378" s="9">
        <v>1383</v>
      </c>
    </row>
    <row r="379" spans="1:5" ht="14">
      <c r="A379" s="5" t="s">
        <v>88</v>
      </c>
      <c r="B379" s="6">
        <v>43061</v>
      </c>
      <c r="C379" s="10">
        <f t="shared" si="0"/>
        <v>2017</v>
      </c>
      <c r="D379" s="8" t="s">
        <v>11</v>
      </c>
      <c r="E379" s="9">
        <v>244</v>
      </c>
    </row>
    <row r="380" spans="1:5" ht="14">
      <c r="A380" s="5" t="s">
        <v>88</v>
      </c>
      <c r="B380" s="6">
        <v>43061</v>
      </c>
      <c r="C380" s="10">
        <f t="shared" si="0"/>
        <v>2017</v>
      </c>
      <c r="D380" s="8" t="s">
        <v>12</v>
      </c>
      <c r="E380" s="9">
        <v>538</v>
      </c>
    </row>
    <row r="381" spans="1:5" ht="14">
      <c r="A381" s="5" t="s">
        <v>88</v>
      </c>
      <c r="B381" s="6">
        <v>43061</v>
      </c>
      <c r="C381" s="10">
        <f t="shared" si="0"/>
        <v>2017</v>
      </c>
      <c r="D381" s="8" t="s">
        <v>13</v>
      </c>
      <c r="E381" s="9">
        <v>516</v>
      </c>
    </row>
    <row r="382" spans="1:5" ht="14">
      <c r="A382" s="5" t="s">
        <v>89</v>
      </c>
      <c r="B382" s="6">
        <v>43047</v>
      </c>
      <c r="C382" s="10">
        <f t="shared" si="0"/>
        <v>2017</v>
      </c>
      <c r="D382" s="8" t="s">
        <v>9</v>
      </c>
      <c r="E382" s="9">
        <v>1683</v>
      </c>
    </row>
    <row r="383" spans="1:5" ht="14">
      <c r="A383" s="5" t="s">
        <v>89</v>
      </c>
      <c r="B383" s="6">
        <v>43047</v>
      </c>
      <c r="C383" s="10">
        <f t="shared" si="0"/>
        <v>2017</v>
      </c>
      <c r="D383" s="8" t="s">
        <v>10</v>
      </c>
      <c r="E383" s="9">
        <v>1376</v>
      </c>
    </row>
    <row r="384" spans="1:5" ht="14">
      <c r="A384" s="5" t="s">
        <v>89</v>
      </c>
      <c r="B384" s="6">
        <v>43047</v>
      </c>
      <c r="C384" s="10">
        <f t="shared" si="0"/>
        <v>2017</v>
      </c>
      <c r="D384" s="8" t="s">
        <v>11</v>
      </c>
      <c r="E384" s="9">
        <v>242</v>
      </c>
    </row>
    <row r="385" spans="1:5" ht="14">
      <c r="A385" s="5" t="s">
        <v>89</v>
      </c>
      <c r="B385" s="6">
        <v>43047</v>
      </c>
      <c r="C385" s="10">
        <f t="shared" si="0"/>
        <v>2017</v>
      </c>
      <c r="D385" s="8" t="s">
        <v>12</v>
      </c>
      <c r="E385" s="9">
        <v>509</v>
      </c>
    </row>
    <row r="386" spans="1:5" ht="14">
      <c r="A386" s="5" t="s">
        <v>89</v>
      </c>
      <c r="B386" s="6">
        <v>43047</v>
      </c>
      <c r="C386" s="10">
        <f t="shared" si="0"/>
        <v>2017</v>
      </c>
      <c r="D386" s="8" t="s">
        <v>13</v>
      </c>
      <c r="E386" s="9">
        <v>524</v>
      </c>
    </row>
    <row r="387" spans="1:5" ht="14">
      <c r="A387" s="5" t="s">
        <v>90</v>
      </c>
      <c r="B387" s="6">
        <v>43027</v>
      </c>
      <c r="C387" s="10">
        <f t="shared" si="0"/>
        <v>2017</v>
      </c>
      <c r="D387" s="8" t="s">
        <v>9</v>
      </c>
      <c r="E387" s="9">
        <v>1815</v>
      </c>
    </row>
    <row r="388" spans="1:5" ht="14">
      <c r="A388" s="5" t="s">
        <v>90</v>
      </c>
      <c r="B388" s="6">
        <v>43027</v>
      </c>
      <c r="C388" s="10">
        <f t="shared" si="0"/>
        <v>2017</v>
      </c>
      <c r="D388" s="8" t="s">
        <v>10</v>
      </c>
      <c r="E388" s="9">
        <v>1285</v>
      </c>
    </row>
    <row r="389" spans="1:5" ht="14">
      <c r="A389" s="5" t="s">
        <v>90</v>
      </c>
      <c r="B389" s="6">
        <v>43027</v>
      </c>
      <c r="C389" s="10">
        <f t="shared" si="0"/>
        <v>2017</v>
      </c>
      <c r="D389" s="8" t="s">
        <v>11</v>
      </c>
      <c r="E389" s="9">
        <v>445</v>
      </c>
    </row>
    <row r="390" spans="1:5" ht="14">
      <c r="A390" s="5" t="s">
        <v>90</v>
      </c>
      <c r="B390" s="6">
        <v>43027</v>
      </c>
      <c r="C390" s="10">
        <f t="shared" si="0"/>
        <v>2017</v>
      </c>
      <c r="D390" s="8" t="s">
        <v>12</v>
      </c>
      <c r="E390" s="9">
        <v>478</v>
      </c>
    </row>
    <row r="391" spans="1:5" ht="14">
      <c r="A391" s="5" t="s">
        <v>90</v>
      </c>
      <c r="B391" s="6">
        <v>43027</v>
      </c>
      <c r="C391" s="10">
        <f t="shared" si="0"/>
        <v>2017</v>
      </c>
      <c r="D391" s="8" t="s">
        <v>13</v>
      </c>
      <c r="E391" s="9">
        <v>542</v>
      </c>
    </row>
    <row r="392" spans="1:5" ht="14">
      <c r="A392" s="5" t="s">
        <v>91</v>
      </c>
      <c r="B392" s="6">
        <v>43012</v>
      </c>
      <c r="C392" s="10">
        <f t="shared" si="0"/>
        <v>2017</v>
      </c>
      <c r="D392" s="8" t="s">
        <v>9</v>
      </c>
      <c r="E392" s="9">
        <v>1829</v>
      </c>
    </row>
    <row r="393" spans="1:5" ht="14">
      <c r="A393" s="5" t="s">
        <v>91</v>
      </c>
      <c r="B393" s="6">
        <v>43012</v>
      </c>
      <c r="C393" s="10">
        <f t="shared" si="0"/>
        <v>2017</v>
      </c>
      <c r="D393" s="8" t="s">
        <v>10</v>
      </c>
      <c r="E393" s="9">
        <v>1285</v>
      </c>
    </row>
    <row r="394" spans="1:5" ht="14">
      <c r="A394" s="5" t="s">
        <v>91</v>
      </c>
      <c r="B394" s="6">
        <v>43012</v>
      </c>
      <c r="C394" s="10">
        <f t="shared" si="0"/>
        <v>2017</v>
      </c>
      <c r="D394" s="8" t="s">
        <v>11</v>
      </c>
      <c r="E394" s="9">
        <v>492</v>
      </c>
    </row>
    <row r="395" spans="1:5" ht="14">
      <c r="A395" s="5" t="s">
        <v>91</v>
      </c>
      <c r="B395" s="6">
        <v>43012</v>
      </c>
      <c r="C395" s="10">
        <f t="shared" si="0"/>
        <v>2017</v>
      </c>
      <c r="D395" s="8" t="s">
        <v>12</v>
      </c>
      <c r="E395" s="9">
        <v>485</v>
      </c>
    </row>
    <row r="396" spans="1:5" ht="14">
      <c r="A396" s="5" t="s">
        <v>91</v>
      </c>
      <c r="B396" s="6">
        <v>43012</v>
      </c>
      <c r="C396" s="10">
        <f t="shared" si="0"/>
        <v>2017</v>
      </c>
      <c r="D396" s="8" t="s">
        <v>13</v>
      </c>
      <c r="E396" s="9">
        <v>540</v>
      </c>
    </row>
    <row r="397" spans="1:5" ht="14">
      <c r="A397" s="5" t="s">
        <v>92</v>
      </c>
      <c r="B397" s="6">
        <v>42998</v>
      </c>
      <c r="C397" s="10">
        <f t="shared" si="0"/>
        <v>2017</v>
      </c>
      <c r="D397" s="8" t="s">
        <v>9</v>
      </c>
      <c r="E397" s="9">
        <v>1815</v>
      </c>
    </row>
    <row r="398" spans="1:5" ht="14">
      <c r="A398" s="5" t="s">
        <v>92</v>
      </c>
      <c r="B398" s="6">
        <v>42998</v>
      </c>
      <c r="C398" s="10">
        <f t="shared" si="0"/>
        <v>2017</v>
      </c>
      <c r="D398" s="8" t="s">
        <v>10</v>
      </c>
      <c r="E398" s="9">
        <v>1288</v>
      </c>
    </row>
    <row r="399" spans="1:5" ht="14">
      <c r="A399" s="5" t="s">
        <v>92</v>
      </c>
      <c r="B399" s="6">
        <v>42998</v>
      </c>
      <c r="C399" s="10">
        <f t="shared" si="0"/>
        <v>2017</v>
      </c>
      <c r="D399" s="8" t="s">
        <v>11</v>
      </c>
      <c r="E399" s="9">
        <v>453</v>
      </c>
    </row>
    <row r="400" spans="1:5" ht="14">
      <c r="A400" s="5" t="s">
        <v>92</v>
      </c>
      <c r="B400" s="6">
        <v>42998</v>
      </c>
      <c r="C400" s="10">
        <f t="shared" si="0"/>
        <v>2017</v>
      </c>
      <c r="D400" s="8" t="s">
        <v>12</v>
      </c>
      <c r="E400" s="9">
        <v>494</v>
      </c>
    </row>
    <row r="401" spans="1:5" ht="14">
      <c r="A401" s="5" t="s">
        <v>92</v>
      </c>
      <c r="B401" s="6">
        <v>42998</v>
      </c>
      <c r="C401" s="10">
        <f t="shared" si="0"/>
        <v>2017</v>
      </c>
      <c r="D401" s="8" t="s">
        <v>13</v>
      </c>
      <c r="E401" s="9">
        <v>565</v>
      </c>
    </row>
    <row r="402" spans="1:5" ht="14">
      <c r="A402" s="5" t="s">
        <v>93</v>
      </c>
      <c r="B402" s="6">
        <v>42984</v>
      </c>
      <c r="C402" s="10">
        <f t="shared" si="0"/>
        <v>2017</v>
      </c>
      <c r="D402" s="8" t="s">
        <v>9</v>
      </c>
      <c r="E402" s="9">
        <v>1820</v>
      </c>
    </row>
    <row r="403" spans="1:5" ht="14">
      <c r="A403" s="5" t="s">
        <v>93</v>
      </c>
      <c r="B403" s="6">
        <v>42984</v>
      </c>
      <c r="C403" s="10">
        <f t="shared" si="0"/>
        <v>2017</v>
      </c>
      <c r="D403" s="8" t="s">
        <v>10</v>
      </c>
      <c r="E403" s="9">
        <v>1290</v>
      </c>
    </row>
    <row r="404" spans="1:5" ht="14">
      <c r="A404" s="5" t="s">
        <v>93</v>
      </c>
      <c r="B404" s="6">
        <v>42984</v>
      </c>
      <c r="C404" s="10">
        <f t="shared" si="0"/>
        <v>2017</v>
      </c>
      <c r="D404" s="8" t="s">
        <v>11</v>
      </c>
      <c r="E404" s="9">
        <v>453</v>
      </c>
    </row>
    <row r="405" spans="1:5" ht="14">
      <c r="A405" s="5" t="s">
        <v>93</v>
      </c>
      <c r="B405" s="6">
        <v>42984</v>
      </c>
      <c r="C405" s="10">
        <f t="shared" si="0"/>
        <v>2017</v>
      </c>
      <c r="D405" s="8" t="s">
        <v>12</v>
      </c>
      <c r="E405" s="9">
        <v>543</v>
      </c>
    </row>
    <row r="406" spans="1:5" ht="14">
      <c r="A406" s="5" t="s">
        <v>93</v>
      </c>
      <c r="B406" s="6">
        <v>42984</v>
      </c>
      <c r="C406" s="10">
        <f t="shared" si="0"/>
        <v>2017</v>
      </c>
      <c r="D406" s="8" t="s">
        <v>13</v>
      </c>
      <c r="E406" s="9">
        <v>543</v>
      </c>
    </row>
    <row r="407" spans="1:5" ht="14">
      <c r="A407" s="5" t="s">
        <v>94</v>
      </c>
      <c r="B407" s="6">
        <v>42970</v>
      </c>
      <c r="C407" s="10">
        <f t="shared" si="0"/>
        <v>2017</v>
      </c>
      <c r="D407" s="8" t="s">
        <v>9</v>
      </c>
      <c r="E407" s="9">
        <v>1817</v>
      </c>
    </row>
    <row r="408" spans="1:5" ht="14">
      <c r="A408" s="5" t="s">
        <v>94</v>
      </c>
      <c r="B408" s="6">
        <v>42970</v>
      </c>
      <c r="C408" s="10">
        <f t="shared" si="0"/>
        <v>2017</v>
      </c>
      <c r="D408" s="8" t="s">
        <v>10</v>
      </c>
      <c r="E408" s="9">
        <v>1293</v>
      </c>
    </row>
    <row r="409" spans="1:5" ht="14">
      <c r="A409" s="5" t="s">
        <v>94</v>
      </c>
      <c r="B409" s="6">
        <v>42970</v>
      </c>
      <c r="C409" s="10">
        <f t="shared" si="0"/>
        <v>2017</v>
      </c>
      <c r="D409" s="8" t="s">
        <v>11</v>
      </c>
      <c r="E409" s="9">
        <v>445</v>
      </c>
    </row>
    <row r="410" spans="1:5" ht="14">
      <c r="A410" s="5" t="s">
        <v>94</v>
      </c>
      <c r="B410" s="6">
        <v>42970</v>
      </c>
      <c r="C410" s="10">
        <f t="shared" si="0"/>
        <v>2017</v>
      </c>
      <c r="D410" s="8" t="s">
        <v>12</v>
      </c>
      <c r="E410" s="9">
        <v>605</v>
      </c>
    </row>
    <row r="411" spans="1:5" ht="14">
      <c r="A411" s="5" t="s">
        <v>94</v>
      </c>
      <c r="B411" s="6">
        <v>42970</v>
      </c>
      <c r="C411" s="10">
        <f t="shared" si="0"/>
        <v>2017</v>
      </c>
      <c r="D411" s="8" t="s">
        <v>13</v>
      </c>
      <c r="E411" s="9">
        <v>586</v>
      </c>
    </row>
    <row r="412" spans="1:5" ht="14">
      <c r="A412" s="5" t="s">
        <v>95</v>
      </c>
      <c r="B412" s="6">
        <v>42957</v>
      </c>
      <c r="C412" s="10">
        <f t="shared" si="0"/>
        <v>2017</v>
      </c>
      <c r="D412" s="8" t="s">
        <v>9</v>
      </c>
      <c r="E412" s="11">
        <v>1817</v>
      </c>
    </row>
    <row r="413" spans="1:5" ht="14">
      <c r="A413" s="5" t="s">
        <v>95</v>
      </c>
      <c r="B413" s="6">
        <v>42957</v>
      </c>
      <c r="C413" s="10">
        <f t="shared" si="0"/>
        <v>2017</v>
      </c>
      <c r="D413" s="8" t="s">
        <v>10</v>
      </c>
      <c r="E413" s="11">
        <v>1286</v>
      </c>
    </row>
    <row r="414" spans="1:5" ht="14">
      <c r="A414" s="5" t="s">
        <v>95</v>
      </c>
      <c r="B414" s="6">
        <v>42957</v>
      </c>
      <c r="C414" s="10">
        <f t="shared" si="0"/>
        <v>2017</v>
      </c>
      <c r="D414" s="8" t="s">
        <v>12</v>
      </c>
      <c r="E414" s="11">
        <v>574</v>
      </c>
    </row>
    <row r="415" spans="1:5" ht="14">
      <c r="A415" s="5" t="s">
        <v>95</v>
      </c>
      <c r="B415" s="6">
        <v>42957</v>
      </c>
      <c r="C415" s="10">
        <f t="shared" si="0"/>
        <v>2017</v>
      </c>
      <c r="D415" s="8" t="s">
        <v>11</v>
      </c>
      <c r="E415" s="11">
        <v>454</v>
      </c>
    </row>
    <row r="416" spans="1:5" ht="14">
      <c r="A416" s="5" t="s">
        <v>95</v>
      </c>
      <c r="B416" s="6">
        <v>42957</v>
      </c>
      <c r="C416" s="10">
        <f t="shared" si="0"/>
        <v>2017</v>
      </c>
      <c r="D416" s="8" t="s">
        <v>13</v>
      </c>
      <c r="E416" s="11">
        <v>547</v>
      </c>
    </row>
    <row r="417" spans="1:5" ht="14">
      <c r="A417" s="5" t="s">
        <v>96</v>
      </c>
      <c r="B417" s="6">
        <v>42935</v>
      </c>
      <c r="C417" s="10">
        <f t="shared" si="0"/>
        <v>2017</v>
      </c>
      <c r="D417" s="8" t="s">
        <v>9</v>
      </c>
      <c r="E417" s="11">
        <v>1907</v>
      </c>
    </row>
    <row r="418" spans="1:5" ht="14">
      <c r="A418" s="5" t="s">
        <v>96</v>
      </c>
      <c r="B418" s="6">
        <v>42935</v>
      </c>
      <c r="C418" s="10">
        <f t="shared" si="0"/>
        <v>2017</v>
      </c>
      <c r="D418" s="8" t="s">
        <v>10</v>
      </c>
      <c r="E418" s="11">
        <v>1322</v>
      </c>
    </row>
    <row r="419" spans="1:5" ht="14">
      <c r="A419" s="5" t="s">
        <v>96</v>
      </c>
      <c r="B419" s="6">
        <v>42935</v>
      </c>
      <c r="C419" s="10">
        <f t="shared" si="0"/>
        <v>2017</v>
      </c>
      <c r="D419" s="8" t="s">
        <v>12</v>
      </c>
      <c r="E419" s="11">
        <v>552</v>
      </c>
    </row>
    <row r="420" spans="1:5" ht="14">
      <c r="A420" s="5" t="s">
        <v>96</v>
      </c>
      <c r="B420" s="6">
        <v>42935</v>
      </c>
      <c r="C420" s="10">
        <f t="shared" si="0"/>
        <v>2017</v>
      </c>
      <c r="D420" s="8" t="s">
        <v>11</v>
      </c>
      <c r="E420" s="11">
        <v>1085</v>
      </c>
    </row>
    <row r="421" spans="1:5" ht="14">
      <c r="A421" s="5" t="s">
        <v>96</v>
      </c>
      <c r="B421" s="6">
        <v>42935</v>
      </c>
      <c r="C421" s="10">
        <f t="shared" si="0"/>
        <v>2017</v>
      </c>
      <c r="D421" s="8" t="s">
        <v>13</v>
      </c>
      <c r="E421" s="11">
        <v>562</v>
      </c>
    </row>
    <row r="422" spans="1:5" ht="14">
      <c r="A422" s="5" t="s">
        <v>97</v>
      </c>
      <c r="B422" s="6">
        <v>42921</v>
      </c>
      <c r="C422" s="10">
        <f t="shared" si="0"/>
        <v>2017</v>
      </c>
      <c r="D422" s="8" t="s">
        <v>9</v>
      </c>
      <c r="E422" s="11">
        <v>1904</v>
      </c>
    </row>
    <row r="423" spans="1:5" ht="14">
      <c r="A423" s="5" t="s">
        <v>97</v>
      </c>
      <c r="B423" s="6">
        <v>42921</v>
      </c>
      <c r="C423" s="10">
        <f t="shared" si="0"/>
        <v>2017</v>
      </c>
      <c r="D423" s="8" t="s">
        <v>10</v>
      </c>
      <c r="E423" s="11">
        <v>1322</v>
      </c>
    </row>
    <row r="424" spans="1:5" ht="14">
      <c r="A424" s="5" t="s">
        <v>97</v>
      </c>
      <c r="B424" s="6">
        <v>42921</v>
      </c>
      <c r="C424" s="10">
        <f t="shared" si="0"/>
        <v>2017</v>
      </c>
      <c r="D424" s="8" t="s">
        <v>12</v>
      </c>
      <c r="E424" s="11">
        <v>474</v>
      </c>
    </row>
    <row r="425" spans="1:5" ht="14">
      <c r="A425" s="5" t="s">
        <v>97</v>
      </c>
      <c r="B425" s="6">
        <v>42921</v>
      </c>
      <c r="C425" s="10">
        <f t="shared" si="0"/>
        <v>2017</v>
      </c>
      <c r="D425" s="8" t="s">
        <v>11</v>
      </c>
      <c r="E425" s="11">
        <v>1088</v>
      </c>
    </row>
    <row r="426" spans="1:5" ht="14">
      <c r="A426" s="5" t="s">
        <v>97</v>
      </c>
      <c r="B426" s="6">
        <v>42921</v>
      </c>
      <c r="C426" s="10">
        <f t="shared" si="0"/>
        <v>2017</v>
      </c>
      <c r="D426" s="8" t="s">
        <v>13</v>
      </c>
      <c r="E426" s="11">
        <v>528</v>
      </c>
    </row>
    <row r="427" spans="1:5" ht="14">
      <c r="A427" s="5" t="s">
        <v>98</v>
      </c>
      <c r="B427" s="6">
        <v>42907</v>
      </c>
      <c r="C427" s="10">
        <f t="shared" si="0"/>
        <v>2017</v>
      </c>
      <c r="D427" s="8" t="s">
        <v>9</v>
      </c>
      <c r="E427" s="11">
        <v>1906</v>
      </c>
    </row>
    <row r="428" spans="1:5" ht="14">
      <c r="A428" s="5" t="s">
        <v>98</v>
      </c>
      <c r="B428" s="6">
        <v>42907</v>
      </c>
      <c r="C428" s="10">
        <f t="shared" si="0"/>
        <v>2017</v>
      </c>
      <c r="D428" s="8" t="s">
        <v>10</v>
      </c>
      <c r="E428" s="11">
        <v>1321</v>
      </c>
    </row>
    <row r="429" spans="1:5" ht="14">
      <c r="A429" s="5" t="s">
        <v>98</v>
      </c>
      <c r="B429" s="6">
        <v>42907</v>
      </c>
      <c r="C429" s="10">
        <f t="shared" si="0"/>
        <v>2017</v>
      </c>
      <c r="D429" s="8" t="s">
        <v>12</v>
      </c>
      <c r="E429" s="11">
        <v>459</v>
      </c>
    </row>
    <row r="430" spans="1:5" ht="14">
      <c r="A430" s="5" t="s">
        <v>98</v>
      </c>
      <c r="B430" s="6">
        <v>42907</v>
      </c>
      <c r="C430" s="10">
        <f t="shared" si="0"/>
        <v>2017</v>
      </c>
      <c r="D430" s="8" t="s">
        <v>11</v>
      </c>
      <c r="E430" s="11">
        <v>1086</v>
      </c>
    </row>
    <row r="431" spans="1:5" ht="14">
      <c r="A431" s="5" t="s">
        <v>98</v>
      </c>
      <c r="B431" s="6">
        <v>42907</v>
      </c>
      <c r="C431" s="10">
        <f t="shared" si="0"/>
        <v>2017</v>
      </c>
      <c r="D431" s="8" t="s">
        <v>13</v>
      </c>
      <c r="E431" s="11">
        <v>553</v>
      </c>
    </row>
    <row r="432" spans="1:5" ht="14">
      <c r="A432" s="5" t="s">
        <v>99</v>
      </c>
      <c r="B432" s="6">
        <v>42893</v>
      </c>
      <c r="C432" s="10">
        <f t="shared" si="0"/>
        <v>2017</v>
      </c>
      <c r="D432" s="8" t="s">
        <v>9</v>
      </c>
      <c r="E432" s="11">
        <v>1898</v>
      </c>
    </row>
    <row r="433" spans="1:5" ht="14">
      <c r="A433" s="5" t="s">
        <v>99</v>
      </c>
      <c r="B433" s="6">
        <v>42893</v>
      </c>
      <c r="C433" s="10">
        <f t="shared" si="0"/>
        <v>2017</v>
      </c>
      <c r="D433" s="8" t="s">
        <v>10</v>
      </c>
      <c r="E433" s="11">
        <v>1325</v>
      </c>
    </row>
    <row r="434" spans="1:5" ht="14">
      <c r="A434" s="5" t="s">
        <v>99</v>
      </c>
      <c r="B434" s="6">
        <v>42893</v>
      </c>
      <c r="C434" s="10">
        <f t="shared" si="0"/>
        <v>2017</v>
      </c>
      <c r="D434" s="8" t="s">
        <v>12</v>
      </c>
      <c r="E434" s="11">
        <v>476</v>
      </c>
    </row>
    <row r="435" spans="1:5" ht="14">
      <c r="A435" s="5" t="s">
        <v>99</v>
      </c>
      <c r="B435" s="6">
        <v>42893</v>
      </c>
      <c r="C435" s="10">
        <f t="shared" si="0"/>
        <v>2017</v>
      </c>
      <c r="D435" s="8" t="s">
        <v>11</v>
      </c>
      <c r="E435" s="11">
        <v>1091</v>
      </c>
    </row>
    <row r="436" spans="1:5" ht="14">
      <c r="A436" s="5" t="s">
        <v>99</v>
      </c>
      <c r="B436" s="6">
        <v>42893</v>
      </c>
      <c r="C436" s="10">
        <f t="shared" si="0"/>
        <v>2017</v>
      </c>
      <c r="D436" s="8" t="s">
        <v>13</v>
      </c>
      <c r="E436" s="11">
        <v>528</v>
      </c>
    </row>
    <row r="437" spans="1:5" ht="14">
      <c r="A437" s="5" t="s">
        <v>100</v>
      </c>
      <c r="B437" s="6">
        <v>42879</v>
      </c>
      <c r="C437" s="10">
        <f t="shared" si="0"/>
        <v>2017</v>
      </c>
      <c r="D437" s="8" t="s">
        <v>9</v>
      </c>
      <c r="E437" s="9">
        <v>1920</v>
      </c>
    </row>
    <row r="438" spans="1:5" ht="14">
      <c r="A438" s="5" t="s">
        <v>100</v>
      </c>
      <c r="B438" s="6">
        <v>42879</v>
      </c>
      <c r="C438" s="10">
        <f t="shared" si="0"/>
        <v>2017</v>
      </c>
      <c r="D438" s="8" t="s">
        <v>10</v>
      </c>
      <c r="E438" s="9">
        <v>1325</v>
      </c>
    </row>
    <row r="439" spans="1:5" ht="14">
      <c r="A439" s="5" t="s">
        <v>100</v>
      </c>
      <c r="B439" s="6">
        <v>42879</v>
      </c>
      <c r="C439" s="10">
        <f t="shared" si="0"/>
        <v>2017</v>
      </c>
      <c r="D439" s="8" t="s">
        <v>12</v>
      </c>
      <c r="E439" s="9">
        <v>476</v>
      </c>
    </row>
    <row r="440" spans="1:5" ht="14">
      <c r="A440" s="5" t="s">
        <v>100</v>
      </c>
      <c r="B440" s="6">
        <v>42879</v>
      </c>
      <c r="C440" s="10">
        <f t="shared" si="0"/>
        <v>2017</v>
      </c>
      <c r="D440" s="8" t="s">
        <v>11</v>
      </c>
      <c r="E440" s="9">
        <v>1085</v>
      </c>
    </row>
    <row r="441" spans="1:5" ht="14">
      <c r="A441" s="5" t="s">
        <v>100</v>
      </c>
      <c r="B441" s="6">
        <v>42879</v>
      </c>
      <c r="C441" s="10">
        <f t="shared" si="0"/>
        <v>2017</v>
      </c>
      <c r="D441" s="8" t="s">
        <v>13</v>
      </c>
      <c r="E441" s="9">
        <v>532</v>
      </c>
    </row>
    <row r="442" spans="1:5" ht="14">
      <c r="A442" s="5" t="s">
        <v>101</v>
      </c>
      <c r="B442" s="6">
        <v>42866</v>
      </c>
      <c r="C442" s="10">
        <f t="shared" si="0"/>
        <v>2017</v>
      </c>
      <c r="D442" s="8" t="s">
        <v>9</v>
      </c>
      <c r="E442" s="9">
        <v>1905</v>
      </c>
    </row>
    <row r="443" spans="1:5" ht="14">
      <c r="A443" s="5" t="s">
        <v>101</v>
      </c>
      <c r="B443" s="6">
        <v>42866</v>
      </c>
      <c r="C443" s="10">
        <f t="shared" si="0"/>
        <v>2017</v>
      </c>
      <c r="D443" s="8" t="s">
        <v>10</v>
      </c>
      <c r="E443" s="9">
        <v>1320</v>
      </c>
    </row>
    <row r="444" spans="1:5" ht="14">
      <c r="A444" s="5" t="s">
        <v>101</v>
      </c>
      <c r="B444" s="6">
        <v>42866</v>
      </c>
      <c r="C444" s="10">
        <f t="shared" si="0"/>
        <v>2017</v>
      </c>
      <c r="D444" s="8" t="s">
        <v>12</v>
      </c>
      <c r="E444" s="9">
        <v>455</v>
      </c>
    </row>
    <row r="445" spans="1:5" ht="14">
      <c r="A445" s="5" t="s">
        <v>101</v>
      </c>
      <c r="B445" s="6">
        <v>42866</v>
      </c>
      <c r="C445" s="10">
        <f t="shared" si="0"/>
        <v>2017</v>
      </c>
      <c r="D445" s="8" t="s">
        <v>11</v>
      </c>
      <c r="E445" s="9">
        <v>1084</v>
      </c>
    </row>
    <row r="446" spans="1:5" ht="14">
      <c r="A446" s="5" t="s">
        <v>101</v>
      </c>
      <c r="B446" s="6">
        <v>42866</v>
      </c>
      <c r="C446" s="10">
        <f t="shared" si="0"/>
        <v>2017</v>
      </c>
      <c r="D446" s="8" t="s">
        <v>13</v>
      </c>
      <c r="E446" s="9">
        <v>529</v>
      </c>
    </row>
    <row r="447" spans="1:5" ht="14">
      <c r="A447" s="5" t="s">
        <v>102</v>
      </c>
      <c r="B447" s="6">
        <v>42851</v>
      </c>
      <c r="C447" s="10">
        <f t="shared" si="0"/>
        <v>2017</v>
      </c>
      <c r="D447" s="8" t="s">
        <v>9</v>
      </c>
      <c r="E447" s="9">
        <v>2052</v>
      </c>
    </row>
    <row r="448" spans="1:5" ht="14">
      <c r="A448" s="5" t="s">
        <v>102</v>
      </c>
      <c r="B448" s="6">
        <v>42851</v>
      </c>
      <c r="C448" s="10">
        <f t="shared" si="0"/>
        <v>2017</v>
      </c>
      <c r="D448" s="8" t="s">
        <v>10</v>
      </c>
      <c r="E448" s="9">
        <v>1369</v>
      </c>
    </row>
    <row r="449" spans="1:5" ht="14">
      <c r="A449" s="5" t="s">
        <v>102</v>
      </c>
      <c r="B449" s="6">
        <v>42851</v>
      </c>
      <c r="C449" s="10">
        <f t="shared" si="0"/>
        <v>2017</v>
      </c>
      <c r="D449" s="8" t="s">
        <v>12</v>
      </c>
      <c r="E449" s="9">
        <v>347</v>
      </c>
    </row>
    <row r="450" spans="1:5" ht="14">
      <c r="A450" s="5" t="s">
        <v>102</v>
      </c>
      <c r="B450" s="6">
        <v>42851</v>
      </c>
      <c r="C450" s="10">
        <f t="shared" si="0"/>
        <v>2017</v>
      </c>
      <c r="D450" s="8" t="s">
        <v>11</v>
      </c>
      <c r="E450" s="9">
        <v>163</v>
      </c>
    </row>
    <row r="451" spans="1:5" ht="14">
      <c r="A451" s="5" t="s">
        <v>102</v>
      </c>
      <c r="B451" s="6">
        <v>42851</v>
      </c>
      <c r="C451" s="10">
        <f t="shared" si="0"/>
        <v>2017</v>
      </c>
      <c r="D451" s="8" t="s">
        <v>13</v>
      </c>
      <c r="E451" s="9">
        <v>482</v>
      </c>
    </row>
    <row r="452" spans="1:5" ht="14">
      <c r="A452" s="5" t="s">
        <v>103</v>
      </c>
      <c r="B452" s="6">
        <v>42837</v>
      </c>
      <c r="C452" s="10">
        <f t="shared" si="0"/>
        <v>2017</v>
      </c>
      <c r="D452" s="8" t="s">
        <v>9</v>
      </c>
      <c r="E452" s="9">
        <v>2068</v>
      </c>
    </row>
    <row r="453" spans="1:5" ht="14">
      <c r="A453" s="5" t="s">
        <v>103</v>
      </c>
      <c r="B453" s="6">
        <v>42837</v>
      </c>
      <c r="C453" s="10">
        <f t="shared" si="0"/>
        <v>2017</v>
      </c>
      <c r="D453" s="8" t="s">
        <v>10</v>
      </c>
      <c r="E453" s="9">
        <v>1360</v>
      </c>
    </row>
    <row r="454" spans="1:5" ht="14">
      <c r="A454" s="5" t="s">
        <v>103</v>
      </c>
      <c r="B454" s="6">
        <v>42837</v>
      </c>
      <c r="C454" s="10">
        <f t="shared" si="0"/>
        <v>2017</v>
      </c>
      <c r="D454" s="8" t="s">
        <v>12</v>
      </c>
      <c r="E454" s="9">
        <v>355</v>
      </c>
    </row>
    <row r="455" spans="1:5" ht="14">
      <c r="A455" s="5" t="s">
        <v>103</v>
      </c>
      <c r="B455" s="6">
        <v>42837</v>
      </c>
      <c r="C455" s="10">
        <f t="shared" si="0"/>
        <v>2017</v>
      </c>
      <c r="D455" s="8" t="s">
        <v>11</v>
      </c>
      <c r="E455" s="9">
        <v>162</v>
      </c>
    </row>
    <row r="456" spans="1:5" ht="14">
      <c r="A456" s="5" t="s">
        <v>103</v>
      </c>
      <c r="B456" s="6">
        <v>42837</v>
      </c>
      <c r="C456" s="10">
        <f t="shared" si="0"/>
        <v>2017</v>
      </c>
      <c r="D456" s="8" t="s">
        <v>13</v>
      </c>
      <c r="E456" s="9">
        <v>486</v>
      </c>
    </row>
    <row r="457" spans="1:5" ht="14">
      <c r="A457" s="5" t="s">
        <v>104</v>
      </c>
      <c r="B457" s="6">
        <v>42823</v>
      </c>
      <c r="C457" s="10">
        <f t="shared" si="0"/>
        <v>2017</v>
      </c>
      <c r="D457" s="8" t="s">
        <v>9</v>
      </c>
      <c r="E457" s="9">
        <v>2096</v>
      </c>
    </row>
    <row r="458" spans="1:5" ht="14">
      <c r="A458" s="5" t="s">
        <v>104</v>
      </c>
      <c r="B458" s="6">
        <v>42823</v>
      </c>
      <c r="C458" s="10">
        <f t="shared" si="0"/>
        <v>2017</v>
      </c>
      <c r="D458" s="8" t="s">
        <v>10</v>
      </c>
      <c r="E458" s="9">
        <v>1357</v>
      </c>
    </row>
    <row r="459" spans="1:5" ht="14">
      <c r="A459" s="5" t="s">
        <v>104</v>
      </c>
      <c r="B459" s="6">
        <v>42823</v>
      </c>
      <c r="C459" s="10">
        <f t="shared" si="0"/>
        <v>2017</v>
      </c>
      <c r="D459" s="8" t="s">
        <v>12</v>
      </c>
      <c r="E459" s="9">
        <v>355</v>
      </c>
    </row>
    <row r="460" spans="1:5" ht="14">
      <c r="A460" s="5" t="s">
        <v>104</v>
      </c>
      <c r="B460" s="6">
        <v>42823</v>
      </c>
      <c r="C460" s="10">
        <f t="shared" si="0"/>
        <v>2017</v>
      </c>
      <c r="D460" s="8" t="s">
        <v>11</v>
      </c>
      <c r="E460" s="9">
        <v>164</v>
      </c>
    </row>
    <row r="461" spans="1:5" ht="14">
      <c r="A461" s="5" t="s">
        <v>104</v>
      </c>
      <c r="B461" s="6">
        <v>42823</v>
      </c>
      <c r="C461" s="10">
        <f t="shared" si="0"/>
        <v>2017</v>
      </c>
      <c r="D461" s="8" t="s">
        <v>13</v>
      </c>
      <c r="E461" s="9">
        <v>499</v>
      </c>
    </row>
    <row r="462" spans="1:5" ht="14">
      <c r="A462" s="5" t="s">
        <v>105</v>
      </c>
      <c r="B462" s="6">
        <v>42809</v>
      </c>
      <c r="C462" s="10">
        <f t="shared" si="0"/>
        <v>2017</v>
      </c>
      <c r="D462" s="8" t="s">
        <v>9</v>
      </c>
      <c r="E462" s="9">
        <v>2061</v>
      </c>
    </row>
    <row r="463" spans="1:5" ht="14">
      <c r="A463" s="5" t="s">
        <v>105</v>
      </c>
      <c r="B463" s="6">
        <v>42809</v>
      </c>
      <c r="C463" s="10">
        <f t="shared" si="0"/>
        <v>2017</v>
      </c>
      <c r="D463" s="8" t="s">
        <v>10</v>
      </c>
      <c r="E463" s="9">
        <v>1371</v>
      </c>
    </row>
    <row r="464" spans="1:5" ht="14">
      <c r="A464" s="5" t="s">
        <v>105</v>
      </c>
      <c r="B464" s="6">
        <v>42809</v>
      </c>
      <c r="C464" s="10">
        <f t="shared" si="0"/>
        <v>2017</v>
      </c>
      <c r="D464" s="8" t="s">
        <v>12</v>
      </c>
      <c r="E464" s="9">
        <v>368</v>
      </c>
    </row>
    <row r="465" spans="1:5" ht="14">
      <c r="A465" s="5" t="s">
        <v>105</v>
      </c>
      <c r="B465" s="6">
        <v>42809</v>
      </c>
      <c r="C465" s="10">
        <f t="shared" si="0"/>
        <v>2017</v>
      </c>
      <c r="D465" s="8" t="s">
        <v>11</v>
      </c>
      <c r="E465" s="9">
        <v>170</v>
      </c>
    </row>
    <row r="466" spans="1:5" ht="14">
      <c r="A466" s="5" t="s">
        <v>105</v>
      </c>
      <c r="B466" s="6">
        <v>42809</v>
      </c>
      <c r="C466" s="10">
        <f t="shared" si="0"/>
        <v>2017</v>
      </c>
      <c r="D466" s="8" t="s">
        <v>13</v>
      </c>
      <c r="E466" s="9">
        <v>482</v>
      </c>
    </row>
    <row r="467" spans="1:5" ht="14">
      <c r="A467" s="5" t="s">
        <v>106</v>
      </c>
      <c r="B467" s="6">
        <v>42790</v>
      </c>
      <c r="C467" s="10">
        <f t="shared" si="0"/>
        <v>2017</v>
      </c>
      <c r="D467" s="8" t="s">
        <v>9</v>
      </c>
      <c r="E467" s="9">
        <v>2133</v>
      </c>
    </row>
    <row r="468" spans="1:5" ht="14">
      <c r="A468" s="5" t="s">
        <v>106</v>
      </c>
      <c r="B468" s="6">
        <v>42790</v>
      </c>
      <c r="C468" s="10">
        <f t="shared" si="0"/>
        <v>2017</v>
      </c>
      <c r="D468" s="8" t="s">
        <v>10</v>
      </c>
      <c r="E468" s="9">
        <v>1377</v>
      </c>
    </row>
    <row r="469" spans="1:5" ht="14">
      <c r="A469" s="5" t="s">
        <v>106</v>
      </c>
      <c r="B469" s="6">
        <v>42790</v>
      </c>
      <c r="C469" s="10">
        <f t="shared" si="0"/>
        <v>2017</v>
      </c>
      <c r="D469" s="8" t="s">
        <v>12</v>
      </c>
      <c r="E469" s="9">
        <v>392</v>
      </c>
    </row>
    <row r="470" spans="1:5" ht="14">
      <c r="A470" s="5" t="s">
        <v>106</v>
      </c>
      <c r="B470" s="6">
        <v>42790</v>
      </c>
      <c r="C470" s="10">
        <f t="shared" si="0"/>
        <v>2017</v>
      </c>
      <c r="D470" s="8" t="s">
        <v>11</v>
      </c>
      <c r="E470" s="9">
        <v>174</v>
      </c>
    </row>
    <row r="471" spans="1:5" ht="14">
      <c r="A471" s="5" t="s">
        <v>106</v>
      </c>
      <c r="B471" s="6">
        <v>42790</v>
      </c>
      <c r="C471" s="10">
        <f t="shared" si="0"/>
        <v>2017</v>
      </c>
      <c r="D471" s="8" t="s">
        <v>13</v>
      </c>
      <c r="E471" s="9">
        <v>500</v>
      </c>
    </row>
    <row r="472" spans="1:5" ht="14">
      <c r="A472" s="5" t="s">
        <v>107</v>
      </c>
      <c r="B472" s="6">
        <v>42774</v>
      </c>
      <c r="C472" s="10">
        <f t="shared" si="0"/>
        <v>2017</v>
      </c>
      <c r="D472" s="8" t="s">
        <v>9</v>
      </c>
      <c r="E472" s="9">
        <v>2060</v>
      </c>
    </row>
    <row r="473" spans="1:5" ht="14">
      <c r="A473" s="5" t="s">
        <v>107</v>
      </c>
      <c r="B473" s="6">
        <v>42774</v>
      </c>
      <c r="C473" s="10">
        <f t="shared" si="0"/>
        <v>2017</v>
      </c>
      <c r="D473" s="8" t="s">
        <v>10</v>
      </c>
      <c r="E473" s="9">
        <v>1366</v>
      </c>
    </row>
    <row r="474" spans="1:5" ht="14">
      <c r="A474" s="5" t="s">
        <v>107</v>
      </c>
      <c r="B474" s="6">
        <v>42774</v>
      </c>
      <c r="C474" s="10">
        <f t="shared" si="0"/>
        <v>2017</v>
      </c>
      <c r="D474" s="8" t="s">
        <v>12</v>
      </c>
      <c r="E474" s="9">
        <v>348</v>
      </c>
    </row>
    <row r="475" spans="1:5" ht="14">
      <c r="A475" s="5" t="s">
        <v>107</v>
      </c>
      <c r="B475" s="6">
        <v>42774</v>
      </c>
      <c r="C475" s="10">
        <f t="shared" si="0"/>
        <v>2017</v>
      </c>
      <c r="D475" s="8" t="s">
        <v>11</v>
      </c>
      <c r="E475" s="9">
        <v>164</v>
      </c>
    </row>
    <row r="476" spans="1:5" ht="14">
      <c r="A476" s="5" t="s">
        <v>107</v>
      </c>
      <c r="B476" s="6">
        <v>42774</v>
      </c>
      <c r="C476" s="10">
        <f t="shared" si="0"/>
        <v>2017</v>
      </c>
      <c r="D476" s="8" t="s">
        <v>13</v>
      </c>
      <c r="E476" s="9">
        <v>488</v>
      </c>
    </row>
    <row r="477" spans="1:5" ht="14">
      <c r="A477" s="5" t="s">
        <v>108</v>
      </c>
      <c r="B477" s="6">
        <v>42753</v>
      </c>
      <c r="C477" s="10">
        <f t="shared" si="0"/>
        <v>2017</v>
      </c>
      <c r="D477" s="8" t="s">
        <v>9</v>
      </c>
      <c r="E477" s="9">
        <v>1846</v>
      </c>
    </row>
    <row r="478" spans="1:5" ht="14">
      <c r="A478" s="5" t="s">
        <v>108</v>
      </c>
      <c r="B478" s="6">
        <v>42753</v>
      </c>
      <c r="C478" s="10">
        <f t="shared" si="0"/>
        <v>2017</v>
      </c>
      <c r="D478" s="8" t="s">
        <v>10</v>
      </c>
      <c r="E478" s="9">
        <v>1246</v>
      </c>
    </row>
    <row r="479" spans="1:5" ht="14">
      <c r="A479" s="5" t="s">
        <v>108</v>
      </c>
      <c r="B479" s="6">
        <v>42753</v>
      </c>
      <c r="C479" s="10">
        <f t="shared" si="0"/>
        <v>2017</v>
      </c>
      <c r="D479" s="8" t="s">
        <v>12</v>
      </c>
      <c r="E479" s="9">
        <v>377</v>
      </c>
    </row>
    <row r="480" spans="1:5" ht="14">
      <c r="A480" s="5" t="s">
        <v>108</v>
      </c>
      <c r="B480" s="6">
        <v>42753</v>
      </c>
      <c r="C480" s="10">
        <f t="shared" si="0"/>
        <v>2017</v>
      </c>
      <c r="D480" s="8" t="s">
        <v>11</v>
      </c>
      <c r="E480" s="9">
        <v>186</v>
      </c>
    </row>
    <row r="481" spans="1:5" ht="14">
      <c r="A481" s="5" t="s">
        <v>108</v>
      </c>
      <c r="B481" s="6">
        <v>42753</v>
      </c>
      <c r="C481" s="10">
        <f t="shared" si="0"/>
        <v>2017</v>
      </c>
      <c r="D481" s="8" t="s">
        <v>13</v>
      </c>
      <c r="E481" s="9">
        <v>400</v>
      </c>
    </row>
    <row r="482" spans="1:5" ht="14">
      <c r="A482" s="5" t="s">
        <v>109</v>
      </c>
      <c r="B482" s="6">
        <v>42740</v>
      </c>
      <c r="C482" s="10">
        <f t="shared" si="0"/>
        <v>2017</v>
      </c>
      <c r="D482" s="8" t="s">
        <v>9</v>
      </c>
      <c r="E482" s="9">
        <v>1877</v>
      </c>
    </row>
    <row r="483" spans="1:5" ht="14">
      <c r="A483" s="5" t="s">
        <v>109</v>
      </c>
      <c r="B483" s="6">
        <v>42740</v>
      </c>
      <c r="C483" s="10">
        <f t="shared" si="0"/>
        <v>2017</v>
      </c>
      <c r="D483" s="8" t="s">
        <v>10</v>
      </c>
      <c r="E483" s="9">
        <v>1252</v>
      </c>
    </row>
    <row r="484" spans="1:5" ht="14">
      <c r="A484" s="5" t="s">
        <v>109</v>
      </c>
      <c r="B484" s="6">
        <v>42740</v>
      </c>
      <c r="C484" s="10">
        <f t="shared" si="0"/>
        <v>2017</v>
      </c>
      <c r="D484" s="8" t="s">
        <v>12</v>
      </c>
      <c r="E484" s="9">
        <v>376</v>
      </c>
    </row>
    <row r="485" spans="1:5" ht="14">
      <c r="A485" s="5" t="s">
        <v>109</v>
      </c>
      <c r="B485" s="6">
        <v>42740</v>
      </c>
      <c r="C485" s="10">
        <f t="shared" si="0"/>
        <v>2017</v>
      </c>
      <c r="D485" s="8" t="s">
        <v>11</v>
      </c>
      <c r="E485" s="9">
        <v>183</v>
      </c>
    </row>
    <row r="486" spans="1:5" ht="14">
      <c r="A486" s="5" t="s">
        <v>109</v>
      </c>
      <c r="B486" s="6">
        <v>42740</v>
      </c>
      <c r="C486" s="10">
        <f t="shared" si="0"/>
        <v>2017</v>
      </c>
      <c r="D486" s="8" t="s">
        <v>13</v>
      </c>
      <c r="E486" s="9">
        <v>401</v>
      </c>
    </row>
    <row r="487" spans="1:5" ht="14">
      <c r="A487" s="5" t="s">
        <v>110</v>
      </c>
      <c r="B487" s="6">
        <v>42725</v>
      </c>
      <c r="C487" s="10">
        <f t="shared" si="0"/>
        <v>2016</v>
      </c>
      <c r="D487" s="8" t="s">
        <v>9</v>
      </c>
      <c r="E487" s="9">
        <v>1844</v>
      </c>
    </row>
    <row r="488" spans="1:5" ht="14">
      <c r="A488" s="5" t="s">
        <v>110</v>
      </c>
      <c r="B488" s="6">
        <v>42725</v>
      </c>
      <c r="C488" s="10">
        <f t="shared" si="0"/>
        <v>2016</v>
      </c>
      <c r="D488" s="8" t="s">
        <v>10</v>
      </c>
      <c r="E488" s="9">
        <v>1244</v>
      </c>
    </row>
    <row r="489" spans="1:5" ht="14">
      <c r="A489" s="5" t="s">
        <v>110</v>
      </c>
      <c r="B489" s="6">
        <v>42725</v>
      </c>
      <c r="C489" s="10">
        <f t="shared" si="0"/>
        <v>2016</v>
      </c>
      <c r="D489" s="8" t="s">
        <v>12</v>
      </c>
      <c r="E489" s="9">
        <v>415</v>
      </c>
    </row>
    <row r="490" spans="1:5" ht="14">
      <c r="A490" s="5" t="s">
        <v>110</v>
      </c>
      <c r="B490" s="6">
        <v>42725</v>
      </c>
      <c r="C490" s="10">
        <f t="shared" si="0"/>
        <v>2016</v>
      </c>
      <c r="D490" s="8" t="s">
        <v>11</v>
      </c>
      <c r="E490" s="9">
        <v>182</v>
      </c>
    </row>
    <row r="491" spans="1:5" ht="14">
      <c r="A491" s="5" t="s">
        <v>110</v>
      </c>
      <c r="B491" s="6">
        <v>42725</v>
      </c>
      <c r="C491" s="10">
        <f t="shared" si="0"/>
        <v>2016</v>
      </c>
      <c r="D491" s="8" t="s">
        <v>13</v>
      </c>
      <c r="E491" s="9">
        <v>404</v>
      </c>
    </row>
    <row r="492" spans="1:5" ht="14">
      <c r="A492" s="5" t="s">
        <v>111</v>
      </c>
      <c r="B492" s="6">
        <v>42711</v>
      </c>
      <c r="C492" s="10">
        <f t="shared" si="0"/>
        <v>2016</v>
      </c>
      <c r="D492" s="8" t="s">
        <v>9</v>
      </c>
      <c r="E492" s="9">
        <v>1844</v>
      </c>
    </row>
    <row r="493" spans="1:5" ht="14">
      <c r="A493" s="5" t="s">
        <v>111</v>
      </c>
      <c r="B493" s="6">
        <v>42711</v>
      </c>
      <c r="C493" s="10">
        <f t="shared" si="0"/>
        <v>2016</v>
      </c>
      <c r="D493" s="8" t="s">
        <v>10</v>
      </c>
      <c r="E493" s="9">
        <v>1245</v>
      </c>
    </row>
    <row r="494" spans="1:5" ht="14">
      <c r="A494" s="5" t="s">
        <v>111</v>
      </c>
      <c r="B494" s="6">
        <v>42711</v>
      </c>
      <c r="C494" s="10">
        <f t="shared" si="0"/>
        <v>2016</v>
      </c>
      <c r="D494" s="8" t="s">
        <v>12</v>
      </c>
      <c r="E494" s="9">
        <v>374</v>
      </c>
    </row>
    <row r="495" spans="1:5" ht="14">
      <c r="A495" s="5" t="s">
        <v>111</v>
      </c>
      <c r="B495" s="6">
        <v>42711</v>
      </c>
      <c r="C495" s="10">
        <f t="shared" si="0"/>
        <v>2016</v>
      </c>
      <c r="D495" s="8" t="s">
        <v>11</v>
      </c>
      <c r="E495" s="9">
        <v>185</v>
      </c>
    </row>
    <row r="496" spans="1:5" ht="14">
      <c r="A496" s="5" t="s">
        <v>111</v>
      </c>
      <c r="B496" s="6">
        <v>42711</v>
      </c>
      <c r="C496" s="10">
        <f t="shared" si="0"/>
        <v>2016</v>
      </c>
      <c r="D496" s="8" t="s">
        <v>13</v>
      </c>
      <c r="E496" s="9">
        <v>413</v>
      </c>
    </row>
    <row r="497" spans="1:5" ht="14">
      <c r="A497" s="5" t="s">
        <v>112</v>
      </c>
      <c r="B497" s="6">
        <v>42697</v>
      </c>
      <c r="C497" s="10">
        <f t="shared" si="0"/>
        <v>2016</v>
      </c>
      <c r="D497" s="8" t="s">
        <v>9</v>
      </c>
      <c r="E497" s="9">
        <v>1846</v>
      </c>
    </row>
    <row r="498" spans="1:5" ht="14">
      <c r="A498" s="5" t="s">
        <v>112</v>
      </c>
      <c r="B498" s="6">
        <v>42697</v>
      </c>
      <c r="C498" s="10">
        <f t="shared" si="0"/>
        <v>2016</v>
      </c>
      <c r="D498" s="8" t="s">
        <v>10</v>
      </c>
      <c r="E498" s="9">
        <v>1254</v>
      </c>
    </row>
    <row r="499" spans="1:5" ht="14">
      <c r="A499" s="5" t="s">
        <v>112</v>
      </c>
      <c r="B499" s="6">
        <v>42697</v>
      </c>
      <c r="C499" s="10">
        <f t="shared" si="0"/>
        <v>2016</v>
      </c>
      <c r="D499" s="8" t="s">
        <v>12</v>
      </c>
      <c r="E499" s="9">
        <v>375</v>
      </c>
    </row>
    <row r="500" spans="1:5" ht="14">
      <c r="A500" s="5" t="s">
        <v>112</v>
      </c>
      <c r="B500" s="6">
        <v>42697</v>
      </c>
      <c r="C500" s="10">
        <f t="shared" si="0"/>
        <v>2016</v>
      </c>
      <c r="D500" s="8" t="s">
        <v>11</v>
      </c>
      <c r="E500" s="9">
        <v>182</v>
      </c>
    </row>
    <row r="501" spans="1:5" ht="14">
      <c r="A501" s="5" t="s">
        <v>112</v>
      </c>
      <c r="B501" s="6">
        <v>42697</v>
      </c>
      <c r="C501" s="10">
        <f t="shared" si="0"/>
        <v>2016</v>
      </c>
      <c r="D501" s="8" t="s">
        <v>13</v>
      </c>
      <c r="E501" s="9">
        <v>401</v>
      </c>
    </row>
    <row r="502" spans="1:5" ht="14">
      <c r="A502" s="5" t="s">
        <v>113</v>
      </c>
      <c r="B502" s="6">
        <v>42683</v>
      </c>
      <c r="C502" s="10">
        <f t="shared" si="0"/>
        <v>2016</v>
      </c>
      <c r="D502" s="8" t="s">
        <v>9</v>
      </c>
      <c r="E502" s="9">
        <v>1929</v>
      </c>
    </row>
    <row r="503" spans="1:5" ht="14">
      <c r="A503" s="5" t="s">
        <v>113</v>
      </c>
      <c r="B503" s="6">
        <v>42683</v>
      </c>
      <c r="C503" s="10">
        <f t="shared" si="0"/>
        <v>2016</v>
      </c>
      <c r="D503" s="8" t="s">
        <v>10</v>
      </c>
      <c r="E503" s="9">
        <v>1347</v>
      </c>
    </row>
    <row r="504" spans="1:5" ht="14">
      <c r="A504" s="5" t="s">
        <v>113</v>
      </c>
      <c r="B504" s="6">
        <v>42683</v>
      </c>
      <c r="C504" s="10">
        <f t="shared" si="0"/>
        <v>2016</v>
      </c>
      <c r="D504" s="8" t="s">
        <v>12</v>
      </c>
      <c r="E504" s="9">
        <v>399</v>
      </c>
    </row>
    <row r="505" spans="1:5" ht="14">
      <c r="A505" s="5" t="s">
        <v>113</v>
      </c>
      <c r="B505" s="6">
        <v>42683</v>
      </c>
      <c r="C505" s="10">
        <f t="shared" si="0"/>
        <v>2016</v>
      </c>
      <c r="D505" s="8" t="s">
        <v>11</v>
      </c>
      <c r="E505" s="9">
        <v>185</v>
      </c>
    </row>
    <row r="506" spans="1:5" ht="14">
      <c r="A506" s="5" t="s">
        <v>113</v>
      </c>
      <c r="B506" s="6">
        <v>42683</v>
      </c>
      <c r="C506" s="10">
        <f t="shared" si="0"/>
        <v>2016</v>
      </c>
      <c r="D506" s="8" t="s">
        <v>13</v>
      </c>
      <c r="E506" s="9">
        <v>401</v>
      </c>
    </row>
    <row r="507" spans="1:5" ht="14">
      <c r="A507" s="5" t="s">
        <v>114</v>
      </c>
      <c r="B507" s="6">
        <v>42662</v>
      </c>
      <c r="C507" s="10">
        <f t="shared" si="0"/>
        <v>2016</v>
      </c>
      <c r="D507" s="8" t="s">
        <v>9</v>
      </c>
      <c r="E507" s="9">
        <v>2023</v>
      </c>
    </row>
    <row r="508" spans="1:5" ht="14">
      <c r="A508" s="5" t="s">
        <v>114</v>
      </c>
      <c r="B508" s="6">
        <v>42662</v>
      </c>
      <c r="C508" s="10">
        <f t="shared" si="0"/>
        <v>2016</v>
      </c>
      <c r="D508" s="8" t="s">
        <v>10</v>
      </c>
      <c r="E508" s="9">
        <v>1340</v>
      </c>
    </row>
    <row r="509" spans="1:5" ht="14">
      <c r="A509" s="5" t="s">
        <v>114</v>
      </c>
      <c r="B509" s="6">
        <v>42662</v>
      </c>
      <c r="C509" s="10">
        <f t="shared" si="0"/>
        <v>2016</v>
      </c>
      <c r="D509" s="8" t="s">
        <v>12</v>
      </c>
      <c r="E509" s="9">
        <v>360</v>
      </c>
    </row>
    <row r="510" spans="1:5" ht="14">
      <c r="A510" s="5" t="s">
        <v>114</v>
      </c>
      <c r="B510" s="6">
        <v>42662</v>
      </c>
      <c r="C510" s="10">
        <f t="shared" si="0"/>
        <v>2016</v>
      </c>
      <c r="D510" s="8" t="s">
        <v>11</v>
      </c>
      <c r="E510" s="9">
        <v>188</v>
      </c>
    </row>
    <row r="511" spans="1:5" ht="14">
      <c r="A511" s="5" t="s">
        <v>114</v>
      </c>
      <c r="B511" s="6">
        <v>42662</v>
      </c>
      <c r="C511" s="10">
        <f t="shared" si="0"/>
        <v>2016</v>
      </c>
      <c r="D511" s="8" t="s">
        <v>13</v>
      </c>
      <c r="E511" s="9">
        <v>429</v>
      </c>
    </row>
    <row r="512" spans="1:5" ht="14">
      <c r="A512" s="5" t="s">
        <v>115</v>
      </c>
      <c r="B512" s="6">
        <v>42648</v>
      </c>
      <c r="C512" s="10">
        <f t="shared" si="0"/>
        <v>2016</v>
      </c>
      <c r="D512" s="8" t="s">
        <v>9</v>
      </c>
      <c r="E512" s="9">
        <v>2064</v>
      </c>
    </row>
    <row r="513" spans="1:5" ht="14">
      <c r="A513" s="5" t="s">
        <v>115</v>
      </c>
      <c r="B513" s="6">
        <v>42648</v>
      </c>
      <c r="C513" s="10">
        <f t="shared" si="0"/>
        <v>2016</v>
      </c>
      <c r="D513" s="8" t="s">
        <v>10</v>
      </c>
      <c r="E513" s="9">
        <v>1350</v>
      </c>
    </row>
    <row r="514" spans="1:5" ht="14">
      <c r="A514" s="5" t="s">
        <v>115</v>
      </c>
      <c r="B514" s="6">
        <v>42648</v>
      </c>
      <c r="C514" s="10">
        <f t="shared" si="0"/>
        <v>2016</v>
      </c>
      <c r="D514" s="8" t="s">
        <v>12</v>
      </c>
      <c r="E514" s="9">
        <v>387</v>
      </c>
    </row>
    <row r="515" spans="1:5" ht="14">
      <c r="A515" s="5" t="s">
        <v>115</v>
      </c>
      <c r="B515" s="6">
        <v>42648</v>
      </c>
      <c r="C515" s="10">
        <f t="shared" si="0"/>
        <v>2016</v>
      </c>
      <c r="D515" s="8" t="s">
        <v>11</v>
      </c>
      <c r="E515" s="9">
        <v>176</v>
      </c>
    </row>
    <row r="516" spans="1:5" ht="14">
      <c r="A516" s="5" t="s">
        <v>115</v>
      </c>
      <c r="B516" s="6">
        <v>42648</v>
      </c>
      <c r="C516" s="10">
        <f t="shared" si="0"/>
        <v>2016</v>
      </c>
      <c r="D516" s="8" t="s">
        <v>13</v>
      </c>
      <c r="E516" s="9">
        <v>436</v>
      </c>
    </row>
    <row r="517" spans="1:5" ht="14">
      <c r="A517" s="5" t="s">
        <v>116</v>
      </c>
      <c r="B517" s="6">
        <v>42634</v>
      </c>
      <c r="C517" s="10">
        <f t="shared" si="0"/>
        <v>2016</v>
      </c>
      <c r="D517" s="8" t="s">
        <v>9</v>
      </c>
      <c r="E517" s="9">
        <v>2008</v>
      </c>
    </row>
    <row r="518" spans="1:5" ht="14">
      <c r="A518" s="5" t="s">
        <v>116</v>
      </c>
      <c r="B518" s="6">
        <v>42634</v>
      </c>
      <c r="C518" s="10">
        <f t="shared" si="0"/>
        <v>2016</v>
      </c>
      <c r="D518" s="8" t="s">
        <v>10</v>
      </c>
      <c r="E518" s="9">
        <v>1338</v>
      </c>
    </row>
    <row r="519" spans="1:5" ht="14">
      <c r="A519" s="5" t="s">
        <v>116</v>
      </c>
      <c r="B519" s="6">
        <v>42634</v>
      </c>
      <c r="C519" s="10">
        <f t="shared" si="0"/>
        <v>2016</v>
      </c>
      <c r="D519" s="8" t="s">
        <v>12</v>
      </c>
      <c r="E519" s="9">
        <v>403</v>
      </c>
    </row>
    <row r="520" spans="1:5" ht="14">
      <c r="A520" s="5" t="s">
        <v>116</v>
      </c>
      <c r="B520" s="6">
        <v>42634</v>
      </c>
      <c r="C520" s="10">
        <f t="shared" si="0"/>
        <v>2016</v>
      </c>
      <c r="D520" s="8" t="s">
        <v>11</v>
      </c>
      <c r="E520" s="9">
        <v>177</v>
      </c>
    </row>
    <row r="521" spans="1:5" ht="14">
      <c r="A521" s="5" t="s">
        <v>116</v>
      </c>
      <c r="B521" s="6">
        <v>42634</v>
      </c>
      <c r="C521" s="10">
        <f t="shared" si="0"/>
        <v>2016</v>
      </c>
      <c r="D521" s="8" t="s">
        <v>13</v>
      </c>
      <c r="E521" s="9">
        <v>429</v>
      </c>
    </row>
    <row r="522" spans="1:5" ht="14">
      <c r="A522" s="5" t="s">
        <v>117</v>
      </c>
      <c r="B522" s="6">
        <v>42620</v>
      </c>
      <c r="C522" s="10">
        <f t="shared" si="0"/>
        <v>2016</v>
      </c>
      <c r="D522" s="8" t="s">
        <v>9</v>
      </c>
      <c r="E522" s="9">
        <v>2067</v>
      </c>
    </row>
    <row r="523" spans="1:5" ht="14">
      <c r="A523" s="5" t="s">
        <v>117</v>
      </c>
      <c r="B523" s="6">
        <v>42620</v>
      </c>
      <c r="C523" s="10">
        <f t="shared" si="0"/>
        <v>2016</v>
      </c>
      <c r="D523" s="8" t="s">
        <v>10</v>
      </c>
      <c r="E523" s="9">
        <v>1372</v>
      </c>
    </row>
    <row r="524" spans="1:5" ht="14">
      <c r="A524" s="5" t="s">
        <v>117</v>
      </c>
      <c r="B524" s="6">
        <v>42620</v>
      </c>
      <c r="C524" s="10">
        <f t="shared" si="0"/>
        <v>2016</v>
      </c>
      <c r="D524" s="8" t="s">
        <v>12</v>
      </c>
      <c r="E524" s="9">
        <v>362</v>
      </c>
    </row>
    <row r="525" spans="1:5" ht="14">
      <c r="A525" s="5" t="s">
        <v>117</v>
      </c>
      <c r="B525" s="6">
        <v>42620</v>
      </c>
      <c r="C525" s="10">
        <f t="shared" si="0"/>
        <v>2016</v>
      </c>
      <c r="D525" s="8" t="s">
        <v>11</v>
      </c>
      <c r="E525" s="9">
        <v>175</v>
      </c>
    </row>
    <row r="526" spans="1:5" ht="14">
      <c r="A526" s="5" t="s">
        <v>117</v>
      </c>
      <c r="B526" s="6">
        <v>42620</v>
      </c>
      <c r="C526" s="10">
        <f t="shared" si="0"/>
        <v>2016</v>
      </c>
      <c r="D526" s="8" t="s">
        <v>13</v>
      </c>
      <c r="E526" s="9">
        <v>458</v>
      </c>
    </row>
    <row r="527" spans="1:5" ht="14">
      <c r="A527" s="5" t="s">
        <v>118</v>
      </c>
      <c r="B527" s="6">
        <v>42599</v>
      </c>
      <c r="C527" s="10">
        <f t="shared" si="0"/>
        <v>2016</v>
      </c>
      <c r="D527" s="8" t="s">
        <v>9</v>
      </c>
      <c r="E527" s="9">
        <v>2034</v>
      </c>
    </row>
    <row r="528" spans="1:5" ht="14">
      <c r="A528" s="5" t="s">
        <v>118</v>
      </c>
      <c r="B528" s="6">
        <v>42599</v>
      </c>
      <c r="C528" s="10">
        <f t="shared" si="0"/>
        <v>2016</v>
      </c>
      <c r="D528" s="8" t="s">
        <v>10</v>
      </c>
      <c r="E528" s="9">
        <v>1336</v>
      </c>
    </row>
    <row r="529" spans="1:5" ht="14">
      <c r="A529" s="5" t="s">
        <v>118</v>
      </c>
      <c r="B529" s="6">
        <v>42599</v>
      </c>
      <c r="C529" s="10">
        <f t="shared" si="0"/>
        <v>2016</v>
      </c>
      <c r="D529" s="8" t="s">
        <v>12</v>
      </c>
      <c r="E529" s="9">
        <v>365</v>
      </c>
    </row>
    <row r="530" spans="1:5" ht="14">
      <c r="A530" s="5" t="s">
        <v>118</v>
      </c>
      <c r="B530" s="6">
        <v>42599</v>
      </c>
      <c r="C530" s="10">
        <f t="shared" si="0"/>
        <v>2016</v>
      </c>
      <c r="D530" s="8" t="s">
        <v>11</v>
      </c>
      <c r="E530" s="9">
        <v>180</v>
      </c>
    </row>
    <row r="531" spans="1:5" ht="14">
      <c r="A531" s="5" t="s">
        <v>118</v>
      </c>
      <c r="B531" s="6">
        <v>42599</v>
      </c>
      <c r="C531" s="10">
        <f t="shared" si="0"/>
        <v>2016</v>
      </c>
      <c r="D531" s="8" t="s">
        <v>13</v>
      </c>
      <c r="E531" s="9">
        <v>450</v>
      </c>
    </row>
    <row r="532" spans="1:5" ht="14">
      <c r="A532" s="5" t="s">
        <v>119</v>
      </c>
      <c r="B532" s="6">
        <v>42585</v>
      </c>
      <c r="C532" s="10">
        <f t="shared" si="0"/>
        <v>2016</v>
      </c>
      <c r="D532" s="8" t="s">
        <v>9</v>
      </c>
      <c r="E532" s="9">
        <v>2018</v>
      </c>
    </row>
    <row r="533" spans="1:5" ht="14">
      <c r="A533" s="5" t="s">
        <v>119</v>
      </c>
      <c r="B533" s="6">
        <v>42585</v>
      </c>
      <c r="C533" s="10">
        <f t="shared" si="0"/>
        <v>2016</v>
      </c>
      <c r="D533" s="8" t="s">
        <v>10</v>
      </c>
      <c r="E533" s="9">
        <v>1336</v>
      </c>
    </row>
    <row r="534" spans="1:5" ht="14">
      <c r="A534" s="5" t="s">
        <v>119</v>
      </c>
      <c r="B534" s="6">
        <v>42585</v>
      </c>
      <c r="C534" s="10">
        <f t="shared" si="0"/>
        <v>2016</v>
      </c>
      <c r="D534" s="8" t="s">
        <v>12</v>
      </c>
      <c r="E534" s="9">
        <v>403</v>
      </c>
    </row>
    <row r="535" spans="1:5" ht="14">
      <c r="A535" s="5" t="s">
        <v>119</v>
      </c>
      <c r="B535" s="6">
        <v>42585</v>
      </c>
      <c r="C535" s="10">
        <f t="shared" si="0"/>
        <v>2016</v>
      </c>
      <c r="D535" s="8" t="s">
        <v>11</v>
      </c>
      <c r="E535" s="9">
        <v>177</v>
      </c>
    </row>
    <row r="536" spans="1:5" ht="14">
      <c r="A536" s="5" t="s">
        <v>119</v>
      </c>
      <c r="B536" s="6">
        <v>42585</v>
      </c>
      <c r="C536" s="10">
        <f t="shared" si="0"/>
        <v>2016</v>
      </c>
      <c r="D536" s="8" t="s">
        <v>13</v>
      </c>
      <c r="E536" s="9">
        <v>429</v>
      </c>
    </row>
    <row r="537" spans="1:5" ht="14">
      <c r="A537" s="5" t="s">
        <v>120</v>
      </c>
      <c r="B537" s="6">
        <v>42571</v>
      </c>
      <c r="C537" s="10">
        <f t="shared" si="0"/>
        <v>2016</v>
      </c>
      <c r="D537" s="8" t="s">
        <v>9</v>
      </c>
      <c r="E537" s="9">
        <v>2272</v>
      </c>
    </row>
    <row r="538" spans="1:5" ht="14">
      <c r="A538" s="5" t="s">
        <v>120</v>
      </c>
      <c r="B538" s="6">
        <v>42571</v>
      </c>
      <c r="C538" s="10">
        <f t="shared" si="0"/>
        <v>2016</v>
      </c>
      <c r="D538" s="8" t="s">
        <v>10</v>
      </c>
      <c r="E538" s="9">
        <v>1463</v>
      </c>
    </row>
    <row r="539" spans="1:5" ht="14">
      <c r="A539" s="5" t="s">
        <v>120</v>
      </c>
      <c r="B539" s="6">
        <v>42571</v>
      </c>
      <c r="C539" s="10">
        <f t="shared" si="0"/>
        <v>2016</v>
      </c>
      <c r="D539" s="8" t="s">
        <v>12</v>
      </c>
      <c r="E539" s="9">
        <v>430</v>
      </c>
    </row>
    <row r="540" spans="1:5" ht="14">
      <c r="A540" s="5" t="s">
        <v>120</v>
      </c>
      <c r="B540" s="6">
        <v>42571</v>
      </c>
      <c r="C540" s="10">
        <f t="shared" si="0"/>
        <v>2016</v>
      </c>
      <c r="D540" s="8" t="s">
        <v>11</v>
      </c>
      <c r="E540" s="9">
        <v>230</v>
      </c>
    </row>
    <row r="541" spans="1:5" ht="14">
      <c r="A541" s="5" t="s">
        <v>120</v>
      </c>
      <c r="B541" s="6">
        <v>42571</v>
      </c>
      <c r="C541" s="10">
        <f t="shared" si="0"/>
        <v>2016</v>
      </c>
      <c r="D541" s="8" t="s">
        <v>13</v>
      </c>
      <c r="E541" s="9">
        <v>521</v>
      </c>
    </row>
    <row r="542" spans="1:5" ht="14">
      <c r="A542" s="5" t="s">
        <v>121</v>
      </c>
      <c r="B542" s="6">
        <v>42558</v>
      </c>
      <c r="C542" s="10">
        <f t="shared" si="0"/>
        <v>2016</v>
      </c>
      <c r="D542" s="8" t="s">
        <v>9</v>
      </c>
      <c r="E542" s="9">
        <v>2222</v>
      </c>
    </row>
    <row r="543" spans="1:5" ht="14">
      <c r="A543" s="5" t="s">
        <v>121</v>
      </c>
      <c r="B543" s="6">
        <v>42558</v>
      </c>
      <c r="C543" s="10">
        <f t="shared" si="0"/>
        <v>2016</v>
      </c>
      <c r="D543" s="8" t="s">
        <v>10</v>
      </c>
      <c r="E543" s="9">
        <v>1469</v>
      </c>
    </row>
    <row r="544" spans="1:5" ht="14">
      <c r="A544" s="5" t="s">
        <v>121</v>
      </c>
      <c r="B544" s="6">
        <v>42558</v>
      </c>
      <c r="C544" s="10">
        <f t="shared" si="0"/>
        <v>2016</v>
      </c>
      <c r="D544" s="8" t="s">
        <v>12</v>
      </c>
      <c r="E544" s="9">
        <v>409</v>
      </c>
    </row>
    <row r="545" spans="1:5" ht="14">
      <c r="A545" s="5" t="s">
        <v>121</v>
      </c>
      <c r="B545" s="6">
        <v>42558</v>
      </c>
      <c r="C545" s="10">
        <f t="shared" si="0"/>
        <v>2016</v>
      </c>
      <c r="D545" s="8" t="s">
        <v>11</v>
      </c>
      <c r="E545" s="9">
        <v>237</v>
      </c>
    </row>
    <row r="546" spans="1:5" ht="14">
      <c r="A546" s="5" t="s">
        <v>121</v>
      </c>
      <c r="B546" s="6">
        <v>42558</v>
      </c>
      <c r="C546" s="10">
        <f t="shared" si="0"/>
        <v>2016</v>
      </c>
      <c r="D546" s="8" t="s">
        <v>13</v>
      </c>
      <c r="E546" s="9">
        <v>517</v>
      </c>
    </row>
    <row r="547" spans="1:5" ht="14">
      <c r="A547" s="5" t="s">
        <v>122</v>
      </c>
      <c r="B547" s="6">
        <v>42543</v>
      </c>
      <c r="C547" s="10">
        <f t="shared" si="0"/>
        <v>2016</v>
      </c>
      <c r="D547" s="8" t="s">
        <v>9</v>
      </c>
      <c r="E547" s="9">
        <v>2252</v>
      </c>
    </row>
    <row r="548" spans="1:5" ht="14">
      <c r="A548" s="5" t="s">
        <v>122</v>
      </c>
      <c r="B548" s="6">
        <v>42543</v>
      </c>
      <c r="C548" s="10">
        <f t="shared" si="0"/>
        <v>2016</v>
      </c>
      <c r="D548" s="8" t="s">
        <v>10</v>
      </c>
      <c r="E548" s="9">
        <v>1463</v>
      </c>
    </row>
    <row r="549" spans="1:5" ht="14">
      <c r="A549" s="5" t="s">
        <v>122</v>
      </c>
      <c r="B549" s="6">
        <v>42543</v>
      </c>
      <c r="C549" s="10">
        <f t="shared" si="0"/>
        <v>2016</v>
      </c>
      <c r="D549" s="8" t="s">
        <v>12</v>
      </c>
      <c r="E549" s="9">
        <v>422</v>
      </c>
    </row>
    <row r="550" spans="1:5" ht="14">
      <c r="A550" s="5" t="s">
        <v>122</v>
      </c>
      <c r="B550" s="6">
        <v>42543</v>
      </c>
      <c r="C550" s="10">
        <f t="shared" si="0"/>
        <v>2016</v>
      </c>
      <c r="D550" s="8" t="s">
        <v>11</v>
      </c>
      <c r="E550">
        <v>228</v>
      </c>
    </row>
    <row r="551" spans="1:5" ht="14">
      <c r="A551" s="5" t="s">
        <v>122</v>
      </c>
      <c r="B551" s="6">
        <v>42543</v>
      </c>
      <c r="C551" s="10">
        <f t="shared" si="0"/>
        <v>2016</v>
      </c>
      <c r="D551" s="8" t="s">
        <v>13</v>
      </c>
      <c r="E551">
        <v>538</v>
      </c>
    </row>
    <row r="552" spans="1:5" ht="14">
      <c r="A552" s="5" t="s">
        <v>123</v>
      </c>
      <c r="B552" s="6">
        <v>42529</v>
      </c>
      <c r="C552" s="10">
        <f t="shared" si="0"/>
        <v>2016</v>
      </c>
      <c r="D552" s="8" t="s">
        <v>9</v>
      </c>
      <c r="E552" s="9">
        <v>2218</v>
      </c>
    </row>
    <row r="553" spans="1:5" ht="14">
      <c r="A553" s="5" t="s">
        <v>123</v>
      </c>
      <c r="B553" s="6">
        <v>42529</v>
      </c>
      <c r="C553" s="10">
        <f t="shared" si="0"/>
        <v>2016</v>
      </c>
      <c r="D553" s="8" t="s">
        <v>10</v>
      </c>
      <c r="E553" s="9">
        <v>1470</v>
      </c>
    </row>
    <row r="554" spans="1:5" ht="14">
      <c r="A554" s="5" t="s">
        <v>123</v>
      </c>
      <c r="B554" s="6">
        <v>42529</v>
      </c>
      <c r="C554" s="10">
        <f t="shared" si="0"/>
        <v>2016</v>
      </c>
      <c r="D554" s="8" t="s">
        <v>12</v>
      </c>
      <c r="E554" s="9">
        <v>407</v>
      </c>
    </row>
    <row r="555" spans="1:5" ht="14">
      <c r="A555" s="5" t="s">
        <v>123</v>
      </c>
      <c r="B555" s="6">
        <v>42529</v>
      </c>
      <c r="C555" s="10">
        <f t="shared" si="0"/>
        <v>2016</v>
      </c>
      <c r="D555" s="8" t="s">
        <v>11</v>
      </c>
      <c r="E555" s="9">
        <v>228</v>
      </c>
    </row>
    <row r="556" spans="1:5" ht="14">
      <c r="A556" s="5" t="s">
        <v>123</v>
      </c>
      <c r="B556" s="6">
        <v>42529</v>
      </c>
      <c r="C556" s="10">
        <f t="shared" si="0"/>
        <v>2016</v>
      </c>
      <c r="D556" s="8" t="s">
        <v>13</v>
      </c>
      <c r="E556" s="9">
        <v>536</v>
      </c>
    </row>
    <row r="557" spans="1:5" ht="14">
      <c r="A557" s="5" t="s">
        <v>124</v>
      </c>
      <c r="B557" s="6">
        <v>42508</v>
      </c>
      <c r="C557" s="10">
        <f t="shared" si="0"/>
        <v>2016</v>
      </c>
      <c r="D557" s="8" t="s">
        <v>9</v>
      </c>
      <c r="E557" s="9">
        <v>2217</v>
      </c>
    </row>
    <row r="558" spans="1:5" ht="14">
      <c r="A558" s="5" t="s">
        <v>124</v>
      </c>
      <c r="B558" s="6">
        <v>42508</v>
      </c>
      <c r="C558" s="10">
        <f t="shared" si="0"/>
        <v>2016</v>
      </c>
      <c r="D558" s="8" t="s">
        <v>10</v>
      </c>
      <c r="E558" s="9">
        <v>1537</v>
      </c>
    </row>
    <row r="559" spans="1:5" ht="14">
      <c r="A559" s="5" t="s">
        <v>124</v>
      </c>
      <c r="B559" s="6">
        <v>42508</v>
      </c>
      <c r="C559" s="10">
        <f t="shared" si="0"/>
        <v>2016</v>
      </c>
      <c r="D559" s="8" t="s">
        <v>12</v>
      </c>
      <c r="E559" s="9">
        <v>414</v>
      </c>
    </row>
    <row r="560" spans="1:5" ht="14">
      <c r="A560" s="5" t="s">
        <v>124</v>
      </c>
      <c r="B560" s="6">
        <v>42508</v>
      </c>
      <c r="C560" s="10">
        <f t="shared" si="0"/>
        <v>2016</v>
      </c>
      <c r="D560" s="8" t="s">
        <v>11</v>
      </c>
      <c r="E560" s="9">
        <v>229</v>
      </c>
    </row>
    <row r="561" spans="1:5" ht="14">
      <c r="A561" s="5" t="s">
        <v>124</v>
      </c>
      <c r="B561" s="6">
        <v>42508</v>
      </c>
      <c r="C561" s="10">
        <f t="shared" si="0"/>
        <v>2016</v>
      </c>
      <c r="D561" s="8" t="s">
        <v>13</v>
      </c>
      <c r="E561" s="9">
        <v>534</v>
      </c>
    </row>
    <row r="562" spans="1:5" ht="14">
      <c r="A562" s="5" t="s">
        <v>125</v>
      </c>
      <c r="B562" s="6">
        <v>42495</v>
      </c>
      <c r="C562" s="10">
        <f t="shared" si="0"/>
        <v>2016</v>
      </c>
      <c r="D562" s="8" t="s">
        <v>9</v>
      </c>
      <c r="E562" s="9">
        <v>2218</v>
      </c>
    </row>
    <row r="563" spans="1:5" ht="14">
      <c r="A563" s="5" t="s">
        <v>125</v>
      </c>
      <c r="B563" s="6">
        <v>42495</v>
      </c>
      <c r="C563" s="10">
        <f t="shared" si="0"/>
        <v>2016</v>
      </c>
      <c r="D563" s="8" t="s">
        <v>10</v>
      </c>
      <c r="E563" s="9">
        <v>1462</v>
      </c>
    </row>
    <row r="564" spans="1:5" ht="14">
      <c r="A564" s="5" t="s">
        <v>125</v>
      </c>
      <c r="B564" s="6">
        <v>42495</v>
      </c>
      <c r="C564" s="10">
        <f t="shared" si="0"/>
        <v>2016</v>
      </c>
      <c r="D564" s="8" t="s">
        <v>12</v>
      </c>
      <c r="E564" s="9">
        <v>399</v>
      </c>
    </row>
    <row r="565" spans="1:5" ht="14">
      <c r="A565" s="5" t="s">
        <v>125</v>
      </c>
      <c r="B565" s="6">
        <v>42495</v>
      </c>
      <c r="C565" s="10">
        <f t="shared" si="0"/>
        <v>2016</v>
      </c>
      <c r="D565" s="8" t="s">
        <v>11</v>
      </c>
      <c r="E565" s="9">
        <v>232</v>
      </c>
    </row>
    <row r="566" spans="1:5" ht="14">
      <c r="A566" s="5" t="s">
        <v>125</v>
      </c>
      <c r="B566" s="6">
        <v>42495</v>
      </c>
      <c r="C566" s="10">
        <f t="shared" si="0"/>
        <v>2016</v>
      </c>
      <c r="D566" s="8" t="s">
        <v>13</v>
      </c>
      <c r="E566" s="9">
        <v>750</v>
      </c>
    </row>
    <row r="567" spans="1:5" ht="14">
      <c r="A567" s="5" t="s">
        <v>126</v>
      </c>
      <c r="B567" s="6">
        <v>42480</v>
      </c>
      <c r="C567" s="10">
        <f t="shared" si="0"/>
        <v>2016</v>
      </c>
      <c r="D567" s="8" t="s">
        <v>9</v>
      </c>
      <c r="E567" s="9">
        <v>2062</v>
      </c>
    </row>
    <row r="568" spans="1:5" ht="14">
      <c r="A568" s="5" t="s">
        <v>126</v>
      </c>
      <c r="B568" s="6">
        <v>42480</v>
      </c>
      <c r="C568" s="10">
        <f t="shared" si="0"/>
        <v>2016</v>
      </c>
      <c r="D568" s="8" t="s">
        <v>10</v>
      </c>
      <c r="E568" s="9">
        <v>1211</v>
      </c>
    </row>
    <row r="569" spans="1:5" ht="14">
      <c r="A569" s="5" t="s">
        <v>126</v>
      </c>
      <c r="B569" s="6">
        <v>42480</v>
      </c>
      <c r="C569" s="10">
        <f t="shared" si="0"/>
        <v>2016</v>
      </c>
      <c r="D569" s="8" t="s">
        <v>12</v>
      </c>
      <c r="E569" s="9">
        <v>357</v>
      </c>
    </row>
    <row r="570" spans="1:5" ht="14">
      <c r="A570" s="5" t="s">
        <v>126</v>
      </c>
      <c r="B570" s="6">
        <v>42480</v>
      </c>
      <c r="C570" s="10">
        <f t="shared" si="0"/>
        <v>2016</v>
      </c>
      <c r="D570" s="8" t="s">
        <v>11</v>
      </c>
      <c r="E570" s="9">
        <v>163</v>
      </c>
    </row>
    <row r="571" spans="1:5" ht="14">
      <c r="A571" s="5" t="s">
        <v>126</v>
      </c>
      <c r="B571" s="6">
        <v>42480</v>
      </c>
      <c r="C571" s="10">
        <f t="shared" si="0"/>
        <v>2016</v>
      </c>
      <c r="D571" s="8" t="s">
        <v>13</v>
      </c>
      <c r="E571" s="9">
        <v>453</v>
      </c>
    </row>
    <row r="572" spans="1:5" ht="14">
      <c r="A572" s="5" t="s">
        <v>127</v>
      </c>
      <c r="B572" s="6">
        <v>42466</v>
      </c>
      <c r="C572" s="10">
        <f t="shared" si="0"/>
        <v>2016</v>
      </c>
      <c r="D572" s="8" t="s">
        <v>9</v>
      </c>
      <c r="E572" s="9">
        <v>2105</v>
      </c>
    </row>
    <row r="573" spans="1:5" ht="14">
      <c r="A573" s="5" t="s">
        <v>127</v>
      </c>
      <c r="B573" s="6">
        <v>42466</v>
      </c>
      <c r="C573" s="10">
        <f t="shared" si="0"/>
        <v>2016</v>
      </c>
      <c r="D573" s="8" t="s">
        <v>10</v>
      </c>
      <c r="E573" s="9">
        <v>1218</v>
      </c>
    </row>
    <row r="574" spans="1:5" ht="14">
      <c r="A574" s="5" t="s">
        <v>127</v>
      </c>
      <c r="B574" s="6">
        <v>42466</v>
      </c>
      <c r="C574" s="10">
        <f t="shared" si="0"/>
        <v>2016</v>
      </c>
      <c r="D574" s="8" t="s">
        <v>12</v>
      </c>
      <c r="E574" s="9">
        <v>357</v>
      </c>
    </row>
    <row r="575" spans="1:5" ht="14">
      <c r="A575" s="5" t="s">
        <v>127</v>
      </c>
      <c r="B575" s="6">
        <v>42466</v>
      </c>
      <c r="C575" s="10">
        <f t="shared" si="0"/>
        <v>2016</v>
      </c>
      <c r="D575" s="8" t="s">
        <v>11</v>
      </c>
      <c r="E575" s="9">
        <v>164</v>
      </c>
    </row>
    <row r="576" spans="1:5" ht="14">
      <c r="A576" s="5" t="s">
        <v>127</v>
      </c>
      <c r="B576" s="6">
        <v>42466</v>
      </c>
      <c r="C576" s="10">
        <f t="shared" si="0"/>
        <v>2016</v>
      </c>
      <c r="D576" s="8" t="s">
        <v>13</v>
      </c>
      <c r="E576" s="9">
        <v>583</v>
      </c>
    </row>
    <row r="577" spans="1:5" ht="14">
      <c r="A577" s="5" t="s">
        <v>128</v>
      </c>
      <c r="B577" s="6">
        <v>42452</v>
      </c>
      <c r="C577" s="10">
        <f t="shared" si="0"/>
        <v>2016</v>
      </c>
      <c r="D577" s="8" t="s">
        <v>9</v>
      </c>
      <c r="E577" s="9">
        <v>2053</v>
      </c>
    </row>
    <row r="578" spans="1:5" ht="14">
      <c r="A578" s="5" t="s">
        <v>128</v>
      </c>
      <c r="B578" s="6">
        <v>42452</v>
      </c>
      <c r="C578" s="10">
        <f t="shared" si="0"/>
        <v>2016</v>
      </c>
      <c r="D578" s="8" t="s">
        <v>10</v>
      </c>
      <c r="E578" s="9">
        <v>1220</v>
      </c>
    </row>
    <row r="579" spans="1:5" ht="14">
      <c r="A579" s="5" t="s">
        <v>128</v>
      </c>
      <c r="B579" s="6">
        <v>42452</v>
      </c>
      <c r="C579" s="10">
        <f t="shared" si="0"/>
        <v>2016</v>
      </c>
      <c r="D579" s="8" t="s">
        <v>12</v>
      </c>
      <c r="E579" s="9">
        <v>357</v>
      </c>
    </row>
    <row r="580" spans="1:5" ht="14">
      <c r="A580" s="5" t="s">
        <v>128</v>
      </c>
      <c r="B580" s="6">
        <v>42452</v>
      </c>
      <c r="C580" s="10">
        <f t="shared" si="0"/>
        <v>2016</v>
      </c>
      <c r="D580" s="8" t="s">
        <v>11</v>
      </c>
      <c r="E580" s="9">
        <v>167</v>
      </c>
    </row>
    <row r="581" spans="1:5" ht="14">
      <c r="A581" s="5" t="s">
        <v>128</v>
      </c>
      <c r="B581" s="6">
        <v>42452</v>
      </c>
      <c r="C581" s="10">
        <f t="shared" si="0"/>
        <v>2016</v>
      </c>
      <c r="D581" s="8" t="s">
        <v>13</v>
      </c>
      <c r="E581" s="9">
        <v>452</v>
      </c>
    </row>
    <row r="582" spans="1:5" ht="14">
      <c r="A582" s="5" t="s">
        <v>129</v>
      </c>
      <c r="B582" s="6">
        <v>42438</v>
      </c>
      <c r="C582" s="10">
        <f t="shared" si="0"/>
        <v>2016</v>
      </c>
      <c r="D582" s="8" t="s">
        <v>9</v>
      </c>
      <c r="E582" s="9">
        <v>2033</v>
      </c>
    </row>
    <row r="583" spans="1:5" ht="14">
      <c r="A583" s="5" t="s">
        <v>129</v>
      </c>
      <c r="B583" s="6">
        <v>42438</v>
      </c>
      <c r="C583" s="10">
        <f t="shared" si="0"/>
        <v>2016</v>
      </c>
      <c r="D583" s="8" t="s">
        <v>10</v>
      </c>
      <c r="E583" s="9">
        <v>1209</v>
      </c>
    </row>
    <row r="584" spans="1:5" ht="14">
      <c r="A584" s="5" t="s">
        <v>129</v>
      </c>
      <c r="B584" s="6">
        <v>42438</v>
      </c>
      <c r="C584" s="10">
        <f t="shared" si="0"/>
        <v>2016</v>
      </c>
      <c r="D584" s="8" t="s">
        <v>12</v>
      </c>
      <c r="E584" s="9">
        <v>357</v>
      </c>
    </row>
    <row r="585" spans="1:5" ht="14">
      <c r="A585" s="5" t="s">
        <v>129</v>
      </c>
      <c r="B585" s="6">
        <v>42438</v>
      </c>
      <c r="C585" s="10">
        <f t="shared" si="0"/>
        <v>2016</v>
      </c>
      <c r="D585" s="8" t="s">
        <v>11</v>
      </c>
      <c r="E585" s="9">
        <v>162</v>
      </c>
    </row>
    <row r="586" spans="1:5" ht="14">
      <c r="A586" s="5" t="s">
        <v>129</v>
      </c>
      <c r="B586" s="6">
        <v>42438</v>
      </c>
      <c r="C586" s="10">
        <f t="shared" si="0"/>
        <v>2016</v>
      </c>
      <c r="D586" s="8" t="s">
        <v>13</v>
      </c>
      <c r="E586" s="9">
        <v>449</v>
      </c>
    </row>
    <row r="587" spans="1:5" ht="14">
      <c r="A587" s="5" t="s">
        <v>130</v>
      </c>
      <c r="B587" s="6">
        <v>42417</v>
      </c>
      <c r="C587" s="10">
        <f t="shared" si="0"/>
        <v>2016</v>
      </c>
      <c r="D587" s="8" t="s">
        <v>9</v>
      </c>
      <c r="E587" s="9">
        <v>2049</v>
      </c>
    </row>
    <row r="588" spans="1:5" ht="14">
      <c r="A588" s="5" t="s">
        <v>130</v>
      </c>
      <c r="B588" s="6">
        <v>42417</v>
      </c>
      <c r="C588" s="10">
        <f t="shared" si="0"/>
        <v>2016</v>
      </c>
      <c r="D588" s="8" t="s">
        <v>10</v>
      </c>
      <c r="E588" s="9">
        <v>1208</v>
      </c>
    </row>
    <row r="589" spans="1:5" ht="14">
      <c r="A589" s="5" t="s">
        <v>130</v>
      </c>
      <c r="B589" s="6">
        <v>42417</v>
      </c>
      <c r="C589" s="10">
        <f t="shared" si="0"/>
        <v>2016</v>
      </c>
      <c r="D589" s="8" t="s">
        <v>12</v>
      </c>
      <c r="E589" s="9">
        <v>362</v>
      </c>
    </row>
    <row r="590" spans="1:5" ht="14">
      <c r="A590" s="5" t="s">
        <v>130</v>
      </c>
      <c r="B590" s="6">
        <v>42417</v>
      </c>
      <c r="C590" s="10">
        <f t="shared" si="0"/>
        <v>2016</v>
      </c>
      <c r="D590" s="8" t="s">
        <v>11</v>
      </c>
      <c r="E590" s="9">
        <v>165</v>
      </c>
    </row>
    <row r="591" spans="1:5" ht="14">
      <c r="A591" s="5" t="s">
        <v>130</v>
      </c>
      <c r="B591" s="6">
        <v>42417</v>
      </c>
      <c r="C591" s="10">
        <f t="shared" si="0"/>
        <v>2016</v>
      </c>
      <c r="D591" s="8" t="s">
        <v>13</v>
      </c>
      <c r="E591" s="9">
        <v>456</v>
      </c>
    </row>
    <row r="592" spans="1:5" ht="14">
      <c r="A592" s="5" t="s">
        <v>131</v>
      </c>
      <c r="B592" s="6">
        <v>42403</v>
      </c>
      <c r="C592" s="10">
        <f t="shared" si="0"/>
        <v>2016</v>
      </c>
      <c r="D592" s="8" t="s">
        <v>9</v>
      </c>
      <c r="E592" s="9">
        <v>2038</v>
      </c>
    </row>
    <row r="593" spans="1:5" ht="14">
      <c r="A593" s="5" t="s">
        <v>131</v>
      </c>
      <c r="B593" s="6">
        <v>42403</v>
      </c>
      <c r="C593" s="10">
        <f t="shared" si="0"/>
        <v>2016</v>
      </c>
      <c r="D593" s="8" t="s">
        <v>10</v>
      </c>
      <c r="E593" s="9">
        <v>1216</v>
      </c>
    </row>
    <row r="594" spans="1:5" ht="14">
      <c r="A594" s="5" t="s">
        <v>131</v>
      </c>
      <c r="B594" s="6">
        <v>42403</v>
      </c>
      <c r="C594" s="10">
        <f t="shared" si="0"/>
        <v>2016</v>
      </c>
      <c r="D594" s="8" t="s">
        <v>12</v>
      </c>
      <c r="E594" s="9">
        <v>368</v>
      </c>
    </row>
    <row r="595" spans="1:5" ht="14">
      <c r="A595" s="5" t="s">
        <v>131</v>
      </c>
      <c r="B595" s="6">
        <v>42403</v>
      </c>
      <c r="C595" s="10">
        <f t="shared" si="0"/>
        <v>2016</v>
      </c>
      <c r="D595" s="8" t="s">
        <v>11</v>
      </c>
      <c r="E595" s="9">
        <v>164</v>
      </c>
    </row>
    <row r="596" spans="1:5" ht="14">
      <c r="A596" s="5" t="s">
        <v>131</v>
      </c>
      <c r="B596" s="6">
        <v>42403</v>
      </c>
      <c r="C596" s="10">
        <f t="shared" si="0"/>
        <v>2016</v>
      </c>
      <c r="D596" s="8" t="s">
        <v>13</v>
      </c>
      <c r="E596" s="9">
        <v>446</v>
      </c>
    </row>
    <row r="597" spans="1:5" ht="14">
      <c r="A597" s="5" t="s">
        <v>132</v>
      </c>
      <c r="B597" s="6">
        <v>42389</v>
      </c>
      <c r="C597" s="10">
        <f t="shared" si="0"/>
        <v>2016</v>
      </c>
      <c r="D597" s="8" t="s">
        <v>9</v>
      </c>
      <c r="E597" s="9">
        <v>1659</v>
      </c>
    </row>
    <row r="598" spans="1:5" ht="14">
      <c r="A598" s="5" t="s">
        <v>132</v>
      </c>
      <c r="B598" s="6">
        <v>42389</v>
      </c>
      <c r="C598" s="10">
        <f t="shared" si="0"/>
        <v>2016</v>
      </c>
      <c r="D598" s="8" t="s">
        <v>10</v>
      </c>
      <c r="E598" s="9">
        <v>1026</v>
      </c>
    </row>
    <row r="599" spans="1:5" ht="14">
      <c r="A599" s="5" t="s">
        <v>132</v>
      </c>
      <c r="B599" s="6">
        <v>42389</v>
      </c>
      <c r="C599" s="10">
        <f t="shared" si="0"/>
        <v>2016</v>
      </c>
      <c r="D599" s="8" t="s">
        <v>12</v>
      </c>
      <c r="E599" s="9">
        <v>327</v>
      </c>
    </row>
    <row r="600" spans="1:5" ht="14">
      <c r="A600" s="5" t="s">
        <v>132</v>
      </c>
      <c r="B600" s="6">
        <v>42389</v>
      </c>
      <c r="C600" s="10">
        <f t="shared" si="0"/>
        <v>2016</v>
      </c>
      <c r="D600" s="8" t="s">
        <v>11</v>
      </c>
      <c r="E600" s="9">
        <v>242</v>
      </c>
    </row>
    <row r="601" spans="1:5" ht="14">
      <c r="A601" s="5" t="s">
        <v>132</v>
      </c>
      <c r="B601" s="6">
        <v>42389</v>
      </c>
      <c r="C601" s="10">
        <f t="shared" si="0"/>
        <v>2016</v>
      </c>
      <c r="D601" s="8" t="s">
        <v>13</v>
      </c>
      <c r="E601" s="9">
        <v>360</v>
      </c>
    </row>
    <row r="602" spans="1:5" ht="14">
      <c r="A602" s="5" t="s">
        <v>133</v>
      </c>
      <c r="B602" s="6">
        <v>42375</v>
      </c>
      <c r="C602" s="10">
        <f t="shared" si="0"/>
        <v>2016</v>
      </c>
      <c r="D602" s="8" t="s">
        <v>9</v>
      </c>
      <c r="E602" s="9">
        <v>1659</v>
      </c>
    </row>
    <row r="603" spans="1:5" ht="14">
      <c r="A603" s="5" t="s">
        <v>133</v>
      </c>
      <c r="B603" s="6">
        <v>42375</v>
      </c>
      <c r="C603" s="10">
        <f t="shared" si="0"/>
        <v>2016</v>
      </c>
      <c r="D603" s="8" t="s">
        <v>10</v>
      </c>
      <c r="E603" s="9">
        <v>1027</v>
      </c>
    </row>
    <row r="604" spans="1:5" ht="14">
      <c r="A604" s="5" t="s">
        <v>133</v>
      </c>
      <c r="B604" s="6">
        <v>42375</v>
      </c>
      <c r="C604" s="10">
        <f t="shared" si="0"/>
        <v>2016</v>
      </c>
      <c r="D604" s="8" t="s">
        <v>12</v>
      </c>
      <c r="E604" s="9">
        <v>328</v>
      </c>
    </row>
    <row r="605" spans="1:5" ht="14">
      <c r="A605" s="5" t="s">
        <v>133</v>
      </c>
      <c r="B605" s="6">
        <v>42375</v>
      </c>
      <c r="C605" s="10">
        <f t="shared" si="0"/>
        <v>2016</v>
      </c>
      <c r="D605" s="8" t="s">
        <v>11</v>
      </c>
      <c r="E605" s="9">
        <v>246</v>
      </c>
    </row>
    <row r="606" spans="1:5" ht="14">
      <c r="A606" s="5" t="s">
        <v>133</v>
      </c>
      <c r="B606" s="6">
        <v>42375</v>
      </c>
      <c r="C606" s="10">
        <f t="shared" si="0"/>
        <v>2016</v>
      </c>
      <c r="D606" s="8" t="s">
        <v>13</v>
      </c>
      <c r="E606" s="9">
        <v>362</v>
      </c>
    </row>
    <row r="607" spans="1:5" ht="14">
      <c r="A607" s="5" t="s">
        <v>134</v>
      </c>
      <c r="B607" s="6">
        <v>42361</v>
      </c>
      <c r="C607" s="10">
        <f t="shared" si="0"/>
        <v>2015</v>
      </c>
      <c r="D607" s="8" t="s">
        <v>9</v>
      </c>
      <c r="E607" s="9">
        <v>1669</v>
      </c>
    </row>
    <row r="608" spans="1:5" ht="14">
      <c r="A608" s="5" t="s">
        <v>134</v>
      </c>
      <c r="B608" s="6">
        <v>42361</v>
      </c>
      <c r="C608" s="10">
        <f t="shared" si="0"/>
        <v>2015</v>
      </c>
      <c r="D608" s="8" t="s">
        <v>10</v>
      </c>
      <c r="E608" s="9">
        <v>1027</v>
      </c>
    </row>
    <row r="609" spans="1:5" ht="14">
      <c r="A609" s="5" t="s">
        <v>134</v>
      </c>
      <c r="B609" s="6">
        <v>42361</v>
      </c>
      <c r="C609" s="10">
        <f t="shared" si="0"/>
        <v>2015</v>
      </c>
      <c r="D609" s="8" t="s">
        <v>12</v>
      </c>
      <c r="E609" s="9">
        <v>332</v>
      </c>
    </row>
    <row r="610" spans="1:5" ht="14">
      <c r="A610" s="5" t="s">
        <v>134</v>
      </c>
      <c r="B610" s="6">
        <v>42361</v>
      </c>
      <c r="C610" s="10">
        <f t="shared" si="0"/>
        <v>2015</v>
      </c>
      <c r="D610" s="8" t="s">
        <v>11</v>
      </c>
      <c r="E610" s="9">
        <v>244</v>
      </c>
    </row>
    <row r="611" spans="1:5" ht="14">
      <c r="A611" s="5" t="s">
        <v>134</v>
      </c>
      <c r="B611" s="6">
        <v>42361</v>
      </c>
      <c r="C611" s="10">
        <f t="shared" si="0"/>
        <v>2015</v>
      </c>
      <c r="D611" s="8" t="s">
        <v>13</v>
      </c>
      <c r="E611" s="9">
        <v>360</v>
      </c>
    </row>
    <row r="612" spans="1:5" ht="14">
      <c r="A612" s="5" t="s">
        <v>135</v>
      </c>
      <c r="B612" s="6">
        <v>42347</v>
      </c>
      <c r="C612" s="10">
        <f t="shared" si="0"/>
        <v>2015</v>
      </c>
      <c r="D612" s="8" t="s">
        <v>9</v>
      </c>
      <c r="E612" s="9">
        <v>1698</v>
      </c>
    </row>
    <row r="613" spans="1:5" ht="14">
      <c r="A613" s="5" t="s">
        <v>135</v>
      </c>
      <c r="B613" s="6">
        <v>42347</v>
      </c>
      <c r="C613" s="10">
        <f t="shared" si="0"/>
        <v>2015</v>
      </c>
      <c r="D613" s="8" t="s">
        <v>10</v>
      </c>
      <c r="E613" s="9">
        <v>1031</v>
      </c>
    </row>
    <row r="614" spans="1:5" ht="14">
      <c r="A614" s="5" t="s">
        <v>135</v>
      </c>
      <c r="B614" s="6">
        <v>42347</v>
      </c>
      <c r="C614" s="10">
        <f t="shared" si="0"/>
        <v>2015</v>
      </c>
      <c r="D614" s="8" t="s">
        <v>12</v>
      </c>
      <c r="E614" s="9">
        <v>355</v>
      </c>
    </row>
    <row r="615" spans="1:5" ht="14">
      <c r="A615" s="5" t="s">
        <v>135</v>
      </c>
      <c r="B615" s="6">
        <v>42347</v>
      </c>
      <c r="C615" s="10">
        <f t="shared" si="0"/>
        <v>2015</v>
      </c>
      <c r="D615" s="8" t="s">
        <v>11</v>
      </c>
      <c r="E615" s="9">
        <v>241</v>
      </c>
    </row>
    <row r="616" spans="1:5" ht="14">
      <c r="A616" s="5" t="s">
        <v>135</v>
      </c>
      <c r="B616" s="6">
        <v>42347</v>
      </c>
      <c r="C616" s="10">
        <f t="shared" si="0"/>
        <v>2015</v>
      </c>
      <c r="D616" s="8" t="s">
        <v>13</v>
      </c>
      <c r="E616" s="9">
        <v>364</v>
      </c>
    </row>
    <row r="617" spans="1:5" ht="14">
      <c r="A617" s="5" t="s">
        <v>136</v>
      </c>
      <c r="B617" s="6">
        <v>42326</v>
      </c>
      <c r="C617" s="10">
        <f t="shared" si="0"/>
        <v>2015</v>
      </c>
      <c r="D617" s="8" t="s">
        <v>9</v>
      </c>
      <c r="E617" s="9">
        <v>1662</v>
      </c>
    </row>
    <row r="618" spans="1:5" ht="14">
      <c r="A618" s="5" t="s">
        <v>136</v>
      </c>
      <c r="B618" s="6">
        <v>42326</v>
      </c>
      <c r="C618" s="10">
        <f t="shared" si="0"/>
        <v>2015</v>
      </c>
      <c r="D618" s="8" t="s">
        <v>10</v>
      </c>
      <c r="E618" s="9">
        <v>1029</v>
      </c>
    </row>
    <row r="619" spans="1:5" ht="14">
      <c r="A619" s="5" t="s">
        <v>136</v>
      </c>
      <c r="B619" s="6">
        <v>42326</v>
      </c>
      <c r="C619" s="10">
        <f t="shared" si="0"/>
        <v>2015</v>
      </c>
      <c r="D619" s="8" t="s">
        <v>12</v>
      </c>
      <c r="E619" s="9">
        <v>329</v>
      </c>
    </row>
    <row r="620" spans="1:5" ht="14">
      <c r="A620" s="5" t="s">
        <v>136</v>
      </c>
      <c r="B620" s="6">
        <v>42326</v>
      </c>
      <c r="C620" s="10">
        <f t="shared" si="0"/>
        <v>2015</v>
      </c>
      <c r="D620" s="8" t="s">
        <v>11</v>
      </c>
      <c r="E620" s="9">
        <v>247</v>
      </c>
    </row>
    <row r="621" spans="1:5" ht="14">
      <c r="A621" s="5" t="s">
        <v>136</v>
      </c>
      <c r="B621" s="6">
        <v>42326</v>
      </c>
      <c r="C621" s="10">
        <f t="shared" si="0"/>
        <v>2015</v>
      </c>
      <c r="D621" s="8" t="s">
        <v>13</v>
      </c>
      <c r="E621" s="9">
        <v>365</v>
      </c>
    </row>
    <row r="622" spans="1:5" ht="14">
      <c r="A622" s="5" t="s">
        <v>137</v>
      </c>
      <c r="B622" s="6">
        <v>42312</v>
      </c>
      <c r="C622" s="10">
        <f t="shared" si="0"/>
        <v>2015</v>
      </c>
      <c r="D622" s="8" t="s">
        <v>9</v>
      </c>
      <c r="E622" s="9">
        <v>1664</v>
      </c>
    </row>
    <row r="623" spans="1:5" ht="14">
      <c r="A623" s="5" t="s">
        <v>137</v>
      </c>
      <c r="B623" s="6">
        <v>42312</v>
      </c>
      <c r="C623" s="10">
        <f t="shared" si="0"/>
        <v>2015</v>
      </c>
      <c r="D623" s="8" t="s">
        <v>10</v>
      </c>
      <c r="E623" s="9">
        <v>1037</v>
      </c>
    </row>
    <row r="624" spans="1:5" ht="14">
      <c r="A624" s="5" t="s">
        <v>137</v>
      </c>
      <c r="B624" s="6">
        <v>42312</v>
      </c>
      <c r="C624" s="10">
        <f t="shared" si="0"/>
        <v>2015</v>
      </c>
      <c r="D624" s="8" t="s">
        <v>12</v>
      </c>
      <c r="E624" s="9">
        <v>329</v>
      </c>
    </row>
    <row r="625" spans="1:5" ht="14">
      <c r="A625" s="5" t="s">
        <v>137</v>
      </c>
      <c r="B625" s="6">
        <v>42312</v>
      </c>
      <c r="C625" s="10">
        <f t="shared" si="0"/>
        <v>2015</v>
      </c>
      <c r="D625" s="8" t="s">
        <v>11</v>
      </c>
      <c r="E625" s="9">
        <v>241</v>
      </c>
    </row>
    <row r="626" spans="1:5" ht="14">
      <c r="A626" s="5" t="s">
        <v>137</v>
      </c>
      <c r="B626" s="6">
        <v>42312</v>
      </c>
      <c r="C626" s="10">
        <f t="shared" si="0"/>
        <v>2015</v>
      </c>
      <c r="D626" s="8" t="s">
        <v>13</v>
      </c>
      <c r="E626" s="9">
        <v>367</v>
      </c>
    </row>
    <row r="627" spans="1:5" ht="14">
      <c r="A627" s="5" t="s">
        <v>138</v>
      </c>
      <c r="B627" s="6">
        <v>42298</v>
      </c>
      <c r="C627" s="10">
        <f t="shared" si="0"/>
        <v>2015</v>
      </c>
      <c r="D627" s="8" t="s">
        <v>9</v>
      </c>
      <c r="E627" s="9">
        <v>1690</v>
      </c>
    </row>
    <row r="628" spans="1:5" ht="14">
      <c r="A628" s="5" t="s">
        <v>138</v>
      </c>
      <c r="B628" s="6">
        <v>42298</v>
      </c>
      <c r="C628" s="10">
        <f t="shared" si="0"/>
        <v>2015</v>
      </c>
      <c r="D628" s="8" t="s">
        <v>10</v>
      </c>
      <c r="E628" s="9">
        <v>1073</v>
      </c>
    </row>
    <row r="629" spans="1:5" ht="14">
      <c r="A629" s="5" t="s">
        <v>138</v>
      </c>
      <c r="B629" s="6">
        <v>42298</v>
      </c>
      <c r="C629" s="10">
        <f t="shared" si="0"/>
        <v>2015</v>
      </c>
      <c r="D629" s="8" t="s">
        <v>12</v>
      </c>
      <c r="E629" s="9">
        <v>355</v>
      </c>
    </row>
    <row r="630" spans="1:5" ht="14">
      <c r="A630" s="5" t="s">
        <v>138</v>
      </c>
      <c r="B630" s="6">
        <v>42298</v>
      </c>
      <c r="C630" s="10">
        <f t="shared" si="0"/>
        <v>2015</v>
      </c>
      <c r="D630" s="8" t="s">
        <v>11</v>
      </c>
      <c r="E630" s="9">
        <v>192</v>
      </c>
    </row>
    <row r="631" spans="1:5" ht="14">
      <c r="A631" s="5" t="s">
        <v>138</v>
      </c>
      <c r="B631" s="6">
        <v>42298</v>
      </c>
      <c r="C631" s="10">
        <f t="shared" si="0"/>
        <v>2015</v>
      </c>
      <c r="D631" s="8" t="s">
        <v>13</v>
      </c>
      <c r="E631" s="9">
        <v>361</v>
      </c>
    </row>
    <row r="632" spans="1:5" ht="14">
      <c r="A632" s="5" t="s">
        <v>139</v>
      </c>
      <c r="B632" s="6">
        <v>42284</v>
      </c>
      <c r="C632" s="10">
        <f t="shared" si="0"/>
        <v>2015</v>
      </c>
      <c r="D632" s="8" t="s">
        <v>9</v>
      </c>
      <c r="E632" s="11">
        <v>1687</v>
      </c>
    </row>
    <row r="633" spans="1:5" ht="14">
      <c r="A633" s="5" t="s">
        <v>139</v>
      </c>
      <c r="B633" s="6">
        <v>42284</v>
      </c>
      <c r="C633" s="10">
        <f t="shared" si="0"/>
        <v>2015</v>
      </c>
      <c r="D633" s="8" t="s">
        <v>10</v>
      </c>
      <c r="E633" s="11">
        <v>1057</v>
      </c>
    </row>
    <row r="634" spans="1:5" ht="14">
      <c r="A634" s="5" t="s">
        <v>139</v>
      </c>
      <c r="B634" s="6">
        <v>42284</v>
      </c>
      <c r="C634" s="10">
        <f t="shared" si="0"/>
        <v>2015</v>
      </c>
      <c r="D634" s="8" t="s">
        <v>12</v>
      </c>
      <c r="E634" s="11">
        <v>400</v>
      </c>
    </row>
    <row r="635" spans="1:5" ht="14">
      <c r="A635" s="5" t="s">
        <v>139</v>
      </c>
      <c r="B635" s="6">
        <v>42284</v>
      </c>
      <c r="C635" s="10">
        <f t="shared" si="0"/>
        <v>2015</v>
      </c>
      <c r="D635" s="8" t="s">
        <v>11</v>
      </c>
      <c r="E635" s="11">
        <v>182</v>
      </c>
    </row>
    <row r="636" spans="1:5" ht="14">
      <c r="A636" s="5" t="s">
        <v>139</v>
      </c>
      <c r="B636" s="6">
        <v>42284</v>
      </c>
      <c r="C636" s="10">
        <f t="shared" si="0"/>
        <v>2015</v>
      </c>
      <c r="D636" s="8" t="s">
        <v>13</v>
      </c>
      <c r="E636" s="11">
        <v>366</v>
      </c>
    </row>
    <row r="637" spans="1:5" ht="14">
      <c r="A637" s="5" t="s">
        <v>140</v>
      </c>
      <c r="B637" s="6">
        <v>42270</v>
      </c>
      <c r="C637" s="10">
        <f t="shared" si="0"/>
        <v>2015</v>
      </c>
      <c r="D637" s="8" t="s">
        <v>9</v>
      </c>
      <c r="E637" s="11">
        <v>1687</v>
      </c>
    </row>
    <row r="638" spans="1:5" ht="14">
      <c r="A638" s="5" t="s">
        <v>140</v>
      </c>
      <c r="B638" s="6">
        <v>42270</v>
      </c>
      <c r="C638" s="10">
        <f t="shared" si="0"/>
        <v>2015</v>
      </c>
      <c r="D638" s="8" t="s">
        <v>10</v>
      </c>
      <c r="E638" s="11">
        <v>1058</v>
      </c>
    </row>
    <row r="639" spans="1:5" ht="14">
      <c r="A639" s="5" t="s">
        <v>140</v>
      </c>
      <c r="B639" s="6">
        <v>42270</v>
      </c>
      <c r="C639" s="10">
        <f t="shared" si="0"/>
        <v>2015</v>
      </c>
      <c r="D639" s="8" t="s">
        <v>12</v>
      </c>
      <c r="E639" s="11">
        <v>402</v>
      </c>
    </row>
    <row r="640" spans="1:5" ht="14">
      <c r="A640" s="5" t="s">
        <v>140</v>
      </c>
      <c r="B640" s="6">
        <v>42270</v>
      </c>
      <c r="C640" s="10">
        <f t="shared" si="0"/>
        <v>2015</v>
      </c>
      <c r="D640" s="8" t="s">
        <v>11</v>
      </c>
      <c r="E640" s="11">
        <v>182</v>
      </c>
    </row>
    <row r="641" spans="1:5" ht="14">
      <c r="A641" s="5" t="s">
        <v>140</v>
      </c>
      <c r="B641" s="6">
        <v>42270</v>
      </c>
      <c r="C641" s="10">
        <f t="shared" si="0"/>
        <v>2015</v>
      </c>
      <c r="D641" s="8" t="s">
        <v>13</v>
      </c>
      <c r="E641" s="11">
        <v>368</v>
      </c>
    </row>
    <row r="642" spans="1:5" ht="14">
      <c r="A642" s="5" t="s">
        <v>141</v>
      </c>
      <c r="B642" s="6">
        <v>42256</v>
      </c>
      <c r="C642" s="10">
        <f t="shared" si="0"/>
        <v>2015</v>
      </c>
      <c r="D642" s="8" t="s">
        <v>9</v>
      </c>
      <c r="E642" s="11">
        <v>1688</v>
      </c>
    </row>
    <row r="643" spans="1:5" ht="14">
      <c r="A643" s="5" t="s">
        <v>141</v>
      </c>
      <c r="B643" s="6">
        <v>42256</v>
      </c>
      <c r="C643" s="10">
        <f t="shared" si="0"/>
        <v>2015</v>
      </c>
      <c r="D643" s="8" t="s">
        <v>10</v>
      </c>
      <c r="E643" s="11">
        <v>1059</v>
      </c>
    </row>
    <row r="644" spans="1:5" ht="14">
      <c r="A644" s="5" t="s">
        <v>141</v>
      </c>
      <c r="B644" s="6">
        <v>42256</v>
      </c>
      <c r="C644" s="10">
        <f t="shared" si="0"/>
        <v>2015</v>
      </c>
      <c r="D644" s="8" t="s">
        <v>12</v>
      </c>
      <c r="E644" s="11">
        <v>355</v>
      </c>
    </row>
    <row r="645" spans="1:5" ht="14">
      <c r="A645" s="5" t="s">
        <v>141</v>
      </c>
      <c r="B645" s="6">
        <v>42256</v>
      </c>
      <c r="C645" s="10">
        <f t="shared" si="0"/>
        <v>2015</v>
      </c>
      <c r="D645" s="8" t="s">
        <v>11</v>
      </c>
      <c r="E645" s="11">
        <v>182</v>
      </c>
    </row>
    <row r="646" spans="1:5" ht="14">
      <c r="A646" s="5" t="s">
        <v>141</v>
      </c>
      <c r="B646" s="6">
        <v>42256</v>
      </c>
      <c r="C646" s="10">
        <f t="shared" si="0"/>
        <v>2015</v>
      </c>
      <c r="D646" s="8" t="s">
        <v>13</v>
      </c>
      <c r="E646" s="11">
        <v>363</v>
      </c>
    </row>
    <row r="647" spans="1:5" ht="14">
      <c r="A647" s="5" t="s">
        <v>142</v>
      </c>
      <c r="B647" s="6">
        <v>42235</v>
      </c>
      <c r="C647" s="10">
        <f t="shared" si="0"/>
        <v>2015</v>
      </c>
      <c r="D647" s="8" t="s">
        <v>9</v>
      </c>
      <c r="E647" s="11">
        <v>1756</v>
      </c>
    </row>
    <row r="648" spans="1:5" ht="14">
      <c r="A648" s="5" t="s">
        <v>142</v>
      </c>
      <c r="B648" s="6">
        <v>42235</v>
      </c>
      <c r="C648" s="10">
        <f t="shared" si="0"/>
        <v>2015</v>
      </c>
      <c r="D648" s="8" t="s">
        <v>10</v>
      </c>
      <c r="E648" s="11">
        <v>1058</v>
      </c>
    </row>
    <row r="649" spans="1:5" ht="14">
      <c r="A649" s="5" t="s">
        <v>142</v>
      </c>
      <c r="B649" s="6">
        <v>42235</v>
      </c>
      <c r="C649" s="10">
        <f t="shared" si="0"/>
        <v>2015</v>
      </c>
      <c r="D649" s="8" t="s">
        <v>12</v>
      </c>
      <c r="E649" s="11">
        <v>366</v>
      </c>
    </row>
    <row r="650" spans="1:5" ht="14">
      <c r="A650" s="5" t="s">
        <v>142</v>
      </c>
      <c r="B650" s="6">
        <v>42235</v>
      </c>
      <c r="C650" s="10">
        <f t="shared" si="0"/>
        <v>2015</v>
      </c>
      <c r="D650" s="8" t="s">
        <v>11</v>
      </c>
      <c r="E650" s="11">
        <v>182</v>
      </c>
    </row>
    <row r="651" spans="1:5" ht="14">
      <c r="A651" s="5" t="s">
        <v>142</v>
      </c>
      <c r="B651" s="6">
        <v>42235</v>
      </c>
      <c r="C651" s="10">
        <f t="shared" si="0"/>
        <v>2015</v>
      </c>
      <c r="D651" s="8" t="s">
        <v>13</v>
      </c>
      <c r="E651" s="11">
        <v>363</v>
      </c>
    </row>
    <row r="652" spans="1:5" ht="14">
      <c r="A652" s="5" t="s">
        <v>143</v>
      </c>
      <c r="B652" s="6">
        <v>42221</v>
      </c>
      <c r="C652" s="10">
        <f t="shared" si="0"/>
        <v>2015</v>
      </c>
      <c r="D652" s="8" t="s">
        <v>9</v>
      </c>
      <c r="E652" s="11">
        <v>1688</v>
      </c>
    </row>
    <row r="653" spans="1:5" ht="14">
      <c r="A653" s="5" t="s">
        <v>143</v>
      </c>
      <c r="B653" s="6">
        <v>42221</v>
      </c>
      <c r="C653" s="10">
        <f t="shared" si="0"/>
        <v>2015</v>
      </c>
      <c r="D653" s="8" t="s">
        <v>10</v>
      </c>
      <c r="E653" s="11">
        <v>1057</v>
      </c>
    </row>
    <row r="654" spans="1:5" ht="14">
      <c r="A654" s="5" t="s">
        <v>143</v>
      </c>
      <c r="B654" s="6">
        <v>42221</v>
      </c>
      <c r="C654" s="10">
        <f t="shared" si="0"/>
        <v>2015</v>
      </c>
      <c r="D654" s="8" t="s">
        <v>12</v>
      </c>
      <c r="E654" s="11">
        <v>356</v>
      </c>
    </row>
    <row r="655" spans="1:5" ht="14">
      <c r="A655" s="5" t="s">
        <v>143</v>
      </c>
      <c r="B655" s="6">
        <v>42221</v>
      </c>
      <c r="C655" s="10">
        <f t="shared" si="0"/>
        <v>2015</v>
      </c>
      <c r="D655" s="8" t="s">
        <v>11</v>
      </c>
      <c r="E655" s="11">
        <v>183</v>
      </c>
    </row>
    <row r="656" spans="1:5" ht="14">
      <c r="A656" s="5" t="s">
        <v>143</v>
      </c>
      <c r="B656" s="6">
        <v>42221</v>
      </c>
      <c r="C656" s="10">
        <f t="shared" si="0"/>
        <v>2015</v>
      </c>
      <c r="D656" s="8" t="s">
        <v>13</v>
      </c>
      <c r="E656" s="11">
        <v>363</v>
      </c>
    </row>
    <row r="657" spans="1:5" ht="14">
      <c r="A657" s="5" t="s">
        <v>144</v>
      </c>
      <c r="B657" s="6">
        <v>42207</v>
      </c>
      <c r="C657" s="10">
        <f t="shared" si="0"/>
        <v>2015</v>
      </c>
      <c r="D657" s="8" t="s">
        <v>9</v>
      </c>
      <c r="E657" s="11">
        <v>1435</v>
      </c>
    </row>
    <row r="658" spans="1:5" ht="14">
      <c r="A658" s="5" t="s">
        <v>144</v>
      </c>
      <c r="B658" s="6">
        <v>42207</v>
      </c>
      <c r="C658" s="10">
        <f t="shared" si="0"/>
        <v>2015</v>
      </c>
      <c r="D658" s="8" t="s">
        <v>10</v>
      </c>
      <c r="E658" s="11">
        <v>930</v>
      </c>
    </row>
    <row r="659" spans="1:5" ht="14">
      <c r="A659" s="5" t="s">
        <v>144</v>
      </c>
      <c r="B659" s="6">
        <v>42207</v>
      </c>
      <c r="C659" s="10">
        <f t="shared" si="0"/>
        <v>2015</v>
      </c>
      <c r="D659" s="8" t="s">
        <v>12</v>
      </c>
      <c r="E659" s="11">
        <v>331</v>
      </c>
    </row>
    <row r="660" spans="1:5" ht="14">
      <c r="A660" s="5" t="s">
        <v>144</v>
      </c>
      <c r="B660" s="6">
        <v>42207</v>
      </c>
      <c r="C660" s="10">
        <f t="shared" si="0"/>
        <v>2015</v>
      </c>
      <c r="D660" s="8" t="s">
        <v>11</v>
      </c>
      <c r="E660" s="11">
        <v>371</v>
      </c>
    </row>
    <row r="661" spans="1:5" ht="14">
      <c r="A661" s="5" t="s">
        <v>144</v>
      </c>
      <c r="B661" s="6">
        <v>42207</v>
      </c>
      <c r="C661" s="10">
        <f t="shared" si="0"/>
        <v>2015</v>
      </c>
      <c r="D661" s="8" t="s">
        <v>13</v>
      </c>
      <c r="E661" s="11">
        <v>272</v>
      </c>
    </row>
    <row r="662" spans="1:5" ht="14">
      <c r="A662" s="5" t="s">
        <v>145</v>
      </c>
      <c r="B662" s="6">
        <v>42193</v>
      </c>
      <c r="C662" s="10">
        <f t="shared" si="0"/>
        <v>2015</v>
      </c>
      <c r="D662" s="8" t="s">
        <v>9</v>
      </c>
      <c r="E662" s="11">
        <v>1466</v>
      </c>
    </row>
    <row r="663" spans="1:5" ht="14">
      <c r="A663" s="5" t="s">
        <v>145</v>
      </c>
      <c r="B663" s="6">
        <v>42193</v>
      </c>
      <c r="C663" s="10">
        <f t="shared" si="0"/>
        <v>2015</v>
      </c>
      <c r="D663" s="8" t="s">
        <v>10</v>
      </c>
      <c r="E663" s="11">
        <v>934</v>
      </c>
    </row>
    <row r="664" spans="1:5" ht="14">
      <c r="A664" s="5" t="s">
        <v>145</v>
      </c>
      <c r="B664" s="6">
        <v>42193</v>
      </c>
      <c r="C664" s="10">
        <f t="shared" si="0"/>
        <v>2015</v>
      </c>
      <c r="D664" s="8" t="s">
        <v>12</v>
      </c>
      <c r="E664" s="11">
        <v>330</v>
      </c>
    </row>
    <row r="665" spans="1:5" ht="14">
      <c r="A665" s="5" t="s">
        <v>145</v>
      </c>
      <c r="B665" s="6">
        <v>42193</v>
      </c>
      <c r="C665" s="10">
        <f t="shared" si="0"/>
        <v>2015</v>
      </c>
      <c r="D665" s="8" t="s">
        <v>11</v>
      </c>
      <c r="E665" s="11">
        <v>370</v>
      </c>
    </row>
    <row r="666" spans="1:5" ht="14">
      <c r="A666" s="5" t="s">
        <v>145</v>
      </c>
      <c r="B666" s="6">
        <v>42193</v>
      </c>
      <c r="C666" s="10">
        <f t="shared" si="0"/>
        <v>2015</v>
      </c>
      <c r="D666" s="8" t="s">
        <v>13</v>
      </c>
      <c r="E666" s="11">
        <v>274</v>
      </c>
    </row>
    <row r="667" spans="1:5" ht="14">
      <c r="A667" s="5" t="s">
        <v>146</v>
      </c>
      <c r="B667" s="6">
        <v>42172</v>
      </c>
      <c r="C667" s="10">
        <f t="shared" si="0"/>
        <v>2015</v>
      </c>
      <c r="D667" s="8" t="s">
        <v>9</v>
      </c>
      <c r="E667" s="11">
        <v>1429</v>
      </c>
    </row>
    <row r="668" spans="1:5" ht="14">
      <c r="A668" s="5" t="s">
        <v>146</v>
      </c>
      <c r="B668" s="6">
        <v>42172</v>
      </c>
      <c r="C668" s="10">
        <f t="shared" si="0"/>
        <v>2015</v>
      </c>
      <c r="D668" s="8" t="s">
        <v>10</v>
      </c>
      <c r="E668" s="11">
        <v>928</v>
      </c>
    </row>
    <row r="669" spans="1:5" ht="14">
      <c r="A669" s="5" t="s">
        <v>146</v>
      </c>
      <c r="B669" s="6">
        <v>42172</v>
      </c>
      <c r="C669" s="10">
        <f t="shared" si="0"/>
        <v>2015</v>
      </c>
      <c r="D669" s="8" t="s">
        <v>12</v>
      </c>
      <c r="E669" s="11">
        <v>363</v>
      </c>
    </row>
    <row r="670" spans="1:5" ht="14">
      <c r="A670" s="5" t="s">
        <v>146</v>
      </c>
      <c r="B670" s="6">
        <v>42172</v>
      </c>
      <c r="C670" s="10">
        <f t="shared" si="0"/>
        <v>2015</v>
      </c>
      <c r="D670" s="8" t="s">
        <v>11</v>
      </c>
      <c r="E670" s="11">
        <v>373</v>
      </c>
    </row>
    <row r="671" spans="1:5" ht="14">
      <c r="A671" s="5" t="s">
        <v>146</v>
      </c>
      <c r="B671" s="6">
        <v>42172</v>
      </c>
      <c r="C671" s="10">
        <f t="shared" si="0"/>
        <v>2015</v>
      </c>
      <c r="D671" s="8" t="s">
        <v>13</v>
      </c>
      <c r="E671" s="11">
        <v>272</v>
      </c>
    </row>
    <row r="672" spans="1:5" ht="14">
      <c r="A672" s="5" t="s">
        <v>147</v>
      </c>
      <c r="B672" s="6">
        <v>42159</v>
      </c>
      <c r="C672" s="10">
        <f t="shared" si="0"/>
        <v>2015</v>
      </c>
      <c r="D672" s="8" t="s">
        <v>9</v>
      </c>
      <c r="E672" s="11">
        <v>1432</v>
      </c>
    </row>
    <row r="673" spans="1:5" ht="14">
      <c r="A673" s="5" t="s">
        <v>147</v>
      </c>
      <c r="B673" s="6">
        <v>42159</v>
      </c>
      <c r="C673" s="10">
        <f t="shared" si="0"/>
        <v>2015</v>
      </c>
      <c r="D673" s="8" t="s">
        <v>10</v>
      </c>
      <c r="E673" s="11">
        <v>929</v>
      </c>
    </row>
    <row r="674" spans="1:5" ht="14">
      <c r="A674" s="5" t="s">
        <v>147</v>
      </c>
      <c r="B674" s="6">
        <v>42159</v>
      </c>
      <c r="C674" s="10">
        <f t="shared" si="0"/>
        <v>2015</v>
      </c>
      <c r="D674" s="8" t="s">
        <v>12</v>
      </c>
      <c r="E674" s="11">
        <v>339</v>
      </c>
    </row>
    <row r="675" spans="1:5" ht="14">
      <c r="A675" s="5" t="s">
        <v>147</v>
      </c>
      <c r="B675" s="6">
        <v>42159</v>
      </c>
      <c r="C675" s="10">
        <f t="shared" si="0"/>
        <v>2015</v>
      </c>
      <c r="D675" s="8" t="s">
        <v>11</v>
      </c>
      <c r="E675" s="11">
        <v>371</v>
      </c>
    </row>
    <row r="676" spans="1:5" ht="14">
      <c r="A676" s="5" t="s">
        <v>147</v>
      </c>
      <c r="B676" s="6">
        <v>42159</v>
      </c>
      <c r="C676" s="10">
        <f t="shared" si="0"/>
        <v>2015</v>
      </c>
      <c r="D676" s="8" t="s">
        <v>13</v>
      </c>
      <c r="E676" s="11">
        <v>272</v>
      </c>
    </row>
    <row r="677" spans="1:5" ht="14">
      <c r="A677" s="5" t="s">
        <v>148</v>
      </c>
      <c r="B677" s="6">
        <v>42144</v>
      </c>
      <c r="C677" s="10">
        <f t="shared" si="0"/>
        <v>2015</v>
      </c>
      <c r="D677" s="8" t="s">
        <v>9</v>
      </c>
      <c r="E677" s="11">
        <v>1434</v>
      </c>
    </row>
    <row r="678" spans="1:5" ht="14">
      <c r="A678" s="5" t="s">
        <v>148</v>
      </c>
      <c r="B678" s="6">
        <v>42144</v>
      </c>
      <c r="C678" s="10">
        <f t="shared" si="0"/>
        <v>2015</v>
      </c>
      <c r="D678" s="8" t="s">
        <v>10</v>
      </c>
      <c r="E678" s="11">
        <v>948</v>
      </c>
    </row>
    <row r="679" spans="1:5" ht="14">
      <c r="A679" s="5" t="s">
        <v>148</v>
      </c>
      <c r="B679" s="6">
        <v>42144</v>
      </c>
      <c r="C679" s="10">
        <f t="shared" si="0"/>
        <v>2015</v>
      </c>
      <c r="D679" s="8" t="s">
        <v>12</v>
      </c>
      <c r="E679" s="11">
        <v>334</v>
      </c>
    </row>
    <row r="680" spans="1:5" ht="14">
      <c r="A680" s="5" t="s">
        <v>148</v>
      </c>
      <c r="B680" s="6">
        <v>42144</v>
      </c>
      <c r="C680" s="10">
        <f t="shared" si="0"/>
        <v>2015</v>
      </c>
      <c r="D680" s="8" t="s">
        <v>11</v>
      </c>
      <c r="E680" s="11">
        <v>370</v>
      </c>
    </row>
    <row r="681" spans="1:5" ht="14">
      <c r="A681" s="5" t="s">
        <v>148</v>
      </c>
      <c r="B681" s="6">
        <v>42144</v>
      </c>
      <c r="C681" s="10">
        <f t="shared" si="0"/>
        <v>2015</v>
      </c>
      <c r="D681" s="8" t="s">
        <v>13</v>
      </c>
      <c r="E681" s="11">
        <v>283</v>
      </c>
    </row>
    <row r="682" spans="1:5" ht="14">
      <c r="A682" s="5" t="s">
        <v>149</v>
      </c>
      <c r="B682" s="6">
        <v>42130</v>
      </c>
      <c r="C682" s="10">
        <f t="shared" si="0"/>
        <v>2015</v>
      </c>
      <c r="D682" s="8" t="s">
        <v>9</v>
      </c>
      <c r="E682" s="11">
        <v>1444</v>
      </c>
    </row>
    <row r="683" spans="1:5" ht="14">
      <c r="A683" s="5" t="s">
        <v>149</v>
      </c>
      <c r="B683" s="6">
        <v>42130</v>
      </c>
      <c r="C683" s="10">
        <f t="shared" si="0"/>
        <v>2015</v>
      </c>
      <c r="D683" s="8" t="s">
        <v>10</v>
      </c>
      <c r="E683" s="11">
        <v>934</v>
      </c>
    </row>
    <row r="684" spans="1:5" ht="14">
      <c r="A684" s="5" t="s">
        <v>149</v>
      </c>
      <c r="B684" s="6">
        <v>42130</v>
      </c>
      <c r="C684" s="10">
        <f t="shared" si="0"/>
        <v>2015</v>
      </c>
      <c r="D684" s="8" t="s">
        <v>12</v>
      </c>
      <c r="E684" s="11">
        <v>334</v>
      </c>
    </row>
    <row r="685" spans="1:5" ht="14">
      <c r="A685" s="5" t="s">
        <v>149</v>
      </c>
      <c r="B685" s="6">
        <v>42130</v>
      </c>
      <c r="C685" s="10">
        <f t="shared" si="0"/>
        <v>2015</v>
      </c>
      <c r="D685" s="8" t="s">
        <v>11</v>
      </c>
      <c r="E685" s="11">
        <v>373</v>
      </c>
    </row>
    <row r="686" spans="1:5" ht="14">
      <c r="A686" s="5" t="s">
        <v>149</v>
      </c>
      <c r="B686" s="6">
        <v>42130</v>
      </c>
      <c r="C686" s="10">
        <f t="shared" si="0"/>
        <v>2015</v>
      </c>
      <c r="D686" s="8" t="s">
        <v>13</v>
      </c>
      <c r="E686" s="11">
        <v>292</v>
      </c>
    </row>
    <row r="687" spans="1:5" ht="14">
      <c r="A687" s="5" t="s">
        <v>150</v>
      </c>
      <c r="B687" s="6">
        <v>42116</v>
      </c>
      <c r="C687" s="10">
        <f t="shared" si="0"/>
        <v>2015</v>
      </c>
      <c r="D687" s="8" t="s">
        <v>9</v>
      </c>
      <c r="E687" s="11">
        <v>987</v>
      </c>
    </row>
    <row r="688" spans="1:5" ht="14">
      <c r="A688" s="5" t="s">
        <v>150</v>
      </c>
      <c r="B688" s="6">
        <v>42116</v>
      </c>
      <c r="C688" s="10">
        <f t="shared" si="0"/>
        <v>2015</v>
      </c>
      <c r="D688" s="8" t="s">
        <v>10</v>
      </c>
      <c r="E688" s="11">
        <v>728</v>
      </c>
    </row>
    <row r="689" spans="1:5" ht="14">
      <c r="A689" s="5" t="s">
        <v>150</v>
      </c>
      <c r="B689" s="6">
        <v>42116</v>
      </c>
      <c r="C689" s="10">
        <f t="shared" si="0"/>
        <v>2015</v>
      </c>
      <c r="D689" s="8" t="s">
        <v>12</v>
      </c>
      <c r="E689" s="11">
        <v>285</v>
      </c>
    </row>
    <row r="690" spans="1:5" ht="14">
      <c r="A690" s="5" t="s">
        <v>150</v>
      </c>
      <c r="B690" s="6">
        <v>42116</v>
      </c>
      <c r="C690" s="10">
        <f t="shared" si="0"/>
        <v>2015</v>
      </c>
      <c r="D690" s="8" t="s">
        <v>11</v>
      </c>
      <c r="E690" s="11">
        <v>194</v>
      </c>
    </row>
    <row r="691" spans="1:5" ht="14">
      <c r="A691" s="5" t="s">
        <v>150</v>
      </c>
      <c r="B691" s="6">
        <v>42116</v>
      </c>
      <c r="C691" s="10">
        <f t="shared" si="0"/>
        <v>2015</v>
      </c>
      <c r="D691" s="8" t="s">
        <v>13</v>
      </c>
      <c r="E691" s="11">
        <v>176</v>
      </c>
    </row>
    <row r="692" spans="1:5" ht="14">
      <c r="A692" s="8" t="s">
        <v>151</v>
      </c>
      <c r="B692" s="6">
        <v>42102</v>
      </c>
      <c r="C692" s="10">
        <f t="shared" si="0"/>
        <v>2015</v>
      </c>
      <c r="D692" s="8" t="s">
        <v>9</v>
      </c>
      <c r="E692" s="11">
        <v>988</v>
      </c>
    </row>
    <row r="693" spans="1:5" ht="14">
      <c r="A693" s="8" t="s">
        <v>151</v>
      </c>
      <c r="B693" s="6">
        <v>42102</v>
      </c>
      <c r="C693" s="10">
        <f t="shared" si="0"/>
        <v>2015</v>
      </c>
      <c r="D693" s="8" t="s">
        <v>10</v>
      </c>
      <c r="E693" s="11">
        <v>722</v>
      </c>
    </row>
    <row r="694" spans="1:5" ht="14">
      <c r="A694" s="8" t="s">
        <v>151</v>
      </c>
      <c r="B694" s="6">
        <v>42102</v>
      </c>
      <c r="C694" s="10">
        <f t="shared" si="0"/>
        <v>2015</v>
      </c>
      <c r="D694" s="8" t="s">
        <v>12</v>
      </c>
      <c r="E694" s="11">
        <v>286</v>
      </c>
    </row>
    <row r="695" spans="1:5" ht="14">
      <c r="A695" s="8" t="s">
        <v>151</v>
      </c>
      <c r="B695" s="6">
        <v>42102</v>
      </c>
      <c r="C695" s="10">
        <f t="shared" si="0"/>
        <v>2015</v>
      </c>
      <c r="D695" s="8" t="s">
        <v>11</v>
      </c>
      <c r="E695" s="11">
        <v>188</v>
      </c>
    </row>
    <row r="696" spans="1:5" ht="14">
      <c r="A696" s="8" t="s">
        <v>151</v>
      </c>
      <c r="B696" s="6">
        <v>42102</v>
      </c>
      <c r="C696" s="10">
        <f t="shared" si="0"/>
        <v>2015</v>
      </c>
      <c r="D696" s="8" t="s">
        <v>13</v>
      </c>
      <c r="E696" s="11">
        <v>187</v>
      </c>
    </row>
    <row r="697" spans="1:5" ht="14">
      <c r="A697" s="8" t="s">
        <v>152</v>
      </c>
      <c r="B697" s="6">
        <v>42081</v>
      </c>
      <c r="C697" s="10">
        <f t="shared" si="0"/>
        <v>2015</v>
      </c>
      <c r="D697" s="8" t="s">
        <v>9</v>
      </c>
      <c r="E697" s="11">
        <v>987</v>
      </c>
    </row>
    <row r="698" spans="1:5" ht="14">
      <c r="A698" s="8" t="s">
        <v>152</v>
      </c>
      <c r="B698" s="6">
        <v>42081</v>
      </c>
      <c r="C698" s="10">
        <f t="shared" si="0"/>
        <v>2015</v>
      </c>
      <c r="D698" s="8" t="s">
        <v>10</v>
      </c>
      <c r="E698" s="11">
        <v>723</v>
      </c>
    </row>
    <row r="699" spans="1:5" ht="14">
      <c r="A699" s="8" t="s">
        <v>152</v>
      </c>
      <c r="B699" s="6">
        <v>42081</v>
      </c>
      <c r="C699" s="10">
        <f t="shared" si="0"/>
        <v>2015</v>
      </c>
      <c r="D699" s="8" t="s">
        <v>12</v>
      </c>
      <c r="E699" s="11">
        <v>286</v>
      </c>
    </row>
    <row r="700" spans="1:5" ht="14">
      <c r="A700" s="8" t="s">
        <v>152</v>
      </c>
      <c r="B700" s="6">
        <v>42081</v>
      </c>
      <c r="C700" s="10">
        <f t="shared" si="0"/>
        <v>2015</v>
      </c>
      <c r="D700" s="8" t="s">
        <v>11</v>
      </c>
      <c r="E700" s="11">
        <v>184</v>
      </c>
    </row>
    <row r="701" spans="1:5" ht="14">
      <c r="A701" s="8" t="s">
        <v>152</v>
      </c>
      <c r="B701" s="6">
        <v>42081</v>
      </c>
      <c r="C701" s="10">
        <f t="shared" si="0"/>
        <v>2015</v>
      </c>
      <c r="D701" s="8" t="s">
        <v>13</v>
      </c>
      <c r="E701" s="11">
        <v>174</v>
      </c>
    </row>
    <row r="702" spans="1:5" ht="14">
      <c r="A702" s="8" t="s">
        <v>153</v>
      </c>
      <c r="B702" s="6">
        <v>42067</v>
      </c>
      <c r="C702" s="10">
        <f t="shared" si="0"/>
        <v>2015</v>
      </c>
      <c r="D702" s="8" t="s">
        <v>9</v>
      </c>
      <c r="E702" s="11">
        <v>987</v>
      </c>
    </row>
    <row r="703" spans="1:5" ht="14">
      <c r="A703" s="8" t="s">
        <v>153</v>
      </c>
      <c r="B703" s="6">
        <v>42067</v>
      </c>
      <c r="C703" s="10">
        <f t="shared" si="0"/>
        <v>2015</v>
      </c>
      <c r="D703" s="8" t="s">
        <v>10</v>
      </c>
      <c r="E703" s="11">
        <v>723</v>
      </c>
    </row>
    <row r="704" spans="1:5" ht="14">
      <c r="A704" s="8" t="s">
        <v>153</v>
      </c>
      <c r="B704" s="6">
        <v>42067</v>
      </c>
      <c r="C704" s="10">
        <f t="shared" si="0"/>
        <v>2015</v>
      </c>
      <c r="D704" s="8" t="s">
        <v>12</v>
      </c>
      <c r="E704" s="11">
        <v>289</v>
      </c>
    </row>
    <row r="705" spans="1:5" ht="14">
      <c r="A705" s="8" t="s">
        <v>153</v>
      </c>
      <c r="B705" s="6">
        <v>42067</v>
      </c>
      <c r="C705" s="10">
        <f t="shared" si="0"/>
        <v>2015</v>
      </c>
      <c r="D705" s="8" t="s">
        <v>11</v>
      </c>
      <c r="E705" s="11">
        <v>186</v>
      </c>
    </row>
    <row r="706" spans="1:5" ht="14">
      <c r="A706" s="8" t="s">
        <v>153</v>
      </c>
      <c r="B706" s="6">
        <v>42067</v>
      </c>
      <c r="C706" s="10">
        <f t="shared" si="0"/>
        <v>2015</v>
      </c>
      <c r="D706" s="8" t="s">
        <v>13</v>
      </c>
      <c r="E706" s="11">
        <v>175</v>
      </c>
    </row>
    <row r="707" spans="1:5" ht="14">
      <c r="A707" s="8" t="s">
        <v>154</v>
      </c>
      <c r="B707" s="6">
        <v>42052</v>
      </c>
      <c r="C707" s="10">
        <f t="shared" si="0"/>
        <v>2015</v>
      </c>
      <c r="D707" s="8" t="s">
        <v>9</v>
      </c>
      <c r="E707" s="11">
        <v>988</v>
      </c>
    </row>
    <row r="708" spans="1:5" ht="14">
      <c r="A708" s="8" t="s">
        <v>154</v>
      </c>
      <c r="B708" s="6">
        <v>42052</v>
      </c>
      <c r="C708" s="10">
        <f t="shared" si="0"/>
        <v>2015</v>
      </c>
      <c r="D708" s="8" t="s">
        <v>10</v>
      </c>
      <c r="E708" s="11">
        <v>722</v>
      </c>
    </row>
    <row r="709" spans="1:5" ht="14">
      <c r="A709" s="8" t="s">
        <v>154</v>
      </c>
      <c r="B709" s="6">
        <v>42052</v>
      </c>
      <c r="C709" s="10">
        <f t="shared" si="0"/>
        <v>2015</v>
      </c>
      <c r="D709" s="8" t="s">
        <v>12</v>
      </c>
      <c r="E709" s="11">
        <v>291</v>
      </c>
    </row>
    <row r="710" spans="1:5" ht="14">
      <c r="A710" s="8" t="s">
        <v>154</v>
      </c>
      <c r="B710" s="6">
        <v>42052</v>
      </c>
      <c r="C710" s="10">
        <f t="shared" si="0"/>
        <v>2015</v>
      </c>
      <c r="D710" s="8" t="s">
        <v>11</v>
      </c>
      <c r="E710" s="11">
        <v>185</v>
      </c>
    </row>
    <row r="711" spans="1:5" ht="14">
      <c r="A711" s="8" t="s">
        <v>154</v>
      </c>
      <c r="B711" s="6">
        <v>42052</v>
      </c>
      <c r="C711" s="10">
        <f t="shared" si="0"/>
        <v>2015</v>
      </c>
      <c r="D711" s="8" t="s">
        <v>13</v>
      </c>
      <c r="E711" s="11">
        <v>193</v>
      </c>
    </row>
    <row r="712" spans="1:5" ht="14">
      <c r="A712" s="8" t="s">
        <v>155</v>
      </c>
      <c r="B712" s="6">
        <v>42039</v>
      </c>
      <c r="C712" s="10">
        <f t="shared" si="0"/>
        <v>2015</v>
      </c>
      <c r="D712" s="8" t="s">
        <v>9</v>
      </c>
      <c r="E712" s="11">
        <v>992</v>
      </c>
    </row>
    <row r="713" spans="1:5" ht="14">
      <c r="A713" s="8" t="s">
        <v>155</v>
      </c>
      <c r="B713" s="6">
        <v>42039</v>
      </c>
      <c r="C713" s="10">
        <f t="shared" si="0"/>
        <v>2015</v>
      </c>
      <c r="D713" s="8" t="s">
        <v>10</v>
      </c>
      <c r="E713" s="11">
        <v>724</v>
      </c>
    </row>
    <row r="714" spans="1:5" ht="14">
      <c r="A714" s="8" t="s">
        <v>155</v>
      </c>
      <c r="B714" s="6">
        <v>42039</v>
      </c>
      <c r="C714" s="10">
        <f t="shared" si="0"/>
        <v>2015</v>
      </c>
      <c r="D714" s="8" t="s">
        <v>12</v>
      </c>
      <c r="E714" s="11">
        <v>287</v>
      </c>
    </row>
    <row r="715" spans="1:5" ht="14">
      <c r="A715" s="8" t="s">
        <v>155</v>
      </c>
      <c r="B715" s="6">
        <v>42039</v>
      </c>
      <c r="C715" s="10">
        <f t="shared" si="0"/>
        <v>2015</v>
      </c>
      <c r="D715" s="8" t="s">
        <v>11</v>
      </c>
      <c r="E715" s="11">
        <v>185</v>
      </c>
    </row>
    <row r="716" spans="1:5" ht="14">
      <c r="A716" s="8" t="s">
        <v>155</v>
      </c>
      <c r="B716" s="6">
        <v>42039</v>
      </c>
      <c r="C716" s="10">
        <f t="shared" si="0"/>
        <v>2015</v>
      </c>
      <c r="D716" s="8" t="s">
        <v>13</v>
      </c>
      <c r="E716" s="11">
        <v>181</v>
      </c>
    </row>
    <row r="717" spans="1:5" ht="14">
      <c r="A717" s="8" t="s">
        <v>156</v>
      </c>
      <c r="B717" s="6">
        <v>42025</v>
      </c>
      <c r="C717" s="10">
        <f t="shared" si="0"/>
        <v>2015</v>
      </c>
      <c r="D717" s="8" t="s">
        <v>9</v>
      </c>
      <c r="E717" s="11">
        <v>705</v>
      </c>
    </row>
    <row r="718" spans="1:5" ht="14">
      <c r="A718" s="8" t="s">
        <v>156</v>
      </c>
      <c r="B718" s="6">
        <v>42025</v>
      </c>
      <c r="C718" s="10">
        <f t="shared" si="0"/>
        <v>2015</v>
      </c>
      <c r="D718" s="8" t="s">
        <v>10</v>
      </c>
      <c r="E718" s="11">
        <v>576</v>
      </c>
    </row>
    <row r="719" spans="1:5" ht="14">
      <c r="A719" s="8" t="s">
        <v>156</v>
      </c>
      <c r="B719" s="6">
        <v>42025</v>
      </c>
      <c r="C719" s="10">
        <f t="shared" si="0"/>
        <v>2015</v>
      </c>
      <c r="D719" s="8" t="s">
        <v>12</v>
      </c>
      <c r="E719" s="11">
        <v>366</v>
      </c>
    </row>
    <row r="720" spans="1:5" ht="14">
      <c r="A720" s="8" t="s">
        <v>156</v>
      </c>
      <c r="B720" s="6">
        <v>42025</v>
      </c>
      <c r="C720" s="10">
        <f t="shared" si="0"/>
        <v>2015</v>
      </c>
      <c r="D720" s="8" t="s">
        <v>11</v>
      </c>
      <c r="E720" s="11">
        <v>140</v>
      </c>
    </row>
    <row r="721" spans="1:5" ht="14">
      <c r="A721" s="8" t="s">
        <v>156</v>
      </c>
      <c r="B721" s="6">
        <v>42025</v>
      </c>
      <c r="C721" s="10">
        <f t="shared" si="0"/>
        <v>2015</v>
      </c>
      <c r="D721" s="8" t="s">
        <v>13</v>
      </c>
      <c r="E721" s="11">
        <v>264</v>
      </c>
    </row>
    <row r="722" spans="1:5" ht="14">
      <c r="A722" s="8" t="s">
        <v>157</v>
      </c>
      <c r="B722" s="6">
        <v>42011</v>
      </c>
      <c r="C722" s="10">
        <f t="shared" si="0"/>
        <v>2015</v>
      </c>
      <c r="D722" s="8" t="s">
        <v>9</v>
      </c>
      <c r="E722" s="11">
        <v>704</v>
      </c>
    </row>
    <row r="723" spans="1:5" ht="14">
      <c r="A723" s="8" t="s">
        <v>157</v>
      </c>
      <c r="B723" s="6">
        <v>42011</v>
      </c>
      <c r="C723" s="10">
        <f t="shared" si="0"/>
        <v>2015</v>
      </c>
      <c r="D723" s="8" t="s">
        <v>10</v>
      </c>
      <c r="E723" s="11">
        <v>571</v>
      </c>
    </row>
    <row r="724" spans="1:5" ht="14">
      <c r="A724" s="8" t="s">
        <v>157</v>
      </c>
      <c r="B724" s="6">
        <v>42011</v>
      </c>
      <c r="C724" s="10">
        <f t="shared" si="0"/>
        <v>2015</v>
      </c>
      <c r="D724" s="8" t="s">
        <v>12</v>
      </c>
      <c r="E724" s="11">
        <v>321</v>
      </c>
    </row>
    <row r="725" spans="1:5" ht="14">
      <c r="A725" s="8" t="s">
        <v>157</v>
      </c>
      <c r="B725" s="6">
        <v>42011</v>
      </c>
      <c r="C725" s="10">
        <f t="shared" si="0"/>
        <v>2015</v>
      </c>
      <c r="D725" s="8" t="s">
        <v>11</v>
      </c>
      <c r="E725" s="11">
        <v>156</v>
      </c>
    </row>
    <row r="726" spans="1:5" ht="14">
      <c r="A726" s="8" t="s">
        <v>157</v>
      </c>
      <c r="B726" s="6">
        <v>42011</v>
      </c>
      <c r="C726" s="10">
        <f t="shared" si="0"/>
        <v>2015</v>
      </c>
      <c r="D726" s="8" t="s">
        <v>13</v>
      </c>
      <c r="E726" s="11">
        <v>272</v>
      </c>
    </row>
    <row r="727" spans="1:5" ht="14">
      <c r="A727" s="8" t="s">
        <v>158</v>
      </c>
      <c r="B727" s="6">
        <v>41990</v>
      </c>
      <c r="C727" s="10">
        <f t="shared" si="0"/>
        <v>2014</v>
      </c>
      <c r="D727" s="8" t="s">
        <v>9</v>
      </c>
      <c r="E727" s="11">
        <v>705</v>
      </c>
    </row>
    <row r="728" spans="1:5" ht="14">
      <c r="A728" s="8" t="s">
        <v>158</v>
      </c>
      <c r="B728" s="6">
        <v>41990</v>
      </c>
      <c r="C728" s="10">
        <f t="shared" si="0"/>
        <v>2014</v>
      </c>
      <c r="D728" s="8" t="s">
        <v>10</v>
      </c>
      <c r="E728" s="11">
        <v>579</v>
      </c>
    </row>
    <row r="729" spans="1:5" ht="14">
      <c r="A729" s="8" t="s">
        <v>158</v>
      </c>
      <c r="B729" s="6">
        <v>41990</v>
      </c>
      <c r="C729" s="10">
        <f t="shared" si="0"/>
        <v>2014</v>
      </c>
      <c r="D729" s="8" t="s">
        <v>12</v>
      </c>
      <c r="E729" s="11">
        <v>319</v>
      </c>
    </row>
    <row r="730" spans="1:5" ht="14">
      <c r="A730" s="8" t="s">
        <v>158</v>
      </c>
      <c r="B730" s="6">
        <v>41990</v>
      </c>
      <c r="C730" s="10">
        <f t="shared" si="0"/>
        <v>2014</v>
      </c>
      <c r="D730" s="8" t="s">
        <v>11</v>
      </c>
      <c r="E730" s="11">
        <v>149</v>
      </c>
    </row>
    <row r="731" spans="1:5" ht="14">
      <c r="A731" s="8" t="s">
        <v>158</v>
      </c>
      <c r="B731" s="6">
        <v>41990</v>
      </c>
      <c r="C731" s="10">
        <f t="shared" si="0"/>
        <v>2014</v>
      </c>
      <c r="D731" s="8" t="s">
        <v>13</v>
      </c>
      <c r="E731" s="11">
        <v>264</v>
      </c>
    </row>
    <row r="732" spans="1:5" ht="14">
      <c r="A732" s="8" t="s">
        <v>159</v>
      </c>
      <c r="B732" s="6">
        <v>41976</v>
      </c>
      <c r="C732" s="10">
        <f t="shared" si="0"/>
        <v>2014</v>
      </c>
      <c r="D732" s="8" t="s">
        <v>9</v>
      </c>
      <c r="E732" s="11">
        <v>709</v>
      </c>
    </row>
    <row r="733" spans="1:5" ht="14">
      <c r="A733" s="8" t="s">
        <v>159</v>
      </c>
      <c r="B733" s="6">
        <v>41976</v>
      </c>
      <c r="C733" s="10">
        <f t="shared" si="0"/>
        <v>2014</v>
      </c>
      <c r="D733" s="8" t="s">
        <v>10</v>
      </c>
      <c r="E733" s="11">
        <v>584</v>
      </c>
    </row>
    <row r="734" spans="1:5" ht="14">
      <c r="A734" s="8" t="s">
        <v>159</v>
      </c>
      <c r="B734" s="6">
        <v>41976</v>
      </c>
      <c r="C734" s="10">
        <f t="shared" si="0"/>
        <v>2014</v>
      </c>
      <c r="D734" s="8" t="s">
        <v>12</v>
      </c>
      <c r="E734" s="11">
        <v>318</v>
      </c>
    </row>
    <row r="735" spans="1:5" ht="14">
      <c r="A735" s="8" t="s">
        <v>159</v>
      </c>
      <c r="B735" s="6">
        <v>41976</v>
      </c>
      <c r="C735" s="10">
        <f t="shared" si="0"/>
        <v>2014</v>
      </c>
      <c r="D735" s="8" t="s">
        <v>11</v>
      </c>
      <c r="E735" s="11">
        <v>141</v>
      </c>
    </row>
    <row r="736" spans="1:5" ht="14">
      <c r="A736" s="8" t="s">
        <v>159</v>
      </c>
      <c r="B736" s="6">
        <v>41976</v>
      </c>
      <c r="C736" s="10">
        <f t="shared" si="0"/>
        <v>2014</v>
      </c>
      <c r="D736" s="8" t="s">
        <v>13</v>
      </c>
      <c r="E736" s="11">
        <v>265</v>
      </c>
    </row>
    <row r="737" spans="1:5" ht="14">
      <c r="A737" s="8" t="s">
        <v>160</v>
      </c>
      <c r="B737" s="6">
        <v>41962</v>
      </c>
      <c r="C737" s="10">
        <f t="shared" si="0"/>
        <v>2014</v>
      </c>
      <c r="D737" s="8" t="s">
        <v>9</v>
      </c>
      <c r="E737" s="11">
        <v>701</v>
      </c>
    </row>
    <row r="738" spans="1:5" ht="14">
      <c r="A738" s="8" t="s">
        <v>160</v>
      </c>
      <c r="B738" s="6">
        <v>41962</v>
      </c>
      <c r="C738" s="10">
        <f t="shared" si="0"/>
        <v>2014</v>
      </c>
      <c r="D738" s="8" t="s">
        <v>10</v>
      </c>
      <c r="E738" s="11">
        <v>570</v>
      </c>
    </row>
    <row r="739" spans="1:5" ht="14">
      <c r="A739" s="8" t="s">
        <v>160</v>
      </c>
      <c r="B739" s="6">
        <v>41962</v>
      </c>
      <c r="C739" s="10">
        <f t="shared" si="0"/>
        <v>2014</v>
      </c>
      <c r="D739" s="8" t="s">
        <v>12</v>
      </c>
      <c r="E739" s="11">
        <v>324</v>
      </c>
    </row>
    <row r="740" spans="1:5" ht="14">
      <c r="A740" s="8" t="s">
        <v>160</v>
      </c>
      <c r="B740" s="6">
        <v>41962</v>
      </c>
      <c r="C740" s="10">
        <f t="shared" si="0"/>
        <v>2014</v>
      </c>
      <c r="D740" s="8" t="s">
        <v>11</v>
      </c>
      <c r="E740" s="11">
        <v>142</v>
      </c>
    </row>
    <row r="741" spans="1:5" ht="14">
      <c r="A741" s="8" t="s">
        <v>160</v>
      </c>
      <c r="B741" s="6">
        <v>41962</v>
      </c>
      <c r="C741" s="10">
        <f t="shared" si="0"/>
        <v>2014</v>
      </c>
      <c r="D741" s="8" t="s">
        <v>13</v>
      </c>
      <c r="E741" s="11">
        <v>263</v>
      </c>
    </row>
    <row r="742" spans="1:5" ht="14">
      <c r="A742" s="8" t="s">
        <v>161</v>
      </c>
      <c r="B742" s="6">
        <v>41948</v>
      </c>
      <c r="C742" s="10">
        <f t="shared" si="0"/>
        <v>2014</v>
      </c>
      <c r="D742" s="8" t="s">
        <v>9</v>
      </c>
      <c r="E742" s="11">
        <v>703</v>
      </c>
    </row>
    <row r="743" spans="1:5" ht="14">
      <c r="A743" s="8" t="s">
        <v>161</v>
      </c>
      <c r="B743" s="6">
        <v>41948</v>
      </c>
      <c r="C743" s="10">
        <f t="shared" si="0"/>
        <v>2014</v>
      </c>
      <c r="D743" s="8" t="s">
        <v>10</v>
      </c>
      <c r="E743" s="11">
        <v>574</v>
      </c>
    </row>
    <row r="744" spans="1:5" ht="14">
      <c r="A744" s="8" t="s">
        <v>161</v>
      </c>
      <c r="B744" s="6">
        <v>41948</v>
      </c>
      <c r="C744" s="10">
        <f t="shared" si="0"/>
        <v>2014</v>
      </c>
      <c r="D744" s="8" t="s">
        <v>12</v>
      </c>
      <c r="E744" s="11">
        <v>316</v>
      </c>
    </row>
    <row r="745" spans="1:5" ht="14">
      <c r="A745" s="8" t="s">
        <v>161</v>
      </c>
      <c r="B745" s="6">
        <v>41948</v>
      </c>
      <c r="C745" s="10">
        <f t="shared" si="0"/>
        <v>2014</v>
      </c>
      <c r="D745" s="8" t="s">
        <v>11</v>
      </c>
      <c r="E745" s="11">
        <v>143</v>
      </c>
    </row>
    <row r="746" spans="1:5" ht="14">
      <c r="A746" s="8" t="s">
        <v>161</v>
      </c>
      <c r="B746" s="6">
        <v>41948</v>
      </c>
      <c r="C746" s="10">
        <f t="shared" si="0"/>
        <v>2014</v>
      </c>
      <c r="D746" s="8" t="s">
        <v>13</v>
      </c>
      <c r="E746" s="11">
        <v>272</v>
      </c>
    </row>
    <row r="747" spans="1:5" ht="14">
      <c r="A747" s="8" t="s">
        <v>162</v>
      </c>
      <c r="B747" s="6">
        <v>41935</v>
      </c>
      <c r="C747" s="10">
        <f t="shared" si="0"/>
        <v>2014</v>
      </c>
      <c r="D747" s="8" t="s">
        <v>9</v>
      </c>
      <c r="E747" s="11">
        <v>572</v>
      </c>
    </row>
    <row r="748" spans="1:5" ht="14">
      <c r="A748" s="8" t="s">
        <v>162</v>
      </c>
      <c r="B748" s="6">
        <v>41935</v>
      </c>
      <c r="C748" s="10">
        <f t="shared" si="0"/>
        <v>2014</v>
      </c>
      <c r="D748" s="8" t="s">
        <v>10</v>
      </c>
      <c r="E748" s="11">
        <v>507</v>
      </c>
    </row>
    <row r="749" spans="1:5" ht="14">
      <c r="A749" s="8" t="s">
        <v>162</v>
      </c>
      <c r="B749" s="6">
        <v>41935</v>
      </c>
      <c r="C749" s="10">
        <f t="shared" si="0"/>
        <v>2014</v>
      </c>
      <c r="D749" s="8" t="s">
        <v>12</v>
      </c>
      <c r="E749" s="11">
        <v>317</v>
      </c>
    </row>
    <row r="750" spans="1:5" ht="14">
      <c r="A750" s="8" t="s">
        <v>162</v>
      </c>
      <c r="B750" s="6">
        <v>41935</v>
      </c>
      <c r="C750" s="10">
        <f t="shared" si="0"/>
        <v>2014</v>
      </c>
      <c r="D750" s="8" t="s">
        <v>11</v>
      </c>
      <c r="E750" s="11">
        <v>267</v>
      </c>
    </row>
    <row r="751" spans="1:5" ht="14">
      <c r="A751" s="8" t="s">
        <v>162</v>
      </c>
      <c r="B751" s="6">
        <v>41935</v>
      </c>
      <c r="C751" s="10">
        <f t="shared" si="0"/>
        <v>2014</v>
      </c>
      <c r="D751" s="8" t="s">
        <v>13</v>
      </c>
      <c r="E751" s="11">
        <v>242</v>
      </c>
    </row>
    <row r="752" spans="1:5" ht="14">
      <c r="A752" s="8" t="s">
        <v>163</v>
      </c>
      <c r="B752" s="6">
        <v>41921</v>
      </c>
      <c r="C752" s="10">
        <f t="shared" si="0"/>
        <v>2014</v>
      </c>
      <c r="D752" s="8" t="s">
        <v>9</v>
      </c>
      <c r="E752" s="11">
        <v>575</v>
      </c>
    </row>
    <row r="753" spans="1:5" ht="14">
      <c r="A753" s="8" t="s">
        <v>163</v>
      </c>
      <c r="B753" s="6">
        <v>41921</v>
      </c>
      <c r="C753" s="10">
        <f t="shared" si="0"/>
        <v>2014</v>
      </c>
      <c r="D753" s="8" t="s">
        <v>10</v>
      </c>
      <c r="E753" s="11">
        <v>505</v>
      </c>
    </row>
    <row r="754" spans="1:5" ht="14">
      <c r="A754" s="8" t="s">
        <v>163</v>
      </c>
      <c r="B754" s="6">
        <v>41921</v>
      </c>
      <c r="C754" s="10">
        <f t="shared" si="0"/>
        <v>2014</v>
      </c>
      <c r="D754" s="8" t="s">
        <v>12</v>
      </c>
      <c r="E754" s="11">
        <v>316</v>
      </c>
    </row>
    <row r="755" spans="1:5" ht="14">
      <c r="A755" s="8" t="s">
        <v>163</v>
      </c>
      <c r="B755" s="6">
        <v>41921</v>
      </c>
      <c r="C755" s="10">
        <f t="shared" si="0"/>
        <v>2014</v>
      </c>
      <c r="D755" s="8" t="s">
        <v>11</v>
      </c>
      <c r="E755" s="11">
        <v>259</v>
      </c>
    </row>
    <row r="756" spans="1:5" ht="14">
      <c r="A756" s="8" t="s">
        <v>163</v>
      </c>
      <c r="B756" s="6">
        <v>41921</v>
      </c>
      <c r="C756" s="10">
        <f t="shared" si="0"/>
        <v>2014</v>
      </c>
      <c r="D756" s="8" t="s">
        <v>13</v>
      </c>
      <c r="E756" s="11">
        <v>245</v>
      </c>
    </row>
    <row r="757" spans="1:5" ht="14">
      <c r="A757" s="8" t="s">
        <v>164</v>
      </c>
      <c r="B757" s="6">
        <v>41899</v>
      </c>
      <c r="C757" s="10">
        <f t="shared" si="0"/>
        <v>2014</v>
      </c>
      <c r="D757" s="8" t="s">
        <v>9</v>
      </c>
      <c r="E757" s="11">
        <v>573</v>
      </c>
    </row>
    <row r="758" spans="1:5" ht="14">
      <c r="A758" s="8" t="s">
        <v>164</v>
      </c>
      <c r="B758" s="6">
        <v>41899</v>
      </c>
      <c r="C758" s="10">
        <f t="shared" si="0"/>
        <v>2014</v>
      </c>
      <c r="D758" s="8" t="s">
        <v>10</v>
      </c>
      <c r="E758" s="11">
        <v>509</v>
      </c>
    </row>
    <row r="759" spans="1:5" ht="14">
      <c r="A759" s="8" t="s">
        <v>164</v>
      </c>
      <c r="B759" s="6">
        <v>41899</v>
      </c>
      <c r="C759" s="10">
        <f t="shared" si="0"/>
        <v>2014</v>
      </c>
      <c r="D759" s="8" t="s">
        <v>12</v>
      </c>
      <c r="E759" s="11">
        <v>320</v>
      </c>
    </row>
    <row r="760" spans="1:5" ht="14">
      <c r="A760" s="8" t="s">
        <v>164</v>
      </c>
      <c r="B760" s="6">
        <v>41899</v>
      </c>
      <c r="C760" s="10">
        <f t="shared" si="0"/>
        <v>2014</v>
      </c>
      <c r="D760" s="8" t="s">
        <v>11</v>
      </c>
      <c r="E760" s="11">
        <v>261</v>
      </c>
    </row>
    <row r="761" spans="1:5" ht="14">
      <c r="A761" s="8" t="s">
        <v>164</v>
      </c>
      <c r="B761" s="6">
        <v>41899</v>
      </c>
      <c r="C761" s="10">
        <f t="shared" si="0"/>
        <v>2014</v>
      </c>
      <c r="D761" s="8" t="s">
        <v>13</v>
      </c>
      <c r="E761" s="11">
        <v>256</v>
      </c>
    </row>
    <row r="762" spans="1:5" ht="14">
      <c r="A762" s="8" t="s">
        <v>165</v>
      </c>
      <c r="B762" s="6">
        <v>41885</v>
      </c>
      <c r="C762" s="10">
        <f t="shared" si="0"/>
        <v>2014</v>
      </c>
      <c r="D762" s="8" t="s">
        <v>9</v>
      </c>
      <c r="E762" s="11">
        <v>572</v>
      </c>
    </row>
    <row r="763" spans="1:5" ht="14">
      <c r="A763" s="8" t="s">
        <v>165</v>
      </c>
      <c r="B763" s="6">
        <v>41885</v>
      </c>
      <c r="C763" s="10">
        <f t="shared" si="0"/>
        <v>2014</v>
      </c>
      <c r="D763" s="8" t="s">
        <v>10</v>
      </c>
      <c r="E763" s="11">
        <v>511</v>
      </c>
    </row>
    <row r="764" spans="1:5" ht="14">
      <c r="A764" s="8" t="s">
        <v>165</v>
      </c>
      <c r="B764" s="6">
        <v>41885</v>
      </c>
      <c r="C764" s="10">
        <f t="shared" si="0"/>
        <v>2014</v>
      </c>
      <c r="D764" s="8" t="s">
        <v>12</v>
      </c>
      <c r="E764" s="11">
        <v>316</v>
      </c>
    </row>
    <row r="765" spans="1:5" ht="14">
      <c r="A765" s="8" t="s">
        <v>165</v>
      </c>
      <c r="B765" s="6">
        <v>41885</v>
      </c>
      <c r="C765" s="10">
        <f t="shared" si="0"/>
        <v>2014</v>
      </c>
      <c r="D765" s="8" t="s">
        <v>11</v>
      </c>
      <c r="E765" s="11">
        <v>258</v>
      </c>
    </row>
    <row r="766" spans="1:5" ht="14">
      <c r="A766" s="8" t="s">
        <v>165</v>
      </c>
      <c r="B766" s="6">
        <v>41885</v>
      </c>
      <c r="C766" s="10">
        <f t="shared" si="0"/>
        <v>2014</v>
      </c>
      <c r="D766" s="8" t="s">
        <v>13</v>
      </c>
      <c r="E766" s="11">
        <v>241</v>
      </c>
    </row>
    <row r="767" spans="1:5" ht="14">
      <c r="A767" s="8" t="s">
        <v>166</v>
      </c>
      <c r="B767" s="6">
        <v>41871</v>
      </c>
      <c r="C767" s="10">
        <f t="shared" si="0"/>
        <v>2014</v>
      </c>
      <c r="D767" s="8" t="s">
        <v>9</v>
      </c>
      <c r="E767" s="11">
        <v>575</v>
      </c>
    </row>
    <row r="768" spans="1:5" ht="14">
      <c r="A768" s="8" t="s">
        <v>166</v>
      </c>
      <c r="B768" s="6">
        <v>41871</v>
      </c>
      <c r="C768" s="10">
        <f t="shared" si="0"/>
        <v>2014</v>
      </c>
      <c r="D768" s="8" t="s">
        <v>10</v>
      </c>
      <c r="E768" s="11">
        <v>506</v>
      </c>
    </row>
    <row r="769" spans="1:5" ht="14">
      <c r="A769" s="8" t="s">
        <v>166</v>
      </c>
      <c r="B769" s="6">
        <v>41871</v>
      </c>
      <c r="C769" s="10">
        <f t="shared" si="0"/>
        <v>2014</v>
      </c>
      <c r="D769" s="8" t="s">
        <v>12</v>
      </c>
      <c r="E769" s="11">
        <v>322</v>
      </c>
    </row>
    <row r="770" spans="1:5" ht="14">
      <c r="A770" s="8" t="s">
        <v>166</v>
      </c>
      <c r="B770" s="6">
        <v>41871</v>
      </c>
      <c r="C770" s="10">
        <f t="shared" si="0"/>
        <v>2014</v>
      </c>
      <c r="D770" s="8" t="s">
        <v>11</v>
      </c>
      <c r="E770" s="11">
        <v>257</v>
      </c>
    </row>
    <row r="771" spans="1:5" ht="14">
      <c r="A771" s="8" t="s">
        <v>166</v>
      </c>
      <c r="B771" s="6">
        <v>41871</v>
      </c>
      <c r="C771" s="10">
        <f t="shared" si="0"/>
        <v>2014</v>
      </c>
      <c r="D771" s="8" t="s">
        <v>13</v>
      </c>
      <c r="E771" s="11">
        <v>241</v>
      </c>
    </row>
    <row r="772" spans="1:5" ht="14">
      <c r="A772" s="8" t="s">
        <v>167</v>
      </c>
      <c r="B772" s="6">
        <v>41857</v>
      </c>
      <c r="C772" s="10">
        <f t="shared" si="0"/>
        <v>2014</v>
      </c>
      <c r="D772" s="8" t="s">
        <v>9</v>
      </c>
      <c r="E772" s="11">
        <v>574</v>
      </c>
    </row>
    <row r="773" spans="1:5" ht="14">
      <c r="A773" s="8" t="s">
        <v>167</v>
      </c>
      <c r="B773" s="6">
        <v>41857</v>
      </c>
      <c r="C773" s="10">
        <f t="shared" si="0"/>
        <v>2014</v>
      </c>
      <c r="D773" s="8" t="s">
        <v>10</v>
      </c>
      <c r="E773" s="11">
        <v>507</v>
      </c>
    </row>
    <row r="774" spans="1:5" ht="14">
      <c r="A774" s="8" t="s">
        <v>167</v>
      </c>
      <c r="B774" s="6">
        <v>41857</v>
      </c>
      <c r="C774" s="10">
        <f t="shared" si="0"/>
        <v>2014</v>
      </c>
      <c r="D774" s="8" t="s">
        <v>12</v>
      </c>
      <c r="E774" s="11">
        <v>316</v>
      </c>
    </row>
    <row r="775" spans="1:5" ht="14">
      <c r="A775" s="8" t="s">
        <v>167</v>
      </c>
      <c r="B775" s="6">
        <v>41857</v>
      </c>
      <c r="C775" s="10">
        <f t="shared" si="0"/>
        <v>2014</v>
      </c>
      <c r="D775" s="8" t="s">
        <v>11</v>
      </c>
      <c r="E775" s="11">
        <v>267</v>
      </c>
    </row>
    <row r="776" spans="1:5" ht="14">
      <c r="A776" s="8" t="s">
        <v>167</v>
      </c>
      <c r="B776" s="6">
        <v>41857</v>
      </c>
      <c r="C776" s="10">
        <f t="shared" si="0"/>
        <v>2014</v>
      </c>
      <c r="D776" s="8" t="s">
        <v>13</v>
      </c>
      <c r="E776" s="11">
        <v>245</v>
      </c>
    </row>
    <row r="777" spans="1:5" ht="14">
      <c r="A777" s="8" t="s">
        <v>168</v>
      </c>
      <c r="B777" s="6">
        <v>41843</v>
      </c>
      <c r="C777" s="10">
        <f t="shared" si="0"/>
        <v>2014</v>
      </c>
      <c r="D777" s="8" t="s">
        <v>9</v>
      </c>
      <c r="E777" s="11">
        <v>509</v>
      </c>
    </row>
    <row r="778" spans="1:5" ht="14">
      <c r="A778" s="8" t="s">
        <v>168</v>
      </c>
      <c r="B778" s="6">
        <v>41843</v>
      </c>
      <c r="C778" s="10">
        <f t="shared" si="0"/>
        <v>2014</v>
      </c>
      <c r="D778" s="8" t="s">
        <v>10</v>
      </c>
      <c r="E778" s="11">
        <v>498</v>
      </c>
    </row>
    <row r="779" spans="1:5" ht="14">
      <c r="A779" s="8" t="s">
        <v>168</v>
      </c>
      <c r="B779" s="6">
        <v>41843</v>
      </c>
      <c r="C779" s="10">
        <f t="shared" si="0"/>
        <v>2014</v>
      </c>
      <c r="D779" s="8" t="s">
        <v>12</v>
      </c>
      <c r="E779" s="11">
        <v>347</v>
      </c>
    </row>
    <row r="780" spans="1:5" ht="14">
      <c r="A780" s="8" t="s">
        <v>168</v>
      </c>
      <c r="B780" s="6">
        <v>41843</v>
      </c>
      <c r="C780" s="10">
        <f t="shared" si="0"/>
        <v>2014</v>
      </c>
      <c r="D780" s="8" t="s">
        <v>11</v>
      </c>
      <c r="E780" s="11">
        <v>391</v>
      </c>
    </row>
    <row r="781" spans="1:5" ht="14">
      <c r="A781" s="8" t="s">
        <v>168</v>
      </c>
      <c r="B781" s="6">
        <v>41843</v>
      </c>
      <c r="C781" s="10">
        <f t="shared" si="0"/>
        <v>2014</v>
      </c>
      <c r="D781" s="8" t="s">
        <v>13</v>
      </c>
      <c r="E781" s="11">
        <v>319</v>
      </c>
    </row>
    <row r="782" spans="1:5" ht="14">
      <c r="A782" s="8" t="s">
        <v>169</v>
      </c>
      <c r="B782" s="6">
        <v>41829</v>
      </c>
      <c r="C782" s="10">
        <f t="shared" si="0"/>
        <v>2014</v>
      </c>
      <c r="D782" s="8" t="s">
        <v>9</v>
      </c>
      <c r="E782" s="11">
        <v>513</v>
      </c>
    </row>
    <row r="783" spans="1:5" ht="14">
      <c r="A783" s="8" t="s">
        <v>169</v>
      </c>
      <c r="B783" s="6">
        <v>41829</v>
      </c>
      <c r="C783" s="10">
        <f t="shared" si="0"/>
        <v>2014</v>
      </c>
      <c r="D783" s="8" t="s">
        <v>10</v>
      </c>
      <c r="E783" s="11">
        <v>493</v>
      </c>
    </row>
    <row r="784" spans="1:5" ht="14">
      <c r="A784" s="8" t="s">
        <v>169</v>
      </c>
      <c r="B784" s="6">
        <v>41829</v>
      </c>
      <c r="C784" s="10">
        <f t="shared" si="0"/>
        <v>2014</v>
      </c>
      <c r="D784" s="8" t="s">
        <v>12</v>
      </c>
      <c r="E784" s="11">
        <v>344</v>
      </c>
    </row>
    <row r="785" spans="1:5" ht="14">
      <c r="A785" s="8" t="s">
        <v>169</v>
      </c>
      <c r="B785" s="6">
        <v>41829</v>
      </c>
      <c r="C785" s="10">
        <f t="shared" si="0"/>
        <v>2014</v>
      </c>
      <c r="D785" s="8" t="s">
        <v>11</v>
      </c>
      <c r="E785" s="11">
        <v>392</v>
      </c>
    </row>
    <row r="786" spans="1:5" ht="14">
      <c r="A786" s="8" t="s">
        <v>169</v>
      </c>
      <c r="B786" s="6">
        <v>41829</v>
      </c>
      <c r="C786" s="10">
        <f t="shared" si="0"/>
        <v>2014</v>
      </c>
      <c r="D786" s="8" t="s">
        <v>13</v>
      </c>
      <c r="E786" s="11">
        <v>294</v>
      </c>
    </row>
    <row r="787" spans="1:5" ht="14">
      <c r="A787" s="8" t="s">
        <v>170</v>
      </c>
      <c r="B787" s="6">
        <v>41808</v>
      </c>
      <c r="C787" s="10">
        <f t="shared" si="0"/>
        <v>2014</v>
      </c>
      <c r="D787" s="8" t="s">
        <v>9</v>
      </c>
      <c r="E787" s="11">
        <v>509</v>
      </c>
    </row>
    <row r="788" spans="1:5" ht="14">
      <c r="A788" s="8" t="s">
        <v>170</v>
      </c>
      <c r="B788" s="6">
        <v>41808</v>
      </c>
      <c r="C788" s="10">
        <f t="shared" si="0"/>
        <v>2014</v>
      </c>
      <c r="D788" s="8" t="s">
        <v>10</v>
      </c>
      <c r="E788" s="11">
        <v>490</v>
      </c>
    </row>
    <row r="789" spans="1:5" ht="14">
      <c r="A789" s="8" t="s">
        <v>170</v>
      </c>
      <c r="B789" s="6">
        <v>41808</v>
      </c>
      <c r="C789" s="10">
        <f t="shared" si="0"/>
        <v>2014</v>
      </c>
      <c r="D789" s="8" t="s">
        <v>12</v>
      </c>
      <c r="E789" s="11">
        <v>385</v>
      </c>
    </row>
    <row r="790" spans="1:5" ht="14">
      <c r="A790" s="8" t="s">
        <v>170</v>
      </c>
      <c r="B790" s="6">
        <v>41808</v>
      </c>
      <c r="C790" s="10">
        <f t="shared" si="0"/>
        <v>2014</v>
      </c>
      <c r="D790" s="8" t="s">
        <v>11</v>
      </c>
      <c r="E790" s="11">
        <v>391</v>
      </c>
    </row>
    <row r="791" spans="1:5" ht="14">
      <c r="A791" s="8" t="s">
        <v>170</v>
      </c>
      <c r="B791" s="6">
        <v>41808</v>
      </c>
      <c r="C791" s="10">
        <f t="shared" si="0"/>
        <v>2014</v>
      </c>
      <c r="D791" s="8" t="s">
        <v>13</v>
      </c>
      <c r="E791" s="11">
        <v>302</v>
      </c>
    </row>
    <row r="792" spans="1:5" ht="14">
      <c r="A792" s="8" t="s">
        <v>171</v>
      </c>
      <c r="B792" s="6">
        <v>41794</v>
      </c>
      <c r="C792" s="10">
        <f t="shared" si="0"/>
        <v>2014</v>
      </c>
      <c r="D792" s="8" t="s">
        <v>9</v>
      </c>
      <c r="E792" s="11">
        <v>507</v>
      </c>
    </row>
    <row r="793" spans="1:5" ht="14">
      <c r="A793" s="8" t="s">
        <v>171</v>
      </c>
      <c r="B793" s="6">
        <v>41794</v>
      </c>
      <c r="C793" s="10">
        <f t="shared" si="0"/>
        <v>2014</v>
      </c>
      <c r="D793" s="8" t="s">
        <v>10</v>
      </c>
      <c r="E793" s="11">
        <v>494</v>
      </c>
    </row>
    <row r="794" spans="1:5" ht="14">
      <c r="A794" s="8" t="s">
        <v>171</v>
      </c>
      <c r="B794" s="6">
        <v>41794</v>
      </c>
      <c r="C794" s="10">
        <f t="shared" si="0"/>
        <v>2014</v>
      </c>
      <c r="D794" s="8" t="s">
        <v>12</v>
      </c>
      <c r="E794" s="11">
        <v>346</v>
      </c>
    </row>
    <row r="795" spans="1:5" ht="14">
      <c r="A795" s="8" t="s">
        <v>171</v>
      </c>
      <c r="B795" s="6">
        <v>41794</v>
      </c>
      <c r="C795" s="10">
        <f t="shared" si="0"/>
        <v>2014</v>
      </c>
      <c r="D795" s="8" t="s">
        <v>11</v>
      </c>
      <c r="E795" s="11">
        <v>385</v>
      </c>
    </row>
    <row r="796" spans="1:5" ht="14">
      <c r="A796" s="8" t="s">
        <v>171</v>
      </c>
      <c r="B796" s="6">
        <v>41794</v>
      </c>
      <c r="C796" s="10">
        <f t="shared" si="0"/>
        <v>2014</v>
      </c>
      <c r="D796" s="8" t="s">
        <v>13</v>
      </c>
      <c r="E796" s="11">
        <v>293</v>
      </c>
    </row>
    <row r="797" spans="1:5" ht="14">
      <c r="A797" s="8" t="s">
        <v>172</v>
      </c>
      <c r="B797" s="6">
        <v>41780</v>
      </c>
      <c r="C797" s="10">
        <f t="shared" si="0"/>
        <v>2014</v>
      </c>
      <c r="D797" s="8" t="s">
        <v>9</v>
      </c>
      <c r="E797" s="11">
        <v>509</v>
      </c>
    </row>
    <row r="798" spans="1:5" ht="14">
      <c r="A798" s="8" t="s">
        <v>172</v>
      </c>
      <c r="B798" s="6">
        <v>41780</v>
      </c>
      <c r="C798" s="10">
        <f t="shared" si="0"/>
        <v>2014</v>
      </c>
      <c r="D798" s="8" t="s">
        <v>10</v>
      </c>
      <c r="E798" s="11">
        <v>484</v>
      </c>
    </row>
    <row r="799" spans="1:5" ht="14">
      <c r="A799" s="8" t="s">
        <v>172</v>
      </c>
      <c r="B799" s="6">
        <v>41780</v>
      </c>
      <c r="C799" s="10">
        <f t="shared" si="0"/>
        <v>2014</v>
      </c>
      <c r="D799" s="8" t="s">
        <v>12</v>
      </c>
      <c r="E799" s="11">
        <v>358</v>
      </c>
    </row>
    <row r="800" spans="1:5" ht="14">
      <c r="A800" s="8" t="s">
        <v>172</v>
      </c>
      <c r="B800" s="6">
        <v>41780</v>
      </c>
      <c r="C800" s="10">
        <f t="shared" si="0"/>
        <v>2014</v>
      </c>
      <c r="D800" s="8" t="s">
        <v>11</v>
      </c>
      <c r="E800" s="11">
        <v>392</v>
      </c>
    </row>
    <row r="801" spans="1:5" ht="14">
      <c r="A801" s="8" t="s">
        <v>172</v>
      </c>
      <c r="B801" s="6">
        <v>41780</v>
      </c>
      <c r="C801" s="10">
        <f t="shared" si="0"/>
        <v>2014</v>
      </c>
      <c r="D801" s="8" t="s">
        <v>13</v>
      </c>
      <c r="E801" s="11">
        <v>294</v>
      </c>
    </row>
    <row r="802" spans="1:5" ht="14">
      <c r="A802" s="8" t="s">
        <v>173</v>
      </c>
      <c r="B802" s="6">
        <v>41766</v>
      </c>
      <c r="C802" s="10">
        <f t="shared" si="0"/>
        <v>2014</v>
      </c>
      <c r="D802" s="8" t="s">
        <v>9</v>
      </c>
      <c r="E802" s="11">
        <v>513</v>
      </c>
    </row>
    <row r="803" spans="1:5" ht="14">
      <c r="A803" s="8" t="s">
        <v>173</v>
      </c>
      <c r="B803" s="6">
        <v>41766</v>
      </c>
      <c r="C803" s="10">
        <f t="shared" si="0"/>
        <v>2014</v>
      </c>
      <c r="D803" s="8" t="s">
        <v>10</v>
      </c>
      <c r="E803" s="11">
        <v>483</v>
      </c>
    </row>
    <row r="804" spans="1:5" ht="14">
      <c r="A804" s="8" t="s">
        <v>173</v>
      </c>
      <c r="B804" s="6">
        <v>41766</v>
      </c>
      <c r="C804" s="10">
        <f t="shared" si="0"/>
        <v>2014</v>
      </c>
      <c r="D804" s="8" t="s">
        <v>12</v>
      </c>
      <c r="E804" s="11">
        <v>343</v>
      </c>
    </row>
    <row r="805" spans="1:5" ht="14">
      <c r="A805" s="8" t="s">
        <v>173</v>
      </c>
      <c r="B805" s="6">
        <v>41766</v>
      </c>
      <c r="C805" s="10">
        <f t="shared" si="0"/>
        <v>2014</v>
      </c>
      <c r="D805" s="8" t="s">
        <v>11</v>
      </c>
      <c r="E805" s="11">
        <v>389</v>
      </c>
    </row>
    <row r="806" spans="1:5" ht="14">
      <c r="A806" s="8" t="s">
        <v>173</v>
      </c>
      <c r="B806" s="6">
        <v>41766</v>
      </c>
      <c r="C806" s="10">
        <f t="shared" si="0"/>
        <v>2014</v>
      </c>
      <c r="D806" s="8" t="s">
        <v>13</v>
      </c>
      <c r="E806" s="11">
        <v>295</v>
      </c>
    </row>
    <row r="807" spans="1:5" ht="14">
      <c r="A807" s="8" t="s">
        <v>174</v>
      </c>
      <c r="B807" s="6">
        <v>41752</v>
      </c>
      <c r="C807" s="10">
        <f t="shared" si="0"/>
        <v>2014</v>
      </c>
      <c r="D807" s="8" t="s">
        <v>9</v>
      </c>
      <c r="E807" s="11">
        <v>361</v>
      </c>
    </row>
    <row r="808" spans="1:5" ht="14">
      <c r="A808" s="8" t="s">
        <v>174</v>
      </c>
      <c r="B808" s="6">
        <v>41752</v>
      </c>
      <c r="C808" s="10">
        <f t="shared" si="0"/>
        <v>2014</v>
      </c>
      <c r="D808" s="8" t="s">
        <v>10</v>
      </c>
      <c r="E808" s="11">
        <v>351</v>
      </c>
    </row>
    <row r="809" spans="1:5" ht="14">
      <c r="A809" s="8" t="s">
        <v>174</v>
      </c>
      <c r="B809" s="6">
        <v>41752</v>
      </c>
      <c r="C809" s="10">
        <f t="shared" si="0"/>
        <v>2014</v>
      </c>
      <c r="D809" s="8" t="s">
        <v>12</v>
      </c>
      <c r="E809" s="11">
        <v>365</v>
      </c>
    </row>
    <row r="810" spans="1:5" ht="14">
      <c r="A810" s="8" t="s">
        <v>174</v>
      </c>
      <c r="B810" s="6">
        <v>41752</v>
      </c>
      <c r="C810" s="10">
        <f t="shared" si="0"/>
        <v>2014</v>
      </c>
      <c r="D810" s="8" t="s">
        <v>11</v>
      </c>
      <c r="E810" s="11">
        <v>272</v>
      </c>
    </row>
    <row r="811" spans="1:5" ht="14">
      <c r="A811" s="8" t="s">
        <v>174</v>
      </c>
      <c r="B811" s="6">
        <v>41752</v>
      </c>
      <c r="C811" s="10">
        <f t="shared" si="0"/>
        <v>2014</v>
      </c>
      <c r="D811" s="8" t="s">
        <v>13</v>
      </c>
      <c r="E811" s="11">
        <v>192</v>
      </c>
    </row>
    <row r="812" spans="1:5" ht="14">
      <c r="A812" s="8" t="s">
        <v>175</v>
      </c>
      <c r="B812" s="6">
        <v>41738</v>
      </c>
      <c r="C812" s="10">
        <f t="shared" si="0"/>
        <v>2014</v>
      </c>
      <c r="D812" s="8" t="s">
        <v>9</v>
      </c>
      <c r="E812" s="11">
        <v>367</v>
      </c>
    </row>
    <row r="813" spans="1:5" ht="14">
      <c r="A813" s="8" t="s">
        <v>175</v>
      </c>
      <c r="B813" s="6">
        <v>41738</v>
      </c>
      <c r="C813" s="10">
        <f t="shared" si="0"/>
        <v>2014</v>
      </c>
      <c r="D813" s="8" t="s">
        <v>10</v>
      </c>
      <c r="E813" s="11">
        <v>363</v>
      </c>
    </row>
    <row r="814" spans="1:5" ht="14">
      <c r="A814" s="8" t="s">
        <v>175</v>
      </c>
      <c r="B814" s="6">
        <v>41738</v>
      </c>
      <c r="C814" s="10">
        <f t="shared" si="0"/>
        <v>2014</v>
      </c>
      <c r="D814" s="8" t="s">
        <v>12</v>
      </c>
      <c r="E814" s="11">
        <v>388</v>
      </c>
    </row>
    <row r="815" spans="1:5" ht="14">
      <c r="A815" s="8" t="s">
        <v>175</v>
      </c>
      <c r="B815" s="6">
        <v>41738</v>
      </c>
      <c r="C815" s="10">
        <f t="shared" si="0"/>
        <v>2014</v>
      </c>
      <c r="D815" s="8" t="s">
        <v>11</v>
      </c>
      <c r="E815" s="11">
        <v>265</v>
      </c>
    </row>
    <row r="816" spans="1:5" ht="14">
      <c r="A816" s="8" t="s">
        <v>175</v>
      </c>
      <c r="B816" s="6">
        <v>41738</v>
      </c>
      <c r="C816" s="10">
        <f t="shared" si="0"/>
        <v>2014</v>
      </c>
      <c r="D816" s="8" t="s">
        <v>13</v>
      </c>
      <c r="E816" s="11">
        <v>199</v>
      </c>
    </row>
    <row r="817" spans="1:5" ht="14">
      <c r="A817" s="8" t="s">
        <v>176</v>
      </c>
      <c r="B817" s="6">
        <v>41717</v>
      </c>
      <c r="C817" s="10">
        <f t="shared" si="0"/>
        <v>2014</v>
      </c>
      <c r="D817" s="8" t="s">
        <v>9</v>
      </c>
      <c r="E817" s="11">
        <v>362</v>
      </c>
    </row>
    <row r="818" spans="1:5" ht="14">
      <c r="A818" s="8" t="s">
        <v>176</v>
      </c>
      <c r="B818" s="6">
        <v>41717</v>
      </c>
      <c r="C818" s="10">
        <f t="shared" si="0"/>
        <v>2014</v>
      </c>
      <c r="D818" s="8" t="s">
        <v>10</v>
      </c>
      <c r="E818" s="11">
        <v>353</v>
      </c>
    </row>
    <row r="819" spans="1:5" ht="14">
      <c r="A819" s="8" t="s">
        <v>176</v>
      </c>
      <c r="B819" s="6">
        <v>41717</v>
      </c>
      <c r="C819" s="10">
        <f t="shared" si="0"/>
        <v>2014</v>
      </c>
      <c r="D819" s="8" t="s">
        <v>12</v>
      </c>
      <c r="E819" s="11">
        <v>360</v>
      </c>
    </row>
    <row r="820" spans="1:5" ht="14">
      <c r="A820" s="8" t="s">
        <v>176</v>
      </c>
      <c r="B820" s="6">
        <v>41717</v>
      </c>
      <c r="C820" s="10">
        <f t="shared" si="0"/>
        <v>2014</v>
      </c>
      <c r="D820" s="8" t="s">
        <v>11</v>
      </c>
      <c r="E820" s="11">
        <v>266</v>
      </c>
    </row>
    <row r="821" spans="1:5" ht="14">
      <c r="A821" s="8" t="s">
        <v>176</v>
      </c>
      <c r="B821" s="6">
        <v>41717</v>
      </c>
      <c r="C821" s="10">
        <f t="shared" si="0"/>
        <v>2014</v>
      </c>
      <c r="D821" s="8" t="s">
        <v>13</v>
      </c>
      <c r="E821" s="11">
        <v>193</v>
      </c>
    </row>
    <row r="822" spans="1:5" ht="14">
      <c r="A822" s="8" t="s">
        <v>177</v>
      </c>
      <c r="B822" s="6">
        <v>41703</v>
      </c>
      <c r="C822" s="10">
        <f t="shared" si="0"/>
        <v>2014</v>
      </c>
      <c r="D822" s="8" t="s">
        <v>9</v>
      </c>
      <c r="E822" s="11">
        <v>365</v>
      </c>
    </row>
    <row r="823" spans="1:5" ht="14">
      <c r="A823" s="8" t="s">
        <v>177</v>
      </c>
      <c r="B823" s="6">
        <v>41703</v>
      </c>
      <c r="C823" s="10">
        <f t="shared" si="0"/>
        <v>2014</v>
      </c>
      <c r="D823" s="8" t="s">
        <v>10</v>
      </c>
      <c r="E823" s="11">
        <v>350</v>
      </c>
    </row>
    <row r="824" spans="1:5" ht="14">
      <c r="A824" s="8" t="s">
        <v>177</v>
      </c>
      <c r="B824" s="6">
        <v>41703</v>
      </c>
      <c r="C824" s="10">
        <f t="shared" si="0"/>
        <v>2014</v>
      </c>
      <c r="D824" s="8" t="s">
        <v>12</v>
      </c>
      <c r="E824" s="11">
        <v>368</v>
      </c>
    </row>
    <row r="825" spans="1:5" ht="14">
      <c r="A825" s="8" t="s">
        <v>177</v>
      </c>
      <c r="B825" s="6">
        <v>41703</v>
      </c>
      <c r="C825" s="10">
        <f t="shared" si="0"/>
        <v>2014</v>
      </c>
      <c r="D825" s="8" t="s">
        <v>11</v>
      </c>
      <c r="E825" s="11">
        <v>265</v>
      </c>
    </row>
    <row r="826" spans="1:5" ht="14">
      <c r="A826" s="8" t="s">
        <v>177</v>
      </c>
      <c r="B826" s="6">
        <v>41703</v>
      </c>
      <c r="C826" s="10">
        <f t="shared" si="0"/>
        <v>2014</v>
      </c>
      <c r="D826" s="8" t="s">
        <v>13</v>
      </c>
      <c r="E826" s="11">
        <v>193</v>
      </c>
    </row>
    <row r="827" spans="1:5" ht="14">
      <c r="A827" s="8" t="s">
        <v>178</v>
      </c>
      <c r="B827" s="6">
        <v>41689</v>
      </c>
      <c r="C827" s="10">
        <f t="shared" si="0"/>
        <v>2014</v>
      </c>
      <c r="D827" s="8" t="s">
        <v>9</v>
      </c>
      <c r="E827" s="11">
        <v>362</v>
      </c>
    </row>
    <row r="828" spans="1:5" ht="14">
      <c r="A828" s="8" t="s">
        <v>178</v>
      </c>
      <c r="B828" s="6">
        <v>41689</v>
      </c>
      <c r="C828" s="10">
        <f t="shared" si="0"/>
        <v>2014</v>
      </c>
      <c r="D828" s="8" t="s">
        <v>10</v>
      </c>
      <c r="E828" s="11">
        <v>355</v>
      </c>
    </row>
    <row r="829" spans="1:5" ht="14">
      <c r="A829" s="8" t="s">
        <v>178</v>
      </c>
      <c r="B829" s="6">
        <v>41689</v>
      </c>
      <c r="C829" s="10">
        <f t="shared" si="0"/>
        <v>2014</v>
      </c>
      <c r="D829" s="8" t="s">
        <v>12</v>
      </c>
      <c r="E829" s="11">
        <v>360</v>
      </c>
    </row>
    <row r="830" spans="1:5" ht="14">
      <c r="A830" s="8" t="s">
        <v>178</v>
      </c>
      <c r="B830" s="6">
        <v>41689</v>
      </c>
      <c r="C830" s="10">
        <f t="shared" si="0"/>
        <v>2014</v>
      </c>
      <c r="D830" s="8" t="s">
        <v>11</v>
      </c>
      <c r="E830" s="11">
        <v>277</v>
      </c>
    </row>
    <row r="831" spans="1:5" ht="14">
      <c r="A831" s="8" t="s">
        <v>178</v>
      </c>
      <c r="B831" s="6">
        <v>41689</v>
      </c>
      <c r="C831" s="10">
        <f t="shared" si="0"/>
        <v>2014</v>
      </c>
      <c r="D831" s="8" t="s">
        <v>13</v>
      </c>
      <c r="E831" s="11">
        <v>193</v>
      </c>
    </row>
    <row r="832" spans="1:5" ht="14">
      <c r="A832" s="8" t="s">
        <v>179</v>
      </c>
      <c r="B832" s="6">
        <v>41675</v>
      </c>
      <c r="C832" s="10">
        <f t="shared" si="0"/>
        <v>2014</v>
      </c>
      <c r="D832" s="8" t="s">
        <v>9</v>
      </c>
      <c r="E832" s="11">
        <v>362</v>
      </c>
    </row>
    <row r="833" spans="1:5" ht="14">
      <c r="A833" s="8" t="s">
        <v>179</v>
      </c>
      <c r="B833" s="6">
        <v>41675</v>
      </c>
      <c r="C833" s="10">
        <f t="shared" si="0"/>
        <v>2014</v>
      </c>
      <c r="D833" s="8" t="s">
        <v>10</v>
      </c>
      <c r="E833" s="11">
        <v>360</v>
      </c>
    </row>
    <row r="834" spans="1:5" ht="14">
      <c r="A834" s="8" t="s">
        <v>179</v>
      </c>
      <c r="B834" s="6">
        <v>41675</v>
      </c>
      <c r="C834" s="10">
        <f t="shared" si="0"/>
        <v>2014</v>
      </c>
      <c r="D834" s="8" t="s">
        <v>12</v>
      </c>
      <c r="E834" s="11">
        <v>361</v>
      </c>
    </row>
    <row r="835" spans="1:5" ht="14">
      <c r="A835" s="8" t="s">
        <v>179</v>
      </c>
      <c r="B835" s="6">
        <v>41675</v>
      </c>
      <c r="C835" s="10">
        <f t="shared" si="0"/>
        <v>2014</v>
      </c>
      <c r="D835" s="8" t="s">
        <v>11</v>
      </c>
      <c r="E835" s="11">
        <v>267</v>
      </c>
    </row>
    <row r="836" spans="1:5" ht="14">
      <c r="A836" s="8" t="s">
        <v>179</v>
      </c>
      <c r="B836" s="6">
        <v>41675</v>
      </c>
      <c r="C836" s="10">
        <f t="shared" si="0"/>
        <v>2014</v>
      </c>
      <c r="D836" s="8" t="s">
        <v>13</v>
      </c>
      <c r="E836" s="11">
        <v>208</v>
      </c>
    </row>
    <row r="837" spans="1:5" ht="14">
      <c r="A837" s="8" t="s">
        <v>180</v>
      </c>
      <c r="B837" s="6">
        <v>41661</v>
      </c>
      <c r="C837" s="10">
        <f t="shared" si="0"/>
        <v>2014</v>
      </c>
      <c r="D837" s="8" t="s">
        <v>9</v>
      </c>
      <c r="E837" s="11">
        <v>368</v>
      </c>
    </row>
    <row r="838" spans="1:5" ht="14">
      <c r="A838" s="8" t="s">
        <v>180</v>
      </c>
      <c r="B838" s="6">
        <v>41661</v>
      </c>
      <c r="C838" s="10">
        <f t="shared" si="0"/>
        <v>2014</v>
      </c>
      <c r="D838" s="8" t="s">
        <v>10</v>
      </c>
      <c r="E838" s="11">
        <v>393</v>
      </c>
    </row>
    <row r="839" spans="1:5" ht="14">
      <c r="A839" s="8" t="s">
        <v>180</v>
      </c>
      <c r="B839" s="6">
        <v>41661</v>
      </c>
      <c r="C839" s="10">
        <f t="shared" si="0"/>
        <v>2014</v>
      </c>
      <c r="D839" s="8" t="s">
        <v>12</v>
      </c>
      <c r="E839" s="11">
        <v>503</v>
      </c>
    </row>
    <row r="840" spans="1:5" ht="14">
      <c r="A840" s="8" t="s">
        <v>180</v>
      </c>
      <c r="B840" s="6">
        <v>41661</v>
      </c>
      <c r="C840" s="10">
        <f t="shared" si="0"/>
        <v>2014</v>
      </c>
      <c r="D840" s="8" t="s">
        <v>11</v>
      </c>
      <c r="E840" s="11">
        <v>264</v>
      </c>
    </row>
    <row r="841" spans="1:5" ht="14">
      <c r="A841" s="8" t="s">
        <v>180</v>
      </c>
      <c r="B841" s="6">
        <v>41661</v>
      </c>
      <c r="C841" s="10">
        <f t="shared" si="0"/>
        <v>2014</v>
      </c>
      <c r="D841" s="8" t="s">
        <v>13</v>
      </c>
      <c r="E841" s="11">
        <v>261</v>
      </c>
    </row>
    <row r="842" spans="1:5" ht="14">
      <c r="A842" s="8" t="s">
        <v>181</v>
      </c>
      <c r="B842" s="6">
        <v>41647</v>
      </c>
      <c r="C842" s="10">
        <f t="shared" si="0"/>
        <v>2014</v>
      </c>
      <c r="D842" s="8" t="s">
        <v>9</v>
      </c>
      <c r="E842" s="11">
        <v>364</v>
      </c>
    </row>
    <row r="843" spans="1:5" ht="14">
      <c r="A843" s="8" t="s">
        <v>181</v>
      </c>
      <c r="B843" s="6">
        <v>41647</v>
      </c>
      <c r="C843" s="10">
        <f t="shared" si="0"/>
        <v>2014</v>
      </c>
      <c r="D843" s="8" t="s">
        <v>10</v>
      </c>
      <c r="E843" s="11">
        <v>386</v>
      </c>
    </row>
    <row r="844" spans="1:5" ht="14">
      <c r="A844" s="8" t="s">
        <v>181</v>
      </c>
      <c r="B844" s="6">
        <v>41647</v>
      </c>
      <c r="C844" s="10">
        <f t="shared" si="0"/>
        <v>2014</v>
      </c>
      <c r="D844" s="8" t="s">
        <v>12</v>
      </c>
      <c r="E844" s="11">
        <v>489</v>
      </c>
    </row>
    <row r="845" spans="1:5" ht="14">
      <c r="A845" s="8" t="s">
        <v>181</v>
      </c>
      <c r="B845" s="6">
        <v>41647</v>
      </c>
      <c r="C845" s="10">
        <f t="shared" si="0"/>
        <v>2014</v>
      </c>
      <c r="D845" s="8" t="s">
        <v>11</v>
      </c>
      <c r="E845" s="11">
        <v>258</v>
      </c>
    </row>
    <row r="846" spans="1:5" ht="14">
      <c r="A846" s="8" t="s">
        <v>181</v>
      </c>
      <c r="B846" s="6">
        <v>41647</v>
      </c>
      <c r="C846" s="10">
        <f t="shared" si="0"/>
        <v>2014</v>
      </c>
      <c r="D846" s="8" t="s">
        <v>13</v>
      </c>
      <c r="E846" s="11">
        <v>261</v>
      </c>
    </row>
    <row r="847" spans="1:5" ht="14">
      <c r="A847" s="8" t="s">
        <v>182</v>
      </c>
      <c r="B847" s="6">
        <v>41626</v>
      </c>
      <c r="C847" s="10">
        <f t="shared" si="0"/>
        <v>2013</v>
      </c>
      <c r="D847" s="8" t="s">
        <v>9</v>
      </c>
      <c r="E847" s="11">
        <v>367</v>
      </c>
    </row>
    <row r="848" spans="1:5" ht="14">
      <c r="A848" s="8" t="s">
        <v>182</v>
      </c>
      <c r="B848" s="6">
        <v>41626</v>
      </c>
      <c r="C848" s="10">
        <f t="shared" si="0"/>
        <v>2013</v>
      </c>
      <c r="D848" s="8" t="s">
        <v>10</v>
      </c>
      <c r="E848" s="11">
        <v>377</v>
      </c>
    </row>
    <row r="849" spans="1:5" ht="14">
      <c r="A849" s="8" t="s">
        <v>182</v>
      </c>
      <c r="B849" s="6">
        <v>41626</v>
      </c>
      <c r="C849" s="10">
        <f t="shared" si="0"/>
        <v>2013</v>
      </c>
      <c r="D849" s="8" t="s">
        <v>12</v>
      </c>
      <c r="E849" s="11">
        <v>524</v>
      </c>
    </row>
    <row r="850" spans="1:5" ht="14">
      <c r="A850" s="8" t="s">
        <v>182</v>
      </c>
      <c r="B850" s="6">
        <v>41626</v>
      </c>
      <c r="C850" s="10">
        <f t="shared" si="0"/>
        <v>2013</v>
      </c>
      <c r="D850" s="8" t="s">
        <v>11</v>
      </c>
      <c r="E850" s="11">
        <v>263</v>
      </c>
    </row>
    <row r="851" spans="1:5" ht="14">
      <c r="A851" s="8" t="s">
        <v>182</v>
      </c>
      <c r="B851" s="6">
        <v>41626</v>
      </c>
      <c r="C851" s="10">
        <f t="shared" si="0"/>
        <v>2013</v>
      </c>
      <c r="D851" s="8" t="s">
        <v>13</v>
      </c>
      <c r="E851" s="11">
        <v>268</v>
      </c>
    </row>
    <row r="852" spans="1:5" ht="14">
      <c r="A852" s="8" t="s">
        <v>183</v>
      </c>
      <c r="B852" s="6">
        <v>41612</v>
      </c>
      <c r="C852" s="10">
        <f t="shared" si="0"/>
        <v>2013</v>
      </c>
      <c r="D852" s="8" t="s">
        <v>9</v>
      </c>
      <c r="E852" s="11">
        <v>364</v>
      </c>
    </row>
    <row r="853" spans="1:5" ht="14">
      <c r="A853" s="8" t="s">
        <v>183</v>
      </c>
      <c r="B853" s="6">
        <v>41612</v>
      </c>
      <c r="C853" s="10">
        <f t="shared" si="0"/>
        <v>2013</v>
      </c>
      <c r="D853" s="8" t="s">
        <v>10</v>
      </c>
      <c r="E853" s="11">
        <v>373</v>
      </c>
    </row>
    <row r="854" spans="1:5" ht="14">
      <c r="A854" s="8" t="s">
        <v>183</v>
      </c>
      <c r="B854" s="6">
        <v>41612</v>
      </c>
      <c r="C854" s="10">
        <f t="shared" si="0"/>
        <v>2013</v>
      </c>
      <c r="D854" s="8" t="s">
        <v>12</v>
      </c>
      <c r="E854" s="11">
        <v>481</v>
      </c>
    </row>
    <row r="855" spans="1:5" ht="14">
      <c r="A855" s="8" t="s">
        <v>183</v>
      </c>
      <c r="B855" s="6">
        <v>41612</v>
      </c>
      <c r="C855" s="10">
        <f t="shared" si="0"/>
        <v>2013</v>
      </c>
      <c r="D855" s="8" t="s">
        <v>11</v>
      </c>
      <c r="E855" s="11">
        <v>258</v>
      </c>
    </row>
    <row r="856" spans="1:5" ht="14">
      <c r="A856" s="8" t="s">
        <v>183</v>
      </c>
      <c r="B856" s="6">
        <v>41612</v>
      </c>
      <c r="C856" s="10">
        <f t="shared" si="0"/>
        <v>2013</v>
      </c>
      <c r="D856" s="8" t="s">
        <v>13</v>
      </c>
      <c r="E856" s="11">
        <v>264</v>
      </c>
    </row>
    <row r="857" spans="1:5" ht="14">
      <c r="A857" s="8" t="s">
        <v>184</v>
      </c>
      <c r="B857" s="6">
        <v>41598</v>
      </c>
      <c r="C857" s="10">
        <f t="shared" si="0"/>
        <v>2013</v>
      </c>
      <c r="D857" s="8" t="s">
        <v>9</v>
      </c>
      <c r="E857" s="11">
        <v>364</v>
      </c>
    </row>
    <row r="858" spans="1:5" ht="14">
      <c r="A858" s="8" t="s">
        <v>184</v>
      </c>
      <c r="B858" s="6">
        <v>41598</v>
      </c>
      <c r="C858" s="10">
        <f t="shared" si="0"/>
        <v>2013</v>
      </c>
      <c r="D858" s="8" t="s">
        <v>10</v>
      </c>
      <c r="E858" s="11">
        <v>379</v>
      </c>
    </row>
    <row r="859" spans="1:5" ht="14">
      <c r="A859" s="8" t="s">
        <v>184</v>
      </c>
      <c r="B859" s="6">
        <v>41598</v>
      </c>
      <c r="C859" s="10">
        <f t="shared" si="0"/>
        <v>2013</v>
      </c>
      <c r="D859" s="8" t="s">
        <v>12</v>
      </c>
      <c r="E859" s="11">
        <v>481</v>
      </c>
    </row>
    <row r="860" spans="1:5" ht="14">
      <c r="A860" s="8" t="s">
        <v>184</v>
      </c>
      <c r="B860" s="6">
        <v>41598</v>
      </c>
      <c r="C860" s="10">
        <f t="shared" si="0"/>
        <v>2013</v>
      </c>
      <c r="D860" s="8" t="s">
        <v>11</v>
      </c>
      <c r="E860" s="11">
        <v>258</v>
      </c>
    </row>
    <row r="861" spans="1:5" ht="14">
      <c r="A861" s="8" t="s">
        <v>184</v>
      </c>
      <c r="B861" s="6">
        <v>41598</v>
      </c>
      <c r="C861" s="10">
        <f t="shared" si="0"/>
        <v>2013</v>
      </c>
      <c r="D861" s="8" t="s">
        <v>13</v>
      </c>
      <c r="E861" s="11">
        <v>266</v>
      </c>
    </row>
    <row r="862" spans="1:5" ht="14">
      <c r="A862" s="8" t="s">
        <v>185</v>
      </c>
      <c r="B862" s="6">
        <v>41584</v>
      </c>
      <c r="C862" s="10">
        <f t="shared" si="0"/>
        <v>2013</v>
      </c>
      <c r="D862" s="8" t="s">
        <v>9</v>
      </c>
      <c r="E862" s="11">
        <v>368</v>
      </c>
    </row>
    <row r="863" spans="1:5" ht="14">
      <c r="A863" s="8" t="s">
        <v>185</v>
      </c>
      <c r="B863" s="6">
        <v>41584</v>
      </c>
      <c r="C863" s="10">
        <f t="shared" si="0"/>
        <v>2013</v>
      </c>
      <c r="D863" s="8" t="s">
        <v>10</v>
      </c>
      <c r="E863" s="11">
        <v>376</v>
      </c>
    </row>
    <row r="864" spans="1:5" ht="14">
      <c r="A864" s="8" t="s">
        <v>185</v>
      </c>
      <c r="B864" s="6">
        <v>41584</v>
      </c>
      <c r="C864" s="10">
        <f t="shared" si="0"/>
        <v>2013</v>
      </c>
      <c r="D864" s="8" t="s">
        <v>12</v>
      </c>
      <c r="E864" s="11">
        <v>487</v>
      </c>
    </row>
    <row r="865" spans="1:5" ht="14">
      <c r="A865" s="8" t="s">
        <v>185</v>
      </c>
      <c r="B865" s="6">
        <v>41584</v>
      </c>
      <c r="C865" s="10">
        <f t="shared" si="0"/>
        <v>2013</v>
      </c>
      <c r="D865" s="8" t="s">
        <v>11</v>
      </c>
      <c r="E865" s="11">
        <v>257</v>
      </c>
    </row>
    <row r="866" spans="1:5" ht="14">
      <c r="A866" s="8" t="s">
        <v>185</v>
      </c>
      <c r="B866" s="6">
        <v>41584</v>
      </c>
      <c r="C866" s="10">
        <f t="shared" si="0"/>
        <v>2013</v>
      </c>
      <c r="D866" s="8" t="s">
        <v>13</v>
      </c>
      <c r="E866" s="11">
        <v>273</v>
      </c>
    </row>
    <row r="867" spans="1:5" ht="14">
      <c r="A867" s="8" t="s">
        <v>186</v>
      </c>
      <c r="B867" s="6">
        <v>41570</v>
      </c>
      <c r="C867" s="10">
        <f t="shared" si="0"/>
        <v>2013</v>
      </c>
      <c r="D867" s="8" t="s">
        <v>9</v>
      </c>
      <c r="E867" s="11">
        <v>373</v>
      </c>
    </row>
    <row r="868" spans="1:5" ht="14">
      <c r="A868" s="8" t="s">
        <v>186</v>
      </c>
      <c r="B868" s="6">
        <v>41570</v>
      </c>
      <c r="C868" s="10">
        <f t="shared" si="0"/>
        <v>2013</v>
      </c>
      <c r="D868" s="8" t="s">
        <v>10</v>
      </c>
      <c r="E868" s="11">
        <v>382</v>
      </c>
    </row>
    <row r="869" spans="1:5" ht="14">
      <c r="A869" s="8" t="s">
        <v>186</v>
      </c>
      <c r="B869" s="6">
        <v>41570</v>
      </c>
      <c r="C869" s="10">
        <f t="shared" si="0"/>
        <v>2013</v>
      </c>
      <c r="D869" s="8" t="s">
        <v>12</v>
      </c>
      <c r="E869" s="11">
        <v>482</v>
      </c>
    </row>
    <row r="870" spans="1:5" ht="14">
      <c r="A870" s="8" t="s">
        <v>186</v>
      </c>
      <c r="B870" s="6">
        <v>41570</v>
      </c>
      <c r="C870" s="10">
        <f t="shared" si="0"/>
        <v>2013</v>
      </c>
      <c r="D870" s="8" t="s">
        <v>11</v>
      </c>
      <c r="E870" s="11">
        <v>263</v>
      </c>
    </row>
    <row r="871" spans="1:5" ht="14">
      <c r="A871" s="8" t="s">
        <v>186</v>
      </c>
      <c r="B871" s="6">
        <v>41570</v>
      </c>
      <c r="C871" s="10">
        <f t="shared" si="0"/>
        <v>2013</v>
      </c>
      <c r="D871" s="8" t="s">
        <v>13</v>
      </c>
      <c r="E871" s="11">
        <v>269</v>
      </c>
    </row>
    <row r="872" spans="1:5" ht="14">
      <c r="A872" s="8" t="s">
        <v>187</v>
      </c>
      <c r="B872" s="6">
        <v>41556</v>
      </c>
      <c r="C872" s="10">
        <f t="shared" si="0"/>
        <v>2013</v>
      </c>
      <c r="D872" s="8" t="s">
        <v>9</v>
      </c>
      <c r="E872" s="11">
        <v>365</v>
      </c>
    </row>
    <row r="873" spans="1:5" ht="14">
      <c r="A873" s="8" t="s">
        <v>187</v>
      </c>
      <c r="B873" s="6">
        <v>41556</v>
      </c>
      <c r="C873" s="10">
        <f t="shared" si="0"/>
        <v>2013</v>
      </c>
      <c r="D873" s="8" t="s">
        <v>10</v>
      </c>
      <c r="E873" s="11">
        <v>376</v>
      </c>
    </row>
    <row r="874" spans="1:5" ht="14">
      <c r="A874" s="8" t="s">
        <v>187</v>
      </c>
      <c r="B874" s="6">
        <v>41556</v>
      </c>
      <c r="C874" s="10">
        <f t="shared" si="0"/>
        <v>2013</v>
      </c>
      <c r="D874" s="8" t="s">
        <v>12</v>
      </c>
      <c r="E874" s="11">
        <v>481</v>
      </c>
    </row>
    <row r="875" spans="1:5" ht="14">
      <c r="A875" s="8" t="s">
        <v>187</v>
      </c>
      <c r="B875" s="6">
        <v>41556</v>
      </c>
      <c r="C875" s="10">
        <f t="shared" si="0"/>
        <v>2013</v>
      </c>
      <c r="D875" s="8" t="s">
        <v>11</v>
      </c>
      <c r="E875" s="11">
        <v>261</v>
      </c>
    </row>
    <row r="876" spans="1:5" ht="14">
      <c r="A876" s="8" t="s">
        <v>187</v>
      </c>
      <c r="B876" s="6">
        <v>41556</v>
      </c>
      <c r="C876" s="10">
        <f t="shared" si="0"/>
        <v>2013</v>
      </c>
      <c r="D876" s="8" t="s">
        <v>13</v>
      </c>
      <c r="E876" s="11">
        <v>342</v>
      </c>
    </row>
    <row r="877" spans="1:5" ht="14">
      <c r="A877" s="8" t="s">
        <v>188</v>
      </c>
      <c r="B877" s="6">
        <v>41535</v>
      </c>
      <c r="C877" s="10">
        <f t="shared" si="0"/>
        <v>2013</v>
      </c>
      <c r="D877" s="8" t="s">
        <v>9</v>
      </c>
      <c r="E877" s="11">
        <v>370</v>
      </c>
    </row>
    <row r="878" spans="1:5" ht="14">
      <c r="A878" s="8" t="s">
        <v>188</v>
      </c>
      <c r="B878" s="6">
        <v>41535</v>
      </c>
      <c r="C878" s="10">
        <f t="shared" si="0"/>
        <v>2013</v>
      </c>
      <c r="D878" s="8" t="s">
        <v>10</v>
      </c>
      <c r="E878" s="11">
        <v>377</v>
      </c>
    </row>
    <row r="879" spans="1:5" ht="14">
      <c r="A879" s="8" t="s">
        <v>188</v>
      </c>
      <c r="B879" s="6">
        <v>41535</v>
      </c>
      <c r="C879" s="10">
        <f t="shared" si="0"/>
        <v>2013</v>
      </c>
      <c r="D879" s="8" t="s">
        <v>12</v>
      </c>
      <c r="E879" s="11">
        <v>523</v>
      </c>
    </row>
    <row r="880" spans="1:5" ht="14">
      <c r="A880" s="8" t="s">
        <v>188</v>
      </c>
      <c r="B880" s="6">
        <v>41535</v>
      </c>
      <c r="C880" s="10">
        <f t="shared" si="0"/>
        <v>2013</v>
      </c>
      <c r="D880" s="8" t="s">
        <v>11</v>
      </c>
      <c r="E880" s="11">
        <v>263</v>
      </c>
    </row>
    <row r="881" spans="1:5" ht="14">
      <c r="A881" s="8" t="s">
        <v>188</v>
      </c>
      <c r="B881" s="6">
        <v>41535</v>
      </c>
      <c r="C881" s="10">
        <f t="shared" si="0"/>
        <v>2013</v>
      </c>
      <c r="D881" s="8" t="s">
        <v>13</v>
      </c>
      <c r="E881" s="11">
        <v>261</v>
      </c>
    </row>
    <row r="882" spans="1:5" ht="14">
      <c r="A882" s="8" t="s">
        <v>189</v>
      </c>
      <c r="B882" s="6">
        <v>41521</v>
      </c>
      <c r="C882" s="10">
        <f t="shared" si="0"/>
        <v>2013</v>
      </c>
      <c r="D882" s="8" t="s">
        <v>9</v>
      </c>
      <c r="E882" s="11">
        <v>366</v>
      </c>
    </row>
    <row r="883" spans="1:5" ht="14">
      <c r="A883" s="8" t="s">
        <v>189</v>
      </c>
      <c r="B883" s="6">
        <v>41521</v>
      </c>
      <c r="C883" s="10">
        <f t="shared" si="0"/>
        <v>2013</v>
      </c>
      <c r="D883" s="8" t="s">
        <v>10</v>
      </c>
      <c r="E883" s="11">
        <v>381</v>
      </c>
    </row>
    <row r="884" spans="1:5" ht="14">
      <c r="A884" s="8" t="s">
        <v>189</v>
      </c>
      <c r="B884" s="6">
        <v>41521</v>
      </c>
      <c r="C884" s="10">
        <f t="shared" si="0"/>
        <v>2013</v>
      </c>
      <c r="D884" s="8" t="s">
        <v>12</v>
      </c>
      <c r="E884" s="11">
        <v>481</v>
      </c>
    </row>
    <row r="885" spans="1:5" ht="14">
      <c r="A885" s="8" t="s">
        <v>189</v>
      </c>
      <c r="B885" s="6">
        <v>41521</v>
      </c>
      <c r="C885" s="10">
        <f t="shared" si="0"/>
        <v>2013</v>
      </c>
      <c r="D885" s="8" t="s">
        <v>11</v>
      </c>
      <c r="E885" s="11">
        <v>258</v>
      </c>
    </row>
    <row r="886" spans="1:5" ht="14">
      <c r="A886" s="8" t="s">
        <v>189</v>
      </c>
      <c r="B886" s="6">
        <v>41521</v>
      </c>
      <c r="C886" s="10">
        <f t="shared" si="0"/>
        <v>2013</v>
      </c>
      <c r="D886" s="8" t="s">
        <v>13</v>
      </c>
      <c r="E886" s="11">
        <v>263</v>
      </c>
    </row>
    <row r="887" spans="1:5" ht="14">
      <c r="A887" s="8" t="s">
        <v>190</v>
      </c>
      <c r="B887" s="6">
        <v>41507</v>
      </c>
      <c r="C887" s="10">
        <f t="shared" si="0"/>
        <v>2013</v>
      </c>
      <c r="D887" s="8" t="s">
        <v>9</v>
      </c>
      <c r="E887" s="11">
        <v>366</v>
      </c>
    </row>
    <row r="888" spans="1:5" ht="14">
      <c r="A888" s="8" t="s">
        <v>190</v>
      </c>
      <c r="B888" s="6">
        <v>41507</v>
      </c>
      <c r="C888" s="10">
        <f t="shared" si="0"/>
        <v>2013</v>
      </c>
      <c r="D888" s="8" t="s">
        <v>10</v>
      </c>
      <c r="E888" s="11">
        <v>375</v>
      </c>
    </row>
    <row r="889" spans="1:5" ht="14">
      <c r="A889" s="8" t="s">
        <v>190</v>
      </c>
      <c r="B889" s="6">
        <v>41507</v>
      </c>
      <c r="C889" s="10">
        <f t="shared" si="0"/>
        <v>2013</v>
      </c>
      <c r="D889" s="8" t="s">
        <v>12</v>
      </c>
      <c r="E889" s="11">
        <v>491</v>
      </c>
    </row>
    <row r="890" spans="1:5" ht="14">
      <c r="A890" s="8" t="s">
        <v>190</v>
      </c>
      <c r="B890" s="6">
        <v>41507</v>
      </c>
      <c r="C890" s="10">
        <f t="shared" si="0"/>
        <v>2013</v>
      </c>
      <c r="D890" s="8" t="s">
        <v>11</v>
      </c>
      <c r="E890" s="11">
        <v>263</v>
      </c>
    </row>
    <row r="891" spans="1:5" ht="14">
      <c r="A891" s="8" t="s">
        <v>190</v>
      </c>
      <c r="B891" s="6">
        <v>41507</v>
      </c>
      <c r="C891" s="10">
        <f t="shared" si="0"/>
        <v>2013</v>
      </c>
      <c r="D891" s="8" t="s">
        <v>13</v>
      </c>
      <c r="E891" s="11">
        <v>264</v>
      </c>
    </row>
    <row r="892" spans="1:5" ht="14">
      <c r="A892" s="8" t="s">
        <v>191</v>
      </c>
      <c r="B892" s="6">
        <v>41493</v>
      </c>
      <c r="C892" s="10">
        <f t="shared" si="0"/>
        <v>2013</v>
      </c>
      <c r="D892" s="8" t="s">
        <v>9</v>
      </c>
      <c r="E892" s="11">
        <v>373</v>
      </c>
    </row>
    <row r="893" spans="1:5" ht="14">
      <c r="A893" s="8" t="s">
        <v>191</v>
      </c>
      <c r="B893" s="6">
        <v>41493</v>
      </c>
      <c r="C893" s="10">
        <f t="shared" si="0"/>
        <v>2013</v>
      </c>
      <c r="D893" s="8" t="s">
        <v>10</v>
      </c>
      <c r="E893" s="11">
        <v>380</v>
      </c>
    </row>
    <row r="894" spans="1:5" ht="14">
      <c r="A894" s="8" t="s">
        <v>191</v>
      </c>
      <c r="B894" s="6">
        <v>41493</v>
      </c>
      <c r="C894" s="10">
        <f t="shared" si="0"/>
        <v>2013</v>
      </c>
      <c r="D894" s="8" t="s">
        <v>12</v>
      </c>
      <c r="E894" s="11">
        <v>482</v>
      </c>
    </row>
    <row r="895" spans="1:5" ht="14">
      <c r="A895" s="8" t="s">
        <v>191</v>
      </c>
      <c r="B895" s="6">
        <v>41493</v>
      </c>
      <c r="C895" s="10">
        <f t="shared" si="0"/>
        <v>2013</v>
      </c>
      <c r="D895" s="8" t="s">
        <v>11</v>
      </c>
      <c r="E895" s="11">
        <v>258</v>
      </c>
    </row>
    <row r="896" spans="1:5" ht="14">
      <c r="A896" s="8" t="s">
        <v>191</v>
      </c>
      <c r="B896" s="6">
        <v>41493</v>
      </c>
      <c r="C896" s="10">
        <f t="shared" si="0"/>
        <v>2013</v>
      </c>
      <c r="D896" s="8" t="s">
        <v>13</v>
      </c>
      <c r="E896" s="11">
        <v>264</v>
      </c>
    </row>
    <row r="897" spans="1:5" ht="14">
      <c r="A897" s="8" t="s">
        <v>192</v>
      </c>
      <c r="B897" s="6">
        <v>41472</v>
      </c>
      <c r="C897" s="10">
        <f t="shared" si="0"/>
        <v>2013</v>
      </c>
      <c r="D897" s="8" t="s">
        <v>9</v>
      </c>
      <c r="E897" s="11">
        <v>334</v>
      </c>
    </row>
    <row r="898" spans="1:5" ht="14">
      <c r="A898" s="8" t="s">
        <v>192</v>
      </c>
      <c r="B898" s="6">
        <v>41472</v>
      </c>
      <c r="C898" s="10">
        <f t="shared" si="0"/>
        <v>2013</v>
      </c>
      <c r="D898" s="8" t="s">
        <v>10</v>
      </c>
      <c r="E898" s="11">
        <v>303</v>
      </c>
    </row>
    <row r="899" spans="1:5" ht="14">
      <c r="A899" s="8" t="s">
        <v>192</v>
      </c>
      <c r="B899" s="6">
        <v>41472</v>
      </c>
      <c r="C899" s="10">
        <f t="shared" si="0"/>
        <v>2013</v>
      </c>
      <c r="D899" s="8" t="s">
        <v>12</v>
      </c>
      <c r="E899" s="11">
        <v>526</v>
      </c>
    </row>
    <row r="900" spans="1:5" ht="14">
      <c r="A900" s="8" t="s">
        <v>192</v>
      </c>
      <c r="B900" s="6">
        <v>41472</v>
      </c>
      <c r="C900" s="10">
        <f t="shared" si="0"/>
        <v>2013</v>
      </c>
      <c r="D900" s="8" t="s">
        <v>11</v>
      </c>
      <c r="E900" s="11">
        <v>232</v>
      </c>
    </row>
    <row r="901" spans="1:5" ht="14">
      <c r="A901" s="8" t="s">
        <v>192</v>
      </c>
      <c r="B901" s="6">
        <v>41472</v>
      </c>
      <c r="C901" s="10">
        <f t="shared" si="0"/>
        <v>2013</v>
      </c>
      <c r="D901" s="8" t="s">
        <v>13</v>
      </c>
      <c r="E901" s="11">
        <v>240</v>
      </c>
    </row>
    <row r="902" spans="1:5" ht="14">
      <c r="A902" s="8" t="s">
        <v>193</v>
      </c>
      <c r="B902" s="6">
        <v>41458</v>
      </c>
      <c r="C902" s="10">
        <f t="shared" si="0"/>
        <v>2013</v>
      </c>
      <c r="D902" s="8" t="s">
        <v>9</v>
      </c>
      <c r="E902" s="11">
        <v>338</v>
      </c>
    </row>
    <row r="903" spans="1:5" ht="14">
      <c r="A903" s="8" t="s">
        <v>193</v>
      </c>
      <c r="B903" s="6">
        <v>41458</v>
      </c>
      <c r="C903" s="10">
        <f t="shared" si="0"/>
        <v>2013</v>
      </c>
      <c r="D903" s="8" t="s">
        <v>10</v>
      </c>
      <c r="E903" s="11">
        <v>331</v>
      </c>
    </row>
    <row r="904" spans="1:5" ht="14">
      <c r="A904" s="8" t="s">
        <v>193</v>
      </c>
      <c r="B904" s="6">
        <v>41458</v>
      </c>
      <c r="C904" s="10">
        <f t="shared" si="0"/>
        <v>2013</v>
      </c>
      <c r="D904" s="8" t="s">
        <v>12</v>
      </c>
      <c r="E904" s="11">
        <v>538</v>
      </c>
    </row>
    <row r="905" spans="1:5" ht="14">
      <c r="A905" s="8" t="s">
        <v>193</v>
      </c>
      <c r="B905" s="6">
        <v>41458</v>
      </c>
      <c r="C905" s="10">
        <f t="shared" si="0"/>
        <v>2013</v>
      </c>
      <c r="D905" s="8" t="s">
        <v>11</v>
      </c>
      <c r="E905" s="11">
        <v>226</v>
      </c>
    </row>
    <row r="906" spans="1:5" ht="14">
      <c r="A906" s="8" t="s">
        <v>193</v>
      </c>
      <c r="B906" s="6">
        <v>41458</v>
      </c>
      <c r="C906" s="10">
        <f t="shared" si="0"/>
        <v>2013</v>
      </c>
      <c r="D906" s="8" t="s">
        <v>13</v>
      </c>
      <c r="E906" s="11">
        <v>288</v>
      </c>
    </row>
    <row r="907" spans="1:5" ht="14">
      <c r="A907" s="8" t="s">
        <v>194</v>
      </c>
      <c r="B907" s="6">
        <v>41444</v>
      </c>
      <c r="C907" s="10">
        <f t="shared" si="0"/>
        <v>2013</v>
      </c>
      <c r="D907" s="8" t="s">
        <v>9</v>
      </c>
      <c r="E907" s="11">
        <v>342</v>
      </c>
    </row>
    <row r="908" spans="1:5" ht="14">
      <c r="A908" s="8" t="s">
        <v>194</v>
      </c>
      <c r="B908" s="6">
        <v>41444</v>
      </c>
      <c r="C908" s="10">
        <f t="shared" si="0"/>
        <v>2013</v>
      </c>
      <c r="D908" s="8" t="s">
        <v>10</v>
      </c>
      <c r="E908" s="11">
        <v>305</v>
      </c>
    </row>
    <row r="909" spans="1:5" ht="14">
      <c r="A909" s="8" t="s">
        <v>194</v>
      </c>
      <c r="B909" s="6">
        <v>41444</v>
      </c>
      <c r="C909" s="10">
        <f t="shared" si="0"/>
        <v>2013</v>
      </c>
      <c r="D909" s="8" t="s">
        <v>12</v>
      </c>
      <c r="E909" s="11">
        <v>554</v>
      </c>
    </row>
    <row r="910" spans="1:5" ht="14">
      <c r="A910" s="8" t="s">
        <v>194</v>
      </c>
      <c r="B910" s="6">
        <v>41444</v>
      </c>
      <c r="C910" s="10">
        <f t="shared" si="0"/>
        <v>2013</v>
      </c>
      <c r="D910" s="8" t="s">
        <v>11</v>
      </c>
      <c r="E910" s="11">
        <v>227</v>
      </c>
    </row>
    <row r="911" spans="1:5" ht="14">
      <c r="A911" s="8" t="s">
        <v>194</v>
      </c>
      <c r="B911" s="6">
        <v>41444</v>
      </c>
      <c r="C911" s="10">
        <f t="shared" si="0"/>
        <v>2013</v>
      </c>
      <c r="D911" s="8" t="s">
        <v>13</v>
      </c>
      <c r="E911" s="11">
        <v>251</v>
      </c>
    </row>
    <row r="912" spans="1:5" ht="14">
      <c r="A912" s="8" t="s">
        <v>195</v>
      </c>
      <c r="B912" s="6">
        <v>41430</v>
      </c>
      <c r="C912" s="10">
        <f t="shared" si="0"/>
        <v>2013</v>
      </c>
      <c r="D912" s="8" t="s">
        <v>9</v>
      </c>
      <c r="E912" s="11">
        <v>341</v>
      </c>
    </row>
    <row r="913" spans="1:5" ht="14">
      <c r="A913" s="8" t="s">
        <v>195</v>
      </c>
      <c r="B913" s="6">
        <v>41430</v>
      </c>
      <c r="C913" s="10">
        <f t="shared" si="0"/>
        <v>2013</v>
      </c>
      <c r="D913" s="8" t="s">
        <v>10</v>
      </c>
      <c r="E913" s="11">
        <v>302</v>
      </c>
    </row>
    <row r="914" spans="1:5" ht="14">
      <c r="A914" s="8" t="s">
        <v>195</v>
      </c>
      <c r="B914" s="6">
        <v>41430</v>
      </c>
      <c r="C914" s="10">
        <f t="shared" si="0"/>
        <v>2013</v>
      </c>
      <c r="D914" s="8" t="s">
        <v>12</v>
      </c>
      <c r="E914" s="11">
        <v>511</v>
      </c>
    </row>
    <row r="915" spans="1:5" ht="14">
      <c r="A915" s="8" t="s">
        <v>195</v>
      </c>
      <c r="B915" s="6">
        <v>41430</v>
      </c>
      <c r="C915" s="10">
        <f t="shared" si="0"/>
        <v>2013</v>
      </c>
      <c r="D915" s="8" t="s">
        <v>11</v>
      </c>
      <c r="E915" s="11">
        <v>227</v>
      </c>
    </row>
    <row r="916" spans="1:5" ht="14">
      <c r="A916" s="8" t="s">
        <v>195</v>
      </c>
      <c r="B916" s="6">
        <v>41430</v>
      </c>
      <c r="C916" s="10">
        <f t="shared" si="0"/>
        <v>2013</v>
      </c>
      <c r="D916" s="8" t="s">
        <v>13</v>
      </c>
      <c r="E916" s="11">
        <v>239</v>
      </c>
    </row>
    <row r="917" spans="1:5" ht="14">
      <c r="A917" s="8" t="s">
        <v>196</v>
      </c>
      <c r="B917" s="6">
        <v>41416</v>
      </c>
      <c r="C917" s="10">
        <f t="shared" si="0"/>
        <v>2013</v>
      </c>
      <c r="D917" s="8" t="s">
        <v>9</v>
      </c>
      <c r="E917" s="11">
        <v>333</v>
      </c>
    </row>
    <row r="918" spans="1:5" ht="14">
      <c r="A918" s="8" t="s">
        <v>196</v>
      </c>
      <c r="B918" s="6">
        <v>41416</v>
      </c>
      <c r="C918" s="10">
        <f t="shared" si="0"/>
        <v>2013</v>
      </c>
      <c r="D918" s="8" t="s">
        <v>10</v>
      </c>
      <c r="E918" s="11">
        <v>332</v>
      </c>
    </row>
    <row r="919" spans="1:5" ht="14">
      <c r="A919" s="8" t="s">
        <v>196</v>
      </c>
      <c r="B919" s="6">
        <v>41416</v>
      </c>
      <c r="C919" s="10">
        <f t="shared" si="0"/>
        <v>2013</v>
      </c>
      <c r="D919" s="8" t="s">
        <v>12</v>
      </c>
      <c r="E919" s="11">
        <v>507</v>
      </c>
    </row>
    <row r="920" spans="1:5" ht="14">
      <c r="A920" s="8" t="s">
        <v>196</v>
      </c>
      <c r="B920" s="6">
        <v>41416</v>
      </c>
      <c r="C920" s="10">
        <f t="shared" si="0"/>
        <v>2013</v>
      </c>
      <c r="D920" s="8" t="s">
        <v>11</v>
      </c>
      <c r="E920" s="11">
        <v>233</v>
      </c>
    </row>
    <row r="921" spans="1:5" ht="14">
      <c r="A921" s="8" t="s">
        <v>196</v>
      </c>
      <c r="B921" s="6">
        <v>41416</v>
      </c>
      <c r="C921" s="10">
        <f t="shared" si="0"/>
        <v>2013</v>
      </c>
      <c r="D921" s="8" t="s">
        <v>13</v>
      </c>
      <c r="E921" s="11">
        <v>251</v>
      </c>
    </row>
    <row r="922" spans="1:5" ht="14">
      <c r="A922" s="8" t="s">
        <v>197</v>
      </c>
      <c r="B922" s="6">
        <v>41402</v>
      </c>
      <c r="C922" s="10">
        <f t="shared" si="0"/>
        <v>2013</v>
      </c>
      <c r="D922" s="8" t="s">
        <v>9</v>
      </c>
      <c r="E922" s="11">
        <v>336</v>
      </c>
    </row>
    <row r="923" spans="1:5" ht="14">
      <c r="A923" s="8" t="s">
        <v>197</v>
      </c>
      <c r="B923" s="6">
        <v>41402</v>
      </c>
      <c r="C923" s="10">
        <f t="shared" si="0"/>
        <v>2013</v>
      </c>
      <c r="D923" s="8" t="s">
        <v>10</v>
      </c>
      <c r="E923" s="11">
        <v>317</v>
      </c>
    </row>
    <row r="924" spans="1:5" ht="14">
      <c r="A924" s="8" t="s">
        <v>197</v>
      </c>
      <c r="B924" s="6">
        <v>41402</v>
      </c>
      <c r="C924" s="10">
        <f t="shared" si="0"/>
        <v>2013</v>
      </c>
      <c r="D924" s="8" t="s">
        <v>12</v>
      </c>
      <c r="E924" s="11">
        <v>600</v>
      </c>
    </row>
    <row r="925" spans="1:5" ht="14">
      <c r="A925" s="8" t="s">
        <v>197</v>
      </c>
      <c r="B925" s="6">
        <v>41402</v>
      </c>
      <c r="C925" s="10">
        <f t="shared" si="0"/>
        <v>2013</v>
      </c>
      <c r="D925" s="8" t="s">
        <v>11</v>
      </c>
      <c r="E925" s="11">
        <v>225</v>
      </c>
    </row>
    <row r="926" spans="1:5" ht="14">
      <c r="A926" s="8" t="s">
        <v>197</v>
      </c>
      <c r="B926" s="6">
        <v>41402</v>
      </c>
      <c r="C926" s="10">
        <f t="shared" si="0"/>
        <v>2013</v>
      </c>
      <c r="D926" s="8" t="s">
        <v>13</v>
      </c>
      <c r="E926" s="11">
        <v>239</v>
      </c>
    </row>
    <row r="927" spans="1:5" ht="14">
      <c r="A927" s="8" t="s">
        <v>198</v>
      </c>
      <c r="B927" s="6">
        <v>41388</v>
      </c>
      <c r="C927" s="10">
        <f t="shared" si="0"/>
        <v>2013</v>
      </c>
      <c r="D927" s="8" t="s">
        <v>9</v>
      </c>
      <c r="E927" s="11">
        <v>333</v>
      </c>
    </row>
    <row r="928" spans="1:5" ht="14">
      <c r="A928" s="8" t="s">
        <v>198</v>
      </c>
      <c r="B928" s="6">
        <v>41388</v>
      </c>
      <c r="C928" s="10">
        <f t="shared" si="0"/>
        <v>2013</v>
      </c>
      <c r="D928" s="8" t="s">
        <v>10</v>
      </c>
      <c r="E928" s="11">
        <v>310</v>
      </c>
    </row>
    <row r="929" spans="1:5" ht="14">
      <c r="A929" s="8" t="s">
        <v>198</v>
      </c>
      <c r="B929" s="6">
        <v>41388</v>
      </c>
      <c r="C929" s="10">
        <f t="shared" si="0"/>
        <v>2013</v>
      </c>
      <c r="D929" s="8" t="s">
        <v>12</v>
      </c>
      <c r="E929" s="11">
        <v>506</v>
      </c>
    </row>
    <row r="930" spans="1:5" ht="14">
      <c r="A930" s="8" t="s">
        <v>198</v>
      </c>
      <c r="B930" s="6">
        <v>41388</v>
      </c>
      <c r="C930" s="10">
        <f t="shared" si="0"/>
        <v>2013</v>
      </c>
      <c r="D930" s="8" t="s">
        <v>11</v>
      </c>
      <c r="E930" s="11">
        <v>225</v>
      </c>
    </row>
    <row r="931" spans="1:5" ht="14">
      <c r="A931" s="8" t="s">
        <v>198</v>
      </c>
      <c r="B931" s="6">
        <v>41388</v>
      </c>
      <c r="C931" s="10">
        <f t="shared" si="0"/>
        <v>2013</v>
      </c>
      <c r="D931" s="8" t="s">
        <v>13</v>
      </c>
      <c r="E931" s="11">
        <v>240</v>
      </c>
    </row>
    <row r="932" spans="1:5" ht="14">
      <c r="A932" s="8" t="s">
        <v>199</v>
      </c>
      <c r="B932" s="6">
        <v>41374</v>
      </c>
      <c r="C932" s="10">
        <f t="shared" si="0"/>
        <v>2013</v>
      </c>
      <c r="D932" s="8" t="s">
        <v>9</v>
      </c>
      <c r="E932" s="11">
        <v>341</v>
      </c>
    </row>
    <row r="933" spans="1:5" ht="14">
      <c r="A933" s="8" t="s">
        <v>199</v>
      </c>
      <c r="B933" s="6">
        <v>41374</v>
      </c>
      <c r="C933" s="10">
        <f t="shared" si="0"/>
        <v>2013</v>
      </c>
      <c r="D933" s="8" t="s">
        <v>10</v>
      </c>
      <c r="E933" s="11">
        <v>302</v>
      </c>
    </row>
    <row r="934" spans="1:5" ht="14">
      <c r="A934" s="8" t="s">
        <v>199</v>
      </c>
      <c r="B934" s="6">
        <v>41374</v>
      </c>
      <c r="C934" s="10">
        <f t="shared" si="0"/>
        <v>2013</v>
      </c>
      <c r="D934" s="8" t="s">
        <v>12</v>
      </c>
      <c r="E934" s="11">
        <v>506</v>
      </c>
    </row>
    <row r="935" spans="1:5" ht="14">
      <c r="A935" s="8" t="s">
        <v>199</v>
      </c>
      <c r="B935" s="6">
        <v>41374</v>
      </c>
      <c r="C935" s="10">
        <f t="shared" si="0"/>
        <v>2013</v>
      </c>
      <c r="D935" s="8" t="s">
        <v>11</v>
      </c>
      <c r="E935" s="11">
        <v>227</v>
      </c>
    </row>
    <row r="936" spans="1:5" ht="14">
      <c r="A936" s="8" t="s">
        <v>199</v>
      </c>
      <c r="B936" s="6">
        <v>41374</v>
      </c>
      <c r="C936" s="10">
        <f t="shared" si="0"/>
        <v>2013</v>
      </c>
      <c r="D936" s="8" t="s">
        <v>13</v>
      </c>
      <c r="E936" s="11">
        <v>245</v>
      </c>
    </row>
    <row r="937" spans="1:5" ht="14">
      <c r="A937" s="8" t="s">
        <v>200</v>
      </c>
      <c r="B937" s="6">
        <v>41360</v>
      </c>
      <c r="C937" s="10">
        <f t="shared" si="0"/>
        <v>2013</v>
      </c>
      <c r="D937" s="8" t="s">
        <v>9</v>
      </c>
      <c r="E937" s="11">
        <v>337</v>
      </c>
    </row>
    <row r="938" spans="1:5" ht="14">
      <c r="A938" s="8" t="s">
        <v>200</v>
      </c>
      <c r="B938" s="6">
        <v>41360</v>
      </c>
      <c r="C938" s="10">
        <f t="shared" si="0"/>
        <v>2013</v>
      </c>
      <c r="D938" s="8" t="s">
        <v>10</v>
      </c>
      <c r="E938" s="11">
        <v>307</v>
      </c>
    </row>
    <row r="939" spans="1:5" ht="14">
      <c r="A939" s="8" t="s">
        <v>200</v>
      </c>
      <c r="B939" s="6">
        <v>41360</v>
      </c>
      <c r="C939" s="10">
        <f t="shared" si="0"/>
        <v>2013</v>
      </c>
      <c r="D939" s="8" t="s">
        <v>12</v>
      </c>
      <c r="E939" s="11">
        <v>543</v>
      </c>
    </row>
    <row r="940" spans="1:5" ht="14">
      <c r="A940" s="8" t="s">
        <v>200</v>
      </c>
      <c r="B940" s="6">
        <v>41360</v>
      </c>
      <c r="C940" s="10">
        <f t="shared" si="0"/>
        <v>2013</v>
      </c>
      <c r="D940" s="8" t="s">
        <v>11</v>
      </c>
      <c r="E940" s="11">
        <v>225</v>
      </c>
    </row>
    <row r="941" spans="1:5" ht="14">
      <c r="A941" s="8" t="s">
        <v>200</v>
      </c>
      <c r="B941" s="6">
        <v>41360</v>
      </c>
      <c r="C941" s="10">
        <f t="shared" si="0"/>
        <v>2013</v>
      </c>
      <c r="D941" s="8" t="s">
        <v>13</v>
      </c>
      <c r="E941" s="11">
        <v>279</v>
      </c>
    </row>
    <row r="942" spans="1:5" ht="14">
      <c r="A942" s="8" t="s">
        <v>201</v>
      </c>
      <c r="B942" s="6">
        <v>41346</v>
      </c>
      <c r="C942" s="10">
        <f t="shared" si="0"/>
        <v>2013</v>
      </c>
      <c r="D942" s="8" t="s">
        <v>9</v>
      </c>
      <c r="E942" s="11">
        <v>336</v>
      </c>
    </row>
    <row r="943" spans="1:5" ht="14">
      <c r="A943" s="8" t="s">
        <v>201</v>
      </c>
      <c r="B943" s="6">
        <v>41346</v>
      </c>
      <c r="C943" s="10">
        <f t="shared" si="0"/>
        <v>2013</v>
      </c>
      <c r="D943" s="8" t="s">
        <v>10</v>
      </c>
      <c r="E943" s="11">
        <v>326</v>
      </c>
    </row>
    <row r="944" spans="1:5" ht="14">
      <c r="A944" s="8" t="s">
        <v>201</v>
      </c>
      <c r="B944" s="6">
        <v>41346</v>
      </c>
      <c r="C944" s="10">
        <f t="shared" si="0"/>
        <v>2013</v>
      </c>
      <c r="D944" s="8" t="s">
        <v>12</v>
      </c>
      <c r="E944" s="11">
        <v>510</v>
      </c>
    </row>
    <row r="945" spans="1:5" ht="14">
      <c r="A945" s="8" t="s">
        <v>201</v>
      </c>
      <c r="B945" s="6">
        <v>41346</v>
      </c>
      <c r="C945" s="10">
        <f t="shared" si="0"/>
        <v>2013</v>
      </c>
      <c r="D945" s="8" t="s">
        <v>11</v>
      </c>
      <c r="E945" s="11">
        <v>225</v>
      </c>
    </row>
    <row r="946" spans="1:5" ht="14">
      <c r="A946" s="8" t="s">
        <v>201</v>
      </c>
      <c r="B946" s="6">
        <v>41346</v>
      </c>
      <c r="C946" s="10">
        <f t="shared" si="0"/>
        <v>2013</v>
      </c>
      <c r="D946" s="8" t="s">
        <v>13</v>
      </c>
      <c r="E946" s="11">
        <v>255</v>
      </c>
    </row>
    <row r="947" spans="1:5" ht="14">
      <c r="A947" s="8" t="s">
        <v>202</v>
      </c>
      <c r="B947" s="6">
        <v>41325</v>
      </c>
      <c r="C947" s="10">
        <f t="shared" si="0"/>
        <v>2013</v>
      </c>
      <c r="D947" s="8" t="s">
        <v>9</v>
      </c>
      <c r="E947" s="11">
        <v>333</v>
      </c>
    </row>
    <row r="948" spans="1:5" ht="14">
      <c r="A948" s="8" t="s">
        <v>202</v>
      </c>
      <c r="B948" s="6">
        <v>41325</v>
      </c>
      <c r="C948" s="10">
        <f t="shared" si="0"/>
        <v>2013</v>
      </c>
      <c r="D948" s="8" t="s">
        <v>10</v>
      </c>
      <c r="E948" s="11">
        <v>303</v>
      </c>
    </row>
    <row r="949" spans="1:5" ht="14">
      <c r="A949" s="8" t="s">
        <v>202</v>
      </c>
      <c r="B949" s="6">
        <v>41325</v>
      </c>
      <c r="C949" s="10">
        <f t="shared" si="0"/>
        <v>2013</v>
      </c>
      <c r="D949" s="8" t="s">
        <v>12</v>
      </c>
      <c r="E949" s="11">
        <v>506</v>
      </c>
    </row>
    <row r="950" spans="1:5" ht="14">
      <c r="A950" s="8" t="s">
        <v>202</v>
      </c>
      <c r="B950" s="6">
        <v>41325</v>
      </c>
      <c r="C950" s="10">
        <f t="shared" si="0"/>
        <v>2013</v>
      </c>
      <c r="D950" s="8" t="s">
        <v>11</v>
      </c>
      <c r="E950" s="11">
        <v>225</v>
      </c>
    </row>
    <row r="951" spans="1:5" ht="14">
      <c r="A951" s="8" t="s">
        <v>202</v>
      </c>
      <c r="B951" s="6">
        <v>41325</v>
      </c>
      <c r="C951" s="10">
        <f t="shared" si="0"/>
        <v>2013</v>
      </c>
      <c r="D951" s="8" t="s">
        <v>13</v>
      </c>
      <c r="E951" s="11">
        <v>241</v>
      </c>
    </row>
    <row r="952" spans="1:5" ht="14">
      <c r="A952" s="8" t="s">
        <v>203</v>
      </c>
      <c r="B952" s="6">
        <v>41311</v>
      </c>
      <c r="C952" s="10">
        <f t="shared" si="0"/>
        <v>2013</v>
      </c>
      <c r="D952" s="8" t="s">
        <v>9</v>
      </c>
      <c r="E952" s="11">
        <v>335</v>
      </c>
    </row>
    <row r="953" spans="1:5" ht="14">
      <c r="A953" s="8" t="s">
        <v>203</v>
      </c>
      <c r="B953" s="6">
        <v>41311</v>
      </c>
      <c r="C953" s="10">
        <f t="shared" si="0"/>
        <v>2013</v>
      </c>
      <c r="D953" s="8" t="s">
        <v>10</v>
      </c>
      <c r="E953" s="11">
        <v>302</v>
      </c>
    </row>
    <row r="954" spans="1:5" ht="14">
      <c r="A954" s="8" t="s">
        <v>203</v>
      </c>
      <c r="B954" s="6">
        <v>41311</v>
      </c>
      <c r="C954" s="10">
        <f t="shared" si="0"/>
        <v>2013</v>
      </c>
      <c r="D954" s="8" t="s">
        <v>12</v>
      </c>
      <c r="E954" s="11">
        <v>506</v>
      </c>
    </row>
    <row r="955" spans="1:5" ht="14">
      <c r="A955" s="8" t="s">
        <v>203</v>
      </c>
      <c r="B955" s="6">
        <v>41311</v>
      </c>
      <c r="C955" s="10">
        <f t="shared" si="0"/>
        <v>2013</v>
      </c>
      <c r="D955" s="8" t="s">
        <v>11</v>
      </c>
      <c r="E955" s="11">
        <v>230</v>
      </c>
    </row>
    <row r="956" spans="1:5" ht="14">
      <c r="A956" s="8" t="s">
        <v>203</v>
      </c>
      <c r="B956" s="6">
        <v>41311</v>
      </c>
      <c r="C956" s="10">
        <f t="shared" si="0"/>
        <v>2013</v>
      </c>
      <c r="D956" s="8" t="s">
        <v>13</v>
      </c>
      <c r="E956" s="11">
        <v>238</v>
      </c>
    </row>
    <row r="957" spans="1:5" ht="14">
      <c r="A957" s="8" t="s">
        <v>204</v>
      </c>
      <c r="B957" s="6">
        <v>41297</v>
      </c>
      <c r="C957" s="10">
        <f t="shared" si="0"/>
        <v>2013</v>
      </c>
      <c r="D957" s="8" t="s">
        <v>9</v>
      </c>
      <c r="E957" s="11">
        <v>409</v>
      </c>
    </row>
    <row r="958" spans="1:5" ht="14">
      <c r="A958" s="8" t="s">
        <v>204</v>
      </c>
      <c r="B958" s="6">
        <v>41297</v>
      </c>
      <c r="C958" s="10">
        <f t="shared" si="0"/>
        <v>2013</v>
      </c>
      <c r="D958" s="8" t="s">
        <v>10</v>
      </c>
      <c r="E958" s="11">
        <v>351</v>
      </c>
    </row>
    <row r="959" spans="1:5" ht="14">
      <c r="A959" s="8" t="s">
        <v>204</v>
      </c>
      <c r="B959" s="6">
        <v>41297</v>
      </c>
      <c r="C959" s="10">
        <f t="shared" si="0"/>
        <v>2013</v>
      </c>
      <c r="D959" s="8" t="s">
        <v>12</v>
      </c>
      <c r="E959" s="11">
        <v>461</v>
      </c>
    </row>
    <row r="960" spans="1:5" ht="14">
      <c r="A960" s="8" t="s">
        <v>204</v>
      </c>
      <c r="B960" s="6">
        <v>41297</v>
      </c>
      <c r="C960" s="10">
        <f t="shared" si="0"/>
        <v>2013</v>
      </c>
      <c r="D960" s="8" t="s">
        <v>11</v>
      </c>
      <c r="E960" s="11">
        <v>184</v>
      </c>
    </row>
    <row r="961" spans="1:5" ht="14">
      <c r="A961" s="8" t="s">
        <v>204</v>
      </c>
      <c r="B961" s="6">
        <v>41297</v>
      </c>
      <c r="C961" s="10">
        <f t="shared" si="0"/>
        <v>2013</v>
      </c>
      <c r="D961" s="8" t="s">
        <v>13</v>
      </c>
      <c r="E961" s="11">
        <v>251</v>
      </c>
    </row>
    <row r="962" spans="1:5" ht="14">
      <c r="A962" s="8" t="s">
        <v>205</v>
      </c>
      <c r="B962" s="6">
        <v>41283</v>
      </c>
      <c r="C962" s="10">
        <f t="shared" si="0"/>
        <v>2013</v>
      </c>
      <c r="D962" s="8" t="s">
        <v>9</v>
      </c>
      <c r="E962" s="11">
        <v>410</v>
      </c>
    </row>
    <row r="963" spans="1:5" ht="14">
      <c r="A963" s="8" t="s">
        <v>205</v>
      </c>
      <c r="B963" s="6">
        <v>41283</v>
      </c>
      <c r="C963" s="10">
        <f t="shared" si="0"/>
        <v>2013</v>
      </c>
      <c r="D963" s="8" t="s">
        <v>10</v>
      </c>
      <c r="E963" s="11">
        <v>363</v>
      </c>
    </row>
    <row r="964" spans="1:5" ht="14">
      <c r="A964" s="8" t="s">
        <v>205</v>
      </c>
      <c r="B964" s="6">
        <v>41283</v>
      </c>
      <c r="C964" s="10">
        <f t="shared" si="0"/>
        <v>2013</v>
      </c>
      <c r="D964" s="8" t="s">
        <v>12</v>
      </c>
      <c r="E964" s="11">
        <v>462</v>
      </c>
    </row>
    <row r="965" spans="1:5" ht="14">
      <c r="A965" s="8" t="s">
        <v>205</v>
      </c>
      <c r="B965" s="6">
        <v>41283</v>
      </c>
      <c r="C965" s="10">
        <f t="shared" si="0"/>
        <v>2013</v>
      </c>
      <c r="D965" s="8" t="s">
        <v>11</v>
      </c>
      <c r="E965" s="11">
        <v>193</v>
      </c>
    </row>
    <row r="966" spans="1:5" ht="14">
      <c r="A966" s="8" t="s">
        <v>205</v>
      </c>
      <c r="B966" s="6">
        <v>41283</v>
      </c>
      <c r="C966" s="10">
        <f t="shared" si="0"/>
        <v>2013</v>
      </c>
      <c r="D966" s="8" t="s">
        <v>13</v>
      </c>
      <c r="E966" s="11">
        <v>256</v>
      </c>
    </row>
    <row r="967" spans="1:5" ht="14">
      <c r="A967" s="8" t="s">
        <v>206</v>
      </c>
      <c r="B967" s="6">
        <v>41262</v>
      </c>
      <c r="C967" s="10">
        <f t="shared" si="0"/>
        <v>2012</v>
      </c>
      <c r="D967" s="8" t="s">
        <v>9</v>
      </c>
      <c r="E967" s="11">
        <v>395</v>
      </c>
    </row>
    <row r="968" spans="1:5" ht="14">
      <c r="A968" s="8" t="s">
        <v>206</v>
      </c>
      <c r="B968" s="6">
        <v>41262</v>
      </c>
      <c r="C968" s="10">
        <f t="shared" si="0"/>
        <v>2012</v>
      </c>
      <c r="D968" s="8" t="s">
        <v>10</v>
      </c>
      <c r="E968" s="11">
        <v>360</v>
      </c>
    </row>
    <row r="969" spans="1:5" ht="14">
      <c r="A969" s="8" t="s">
        <v>206</v>
      </c>
      <c r="B969" s="6">
        <v>41262</v>
      </c>
      <c r="C969" s="10">
        <f t="shared" si="0"/>
        <v>2012</v>
      </c>
      <c r="D969" s="8" t="s">
        <v>12</v>
      </c>
      <c r="E969" s="11">
        <v>454</v>
      </c>
    </row>
    <row r="970" spans="1:5" ht="14">
      <c r="A970" s="8" t="s">
        <v>206</v>
      </c>
      <c r="B970" s="6">
        <v>41262</v>
      </c>
      <c r="C970" s="10">
        <f t="shared" si="0"/>
        <v>2012</v>
      </c>
      <c r="D970" s="8" t="s">
        <v>11</v>
      </c>
      <c r="E970" s="11">
        <v>182</v>
      </c>
    </row>
    <row r="971" spans="1:5" ht="14">
      <c r="A971" s="8" t="s">
        <v>206</v>
      </c>
      <c r="B971" s="6">
        <v>41262</v>
      </c>
      <c r="C971" s="10">
        <f t="shared" si="0"/>
        <v>2012</v>
      </c>
      <c r="D971" s="8" t="s">
        <v>13</v>
      </c>
      <c r="E971" s="11">
        <v>250</v>
      </c>
    </row>
    <row r="972" spans="1:5" ht="14">
      <c r="A972" s="8" t="s">
        <v>207</v>
      </c>
      <c r="B972" s="6">
        <v>41248</v>
      </c>
      <c r="C972" s="10">
        <f t="shared" si="0"/>
        <v>2012</v>
      </c>
      <c r="D972" s="8" t="s">
        <v>9</v>
      </c>
      <c r="E972" s="11">
        <v>395</v>
      </c>
    </row>
    <row r="973" spans="1:5" ht="14">
      <c r="A973" s="8" t="s">
        <v>207</v>
      </c>
      <c r="B973" s="6">
        <v>41248</v>
      </c>
      <c r="C973" s="10">
        <f t="shared" si="0"/>
        <v>2012</v>
      </c>
      <c r="D973" s="8" t="s">
        <v>10</v>
      </c>
      <c r="E973" s="11">
        <v>350</v>
      </c>
    </row>
    <row r="974" spans="1:5" ht="14">
      <c r="A974" s="8" t="s">
        <v>207</v>
      </c>
      <c r="B974" s="6">
        <v>41248</v>
      </c>
      <c r="C974" s="10">
        <f t="shared" si="0"/>
        <v>2012</v>
      </c>
      <c r="D974" s="8" t="s">
        <v>12</v>
      </c>
      <c r="E974" s="11">
        <v>450</v>
      </c>
    </row>
    <row r="975" spans="1:5" ht="14">
      <c r="A975" s="8" t="s">
        <v>207</v>
      </c>
      <c r="B975" s="6">
        <v>41248</v>
      </c>
      <c r="C975" s="10">
        <f t="shared" si="0"/>
        <v>2012</v>
      </c>
      <c r="D975" s="8" t="s">
        <v>11</v>
      </c>
      <c r="E975" s="11">
        <v>181</v>
      </c>
    </row>
    <row r="976" spans="1:5" ht="14">
      <c r="A976" s="8" t="s">
        <v>207</v>
      </c>
      <c r="B976" s="6">
        <v>41248</v>
      </c>
      <c r="C976" s="10">
        <f t="shared" si="0"/>
        <v>2012</v>
      </c>
      <c r="D976" s="8" t="s">
        <v>13</v>
      </c>
      <c r="E976" s="11">
        <v>246</v>
      </c>
    </row>
    <row r="977" spans="1:5" ht="14">
      <c r="A977" s="8" t="s">
        <v>208</v>
      </c>
      <c r="B977" s="6">
        <v>41234</v>
      </c>
      <c r="C977" s="10">
        <f t="shared" si="0"/>
        <v>2012</v>
      </c>
      <c r="D977" s="8" t="s">
        <v>9</v>
      </c>
      <c r="E977" s="11">
        <v>396</v>
      </c>
    </row>
    <row r="978" spans="1:5" ht="14">
      <c r="A978" s="8" t="s">
        <v>208</v>
      </c>
      <c r="B978" s="6">
        <v>41234</v>
      </c>
      <c r="C978" s="10">
        <f t="shared" si="0"/>
        <v>2012</v>
      </c>
      <c r="D978" s="8" t="s">
        <v>10</v>
      </c>
      <c r="E978" s="11">
        <v>351</v>
      </c>
    </row>
    <row r="979" spans="1:5" ht="14">
      <c r="A979" s="8" t="s">
        <v>208</v>
      </c>
      <c r="B979" s="6">
        <v>41234</v>
      </c>
      <c r="C979" s="10">
        <f t="shared" si="0"/>
        <v>2012</v>
      </c>
      <c r="D979" s="8" t="s">
        <v>12</v>
      </c>
      <c r="E979" s="11">
        <v>448</v>
      </c>
    </row>
    <row r="980" spans="1:5" ht="14">
      <c r="A980" s="8" t="s">
        <v>208</v>
      </c>
      <c r="B980" s="6">
        <v>41234</v>
      </c>
      <c r="C980" s="10">
        <f t="shared" si="0"/>
        <v>2012</v>
      </c>
      <c r="D980" s="8" t="s">
        <v>11</v>
      </c>
      <c r="E980" s="11">
        <v>179</v>
      </c>
    </row>
    <row r="981" spans="1:5" ht="14">
      <c r="A981" s="8" t="s">
        <v>208</v>
      </c>
      <c r="B981" s="6">
        <v>41234</v>
      </c>
      <c r="C981" s="10">
        <f t="shared" si="0"/>
        <v>2012</v>
      </c>
      <c r="D981" s="8" t="s">
        <v>13</v>
      </c>
      <c r="E981" s="11">
        <v>258</v>
      </c>
    </row>
    <row r="982" spans="1:5" ht="14">
      <c r="A982" s="8" t="s">
        <v>209</v>
      </c>
      <c r="B982" s="6">
        <v>41220</v>
      </c>
      <c r="C982" s="10">
        <f t="shared" si="0"/>
        <v>2012</v>
      </c>
      <c r="D982" s="8" t="s">
        <v>9</v>
      </c>
      <c r="E982" s="11">
        <v>395</v>
      </c>
    </row>
    <row r="983" spans="1:5" ht="14">
      <c r="A983" s="8" t="s">
        <v>209</v>
      </c>
      <c r="B983" s="6">
        <v>41220</v>
      </c>
      <c r="C983" s="10">
        <f t="shared" si="0"/>
        <v>2012</v>
      </c>
      <c r="D983" s="8" t="s">
        <v>10</v>
      </c>
      <c r="E983" s="11">
        <v>350</v>
      </c>
    </row>
    <row r="984" spans="1:5" ht="14">
      <c r="A984" s="8" t="s">
        <v>209</v>
      </c>
      <c r="B984" s="6">
        <v>41220</v>
      </c>
      <c r="C984" s="10">
        <f t="shared" si="0"/>
        <v>2012</v>
      </c>
      <c r="D984" s="8" t="s">
        <v>12</v>
      </c>
      <c r="E984" s="11">
        <v>481</v>
      </c>
    </row>
    <row r="985" spans="1:5" ht="14">
      <c r="A985" s="8" t="s">
        <v>209</v>
      </c>
      <c r="B985" s="6">
        <v>41220</v>
      </c>
      <c r="C985" s="10">
        <f t="shared" si="0"/>
        <v>2012</v>
      </c>
      <c r="D985" s="8" t="s">
        <v>11</v>
      </c>
      <c r="E985" s="11">
        <v>181</v>
      </c>
    </row>
    <row r="986" spans="1:5" ht="14">
      <c r="A986" s="8" t="s">
        <v>209</v>
      </c>
      <c r="B986" s="6">
        <v>41220</v>
      </c>
      <c r="C986" s="10">
        <f t="shared" si="0"/>
        <v>2012</v>
      </c>
      <c r="D986" s="8" t="s">
        <v>13</v>
      </c>
      <c r="E986" s="11">
        <v>244</v>
      </c>
    </row>
    <row r="987" spans="1:5" ht="14">
      <c r="A987" s="8" t="s">
        <v>210</v>
      </c>
      <c r="B987" s="6">
        <v>41199</v>
      </c>
      <c r="C987" s="10">
        <f t="shared" si="0"/>
        <v>2012</v>
      </c>
      <c r="D987" s="8" t="s">
        <v>9</v>
      </c>
      <c r="E987" s="11">
        <v>393</v>
      </c>
    </row>
    <row r="988" spans="1:5" ht="14">
      <c r="A988" s="8" t="s">
        <v>210</v>
      </c>
      <c r="B988" s="6">
        <v>41199</v>
      </c>
      <c r="C988" s="10">
        <f t="shared" si="0"/>
        <v>2012</v>
      </c>
      <c r="D988" s="8" t="s">
        <v>10</v>
      </c>
      <c r="E988" s="11">
        <v>353</v>
      </c>
    </row>
    <row r="989" spans="1:5" ht="14">
      <c r="A989" s="8" t="s">
        <v>210</v>
      </c>
      <c r="B989" s="6">
        <v>41199</v>
      </c>
      <c r="C989" s="10">
        <f t="shared" si="0"/>
        <v>2012</v>
      </c>
      <c r="D989" s="8" t="s">
        <v>12</v>
      </c>
      <c r="E989" s="11">
        <v>463</v>
      </c>
    </row>
    <row r="990" spans="1:5" ht="14">
      <c r="A990" s="8" t="s">
        <v>210</v>
      </c>
      <c r="B990" s="6">
        <v>41199</v>
      </c>
      <c r="C990" s="10">
        <f t="shared" si="0"/>
        <v>2012</v>
      </c>
      <c r="D990" s="8" t="s">
        <v>11</v>
      </c>
      <c r="E990" s="11">
        <v>180</v>
      </c>
    </row>
    <row r="991" spans="1:5" ht="14">
      <c r="A991" s="8" t="s">
        <v>210</v>
      </c>
      <c r="B991" s="6">
        <v>41199</v>
      </c>
      <c r="C991" s="10">
        <f t="shared" si="0"/>
        <v>2012</v>
      </c>
      <c r="D991" s="8" t="s">
        <v>13</v>
      </c>
      <c r="E991" s="11">
        <v>249</v>
      </c>
    </row>
    <row r="992" spans="1:5" ht="14">
      <c r="A992" s="8" t="s">
        <v>211</v>
      </c>
      <c r="B992" s="6">
        <v>41185</v>
      </c>
      <c r="C992" s="10">
        <f t="shared" si="0"/>
        <v>2012</v>
      </c>
      <c r="D992" s="8" t="s">
        <v>9</v>
      </c>
      <c r="E992" s="11">
        <v>401</v>
      </c>
    </row>
    <row r="993" spans="1:5" ht="14">
      <c r="A993" s="8" t="s">
        <v>211</v>
      </c>
      <c r="B993" s="6">
        <v>41185</v>
      </c>
      <c r="C993" s="10">
        <f t="shared" si="0"/>
        <v>2012</v>
      </c>
      <c r="D993" s="8" t="s">
        <v>10</v>
      </c>
      <c r="E993" s="11">
        <v>350</v>
      </c>
    </row>
    <row r="994" spans="1:5" ht="14">
      <c r="A994" s="8" t="s">
        <v>211</v>
      </c>
      <c r="B994" s="6">
        <v>41185</v>
      </c>
      <c r="C994" s="10">
        <f t="shared" si="0"/>
        <v>2012</v>
      </c>
      <c r="D994" s="8" t="s">
        <v>12</v>
      </c>
      <c r="E994" s="11">
        <v>447</v>
      </c>
    </row>
    <row r="995" spans="1:5" ht="14">
      <c r="A995" s="8" t="s">
        <v>211</v>
      </c>
      <c r="B995" s="6">
        <v>41185</v>
      </c>
      <c r="C995" s="10">
        <f t="shared" si="0"/>
        <v>2012</v>
      </c>
      <c r="D995" s="8" t="s">
        <v>11</v>
      </c>
      <c r="E995" s="11">
        <v>186</v>
      </c>
    </row>
    <row r="996" spans="1:5" ht="14">
      <c r="A996" s="8" t="s">
        <v>211</v>
      </c>
      <c r="B996" s="6">
        <v>41185</v>
      </c>
      <c r="C996" s="10">
        <f t="shared" si="0"/>
        <v>2012</v>
      </c>
      <c r="D996" s="8" t="s">
        <v>13</v>
      </c>
      <c r="E996" s="11">
        <v>243</v>
      </c>
    </row>
    <row r="997" spans="1:5" ht="14">
      <c r="A997" s="8" t="s">
        <v>212</v>
      </c>
      <c r="B997" s="6">
        <v>41171</v>
      </c>
      <c r="C997" s="10">
        <f t="shared" si="0"/>
        <v>2012</v>
      </c>
      <c r="D997" s="8" t="s">
        <v>9</v>
      </c>
      <c r="E997" s="11">
        <v>402</v>
      </c>
    </row>
    <row r="998" spans="1:5" ht="14">
      <c r="A998" s="8" t="s">
        <v>212</v>
      </c>
      <c r="B998" s="6">
        <v>41171</v>
      </c>
      <c r="C998" s="10">
        <f t="shared" si="0"/>
        <v>2012</v>
      </c>
      <c r="D998" s="8" t="s">
        <v>10</v>
      </c>
      <c r="E998" s="11">
        <v>351</v>
      </c>
    </row>
    <row r="999" spans="1:5" ht="14">
      <c r="A999" s="8" t="s">
        <v>212</v>
      </c>
      <c r="B999" s="6">
        <v>41171</v>
      </c>
      <c r="C999" s="10">
        <f t="shared" si="0"/>
        <v>2012</v>
      </c>
      <c r="D999" s="8" t="s">
        <v>12</v>
      </c>
      <c r="E999" s="11">
        <v>450</v>
      </c>
    </row>
    <row r="1000" spans="1:5" ht="14">
      <c r="A1000" s="8" t="s">
        <v>212</v>
      </c>
      <c r="B1000" s="6">
        <v>41171</v>
      </c>
      <c r="C1000" s="10">
        <f t="shared" si="0"/>
        <v>2012</v>
      </c>
      <c r="D1000" s="8" t="s">
        <v>11</v>
      </c>
      <c r="E1000" s="11">
        <v>182</v>
      </c>
    </row>
    <row r="1001" spans="1:5" ht="14">
      <c r="A1001" s="8" t="s">
        <v>212</v>
      </c>
      <c r="B1001" s="6">
        <v>41171</v>
      </c>
      <c r="C1001" s="10">
        <f t="shared" si="0"/>
        <v>2012</v>
      </c>
      <c r="D1001" s="8" t="s">
        <v>13</v>
      </c>
      <c r="E1001" s="11">
        <v>252</v>
      </c>
    </row>
    <row r="1002" spans="1:5" ht="14">
      <c r="A1002" s="8" t="s">
        <v>213</v>
      </c>
      <c r="B1002" s="6">
        <v>41157</v>
      </c>
      <c r="C1002" s="10">
        <f t="shared" si="0"/>
        <v>2012</v>
      </c>
      <c r="D1002" s="8" t="s">
        <v>9</v>
      </c>
      <c r="E1002" s="11">
        <v>399</v>
      </c>
    </row>
    <row r="1003" spans="1:5" ht="14">
      <c r="A1003" s="8" t="s">
        <v>213</v>
      </c>
      <c r="B1003" s="6">
        <v>41157</v>
      </c>
      <c r="C1003" s="10">
        <f t="shared" si="0"/>
        <v>2012</v>
      </c>
      <c r="D1003" s="8" t="s">
        <v>10</v>
      </c>
      <c r="E1003" s="11">
        <v>355</v>
      </c>
    </row>
    <row r="1004" spans="1:5" ht="14">
      <c r="A1004" s="8" t="s">
        <v>213</v>
      </c>
      <c r="B1004" s="6">
        <v>41157</v>
      </c>
      <c r="C1004" s="10">
        <f t="shared" si="0"/>
        <v>2012</v>
      </c>
      <c r="D1004" s="8" t="s">
        <v>12</v>
      </c>
      <c r="E1004" s="11">
        <v>450</v>
      </c>
    </row>
    <row r="1005" spans="1:5" ht="14">
      <c r="A1005" s="8" t="s">
        <v>213</v>
      </c>
      <c r="B1005" s="6">
        <v>41157</v>
      </c>
      <c r="C1005" s="10">
        <f t="shared" si="0"/>
        <v>2012</v>
      </c>
      <c r="D1005" s="8" t="s">
        <v>11</v>
      </c>
      <c r="E1005" s="11">
        <v>183</v>
      </c>
    </row>
    <row r="1006" spans="1:5" ht="14">
      <c r="A1006" s="8" t="s">
        <v>213</v>
      </c>
      <c r="B1006" s="6">
        <v>41157</v>
      </c>
      <c r="C1006" s="10">
        <f t="shared" si="0"/>
        <v>2012</v>
      </c>
      <c r="D1006" s="8" t="s">
        <v>13</v>
      </c>
      <c r="E1006" s="11">
        <v>245</v>
      </c>
    </row>
    <row r="1007" spans="1:5" ht="14">
      <c r="A1007" s="8" t="s">
        <v>214</v>
      </c>
      <c r="B1007" s="6">
        <v>41144</v>
      </c>
      <c r="C1007" s="10">
        <f t="shared" si="0"/>
        <v>2012</v>
      </c>
      <c r="D1007" s="8" t="s">
        <v>9</v>
      </c>
      <c r="E1007" s="11">
        <v>400</v>
      </c>
    </row>
    <row r="1008" spans="1:5" ht="14">
      <c r="A1008" s="8" t="s">
        <v>214</v>
      </c>
      <c r="B1008" s="6">
        <v>41144</v>
      </c>
      <c r="C1008" s="10">
        <f t="shared" si="0"/>
        <v>2012</v>
      </c>
      <c r="D1008" s="8" t="s">
        <v>10</v>
      </c>
      <c r="E1008" s="11">
        <v>351</v>
      </c>
    </row>
    <row r="1009" spans="1:5" ht="14">
      <c r="A1009" s="8" t="s">
        <v>214</v>
      </c>
      <c r="B1009" s="6">
        <v>41144</v>
      </c>
      <c r="C1009" s="10">
        <f t="shared" si="0"/>
        <v>2012</v>
      </c>
      <c r="D1009" s="8" t="s">
        <v>12</v>
      </c>
      <c r="E1009" s="11">
        <v>448</v>
      </c>
    </row>
    <row r="1010" spans="1:5" ht="14">
      <c r="A1010" s="8" t="s">
        <v>214</v>
      </c>
      <c r="B1010" s="6">
        <v>41144</v>
      </c>
      <c r="C1010" s="10">
        <f t="shared" si="0"/>
        <v>2012</v>
      </c>
      <c r="D1010" s="8" t="s">
        <v>11</v>
      </c>
      <c r="E1010" s="11">
        <v>181</v>
      </c>
    </row>
    <row r="1011" spans="1:5" ht="14">
      <c r="A1011" s="8" t="s">
        <v>214</v>
      </c>
      <c r="B1011" s="6">
        <v>41144</v>
      </c>
      <c r="C1011" s="10">
        <f t="shared" si="0"/>
        <v>2012</v>
      </c>
      <c r="D1011" s="8" t="s">
        <v>13</v>
      </c>
      <c r="E1011" s="11">
        <v>247</v>
      </c>
    </row>
    <row r="1012" spans="1:5" ht="14">
      <c r="A1012" s="8" t="s">
        <v>215</v>
      </c>
      <c r="B1012" s="6">
        <v>41129</v>
      </c>
      <c r="C1012" s="10">
        <f t="shared" si="0"/>
        <v>2012</v>
      </c>
      <c r="D1012" s="8" t="s">
        <v>9</v>
      </c>
      <c r="E1012" s="11">
        <v>421</v>
      </c>
    </row>
    <row r="1013" spans="1:5" ht="14">
      <c r="A1013" s="8" t="s">
        <v>215</v>
      </c>
      <c r="B1013" s="6">
        <v>41129</v>
      </c>
      <c r="C1013" s="10">
        <f t="shared" si="0"/>
        <v>2012</v>
      </c>
      <c r="D1013" s="8" t="s">
        <v>10</v>
      </c>
      <c r="E1013" s="11">
        <v>350</v>
      </c>
    </row>
    <row r="1014" spans="1:5" ht="14">
      <c r="A1014" s="8" t="s">
        <v>215</v>
      </c>
      <c r="B1014" s="6">
        <v>41129</v>
      </c>
      <c r="C1014" s="10">
        <f t="shared" si="0"/>
        <v>2012</v>
      </c>
      <c r="D1014" s="8" t="s">
        <v>12</v>
      </c>
      <c r="E1014" s="11">
        <v>456</v>
      </c>
    </row>
    <row r="1015" spans="1:5" ht="14">
      <c r="A1015" s="8" t="s">
        <v>215</v>
      </c>
      <c r="B1015" s="6">
        <v>41129</v>
      </c>
      <c r="C1015" s="10">
        <f t="shared" si="0"/>
        <v>2012</v>
      </c>
      <c r="D1015" s="8" t="s">
        <v>11</v>
      </c>
      <c r="E1015" s="11">
        <v>183</v>
      </c>
    </row>
    <row r="1016" spans="1:5" ht="14">
      <c r="A1016" s="8" t="s">
        <v>215</v>
      </c>
      <c r="B1016" s="6">
        <v>41129</v>
      </c>
      <c r="C1016" s="10">
        <f t="shared" si="0"/>
        <v>2012</v>
      </c>
      <c r="D1016" s="8" t="s">
        <v>13</v>
      </c>
      <c r="E1016" s="11">
        <v>260</v>
      </c>
    </row>
    <row r="1017" spans="1:5" ht="14">
      <c r="A1017" s="8" t="s">
        <v>216</v>
      </c>
      <c r="B1017" s="6">
        <v>41108</v>
      </c>
      <c r="C1017" s="10">
        <f t="shared" si="0"/>
        <v>2012</v>
      </c>
      <c r="D1017" s="8" t="s">
        <v>9</v>
      </c>
      <c r="E1017" s="11">
        <v>676</v>
      </c>
    </row>
    <row r="1018" spans="1:5" ht="14">
      <c r="A1018" s="8" t="s">
        <v>216</v>
      </c>
      <c r="B1018" s="6">
        <v>41108</v>
      </c>
      <c r="C1018" s="10">
        <f t="shared" si="0"/>
        <v>2012</v>
      </c>
      <c r="D1018" s="8" t="s">
        <v>10</v>
      </c>
      <c r="E1018" s="11">
        <v>353</v>
      </c>
    </row>
    <row r="1019" spans="1:5" ht="14">
      <c r="A1019" s="8" t="s">
        <v>216</v>
      </c>
      <c r="B1019" s="6">
        <v>41108</v>
      </c>
      <c r="C1019" s="10">
        <f t="shared" si="0"/>
        <v>2012</v>
      </c>
      <c r="D1019" s="8" t="s">
        <v>12</v>
      </c>
      <c r="E1019" s="11">
        <v>426</v>
      </c>
    </row>
    <row r="1020" spans="1:5" ht="14">
      <c r="A1020" s="8" t="s">
        <v>216</v>
      </c>
      <c r="B1020" s="6">
        <v>41108</v>
      </c>
      <c r="C1020" s="10">
        <f t="shared" si="0"/>
        <v>2012</v>
      </c>
      <c r="D1020" s="8" t="s">
        <v>11</v>
      </c>
      <c r="E1020" s="11">
        <v>163</v>
      </c>
    </row>
    <row r="1021" spans="1:5" ht="14">
      <c r="A1021" s="8" t="s">
        <v>216</v>
      </c>
      <c r="B1021" s="6">
        <v>41108</v>
      </c>
      <c r="C1021" s="10">
        <f t="shared" si="0"/>
        <v>2012</v>
      </c>
      <c r="D1021" s="8" t="s">
        <v>13</v>
      </c>
      <c r="E1021" s="11">
        <v>310</v>
      </c>
    </row>
    <row r="1022" spans="1:5" ht="14">
      <c r="A1022" s="8" t="s">
        <v>217</v>
      </c>
      <c r="B1022" s="6">
        <v>41094</v>
      </c>
      <c r="C1022" s="10">
        <f t="shared" si="0"/>
        <v>2012</v>
      </c>
      <c r="D1022" s="8" t="s">
        <v>9</v>
      </c>
      <c r="E1022" s="11">
        <v>641</v>
      </c>
    </row>
    <row r="1023" spans="1:5" ht="14">
      <c r="A1023" s="8" t="s">
        <v>217</v>
      </c>
      <c r="B1023" s="6">
        <v>41094</v>
      </c>
      <c r="C1023" s="10">
        <f t="shared" si="0"/>
        <v>2012</v>
      </c>
      <c r="D1023" s="8" t="s">
        <v>10</v>
      </c>
      <c r="E1023" s="11">
        <v>358</v>
      </c>
    </row>
    <row r="1024" spans="1:5" ht="14">
      <c r="A1024" s="8" t="s">
        <v>217</v>
      </c>
      <c r="B1024" s="6">
        <v>41094</v>
      </c>
      <c r="C1024" s="10">
        <f t="shared" si="0"/>
        <v>2012</v>
      </c>
      <c r="D1024" s="8" t="s">
        <v>12</v>
      </c>
      <c r="E1024" s="11">
        <v>451</v>
      </c>
    </row>
    <row r="1025" spans="1:5" ht="14">
      <c r="A1025" s="8" t="s">
        <v>217</v>
      </c>
      <c r="B1025" s="6">
        <v>41094</v>
      </c>
      <c r="C1025" s="10">
        <f t="shared" si="0"/>
        <v>2012</v>
      </c>
      <c r="D1025" s="8" t="s">
        <v>11</v>
      </c>
      <c r="E1025" s="11">
        <v>164</v>
      </c>
    </row>
    <row r="1026" spans="1:5" ht="14">
      <c r="A1026" s="8" t="s">
        <v>217</v>
      </c>
      <c r="B1026" s="6">
        <v>41094</v>
      </c>
      <c r="C1026" s="10">
        <f t="shared" si="0"/>
        <v>2012</v>
      </c>
      <c r="D1026" s="8" t="s">
        <v>13</v>
      </c>
      <c r="E1026" s="11">
        <v>312</v>
      </c>
    </row>
    <row r="1027" spans="1:5" ht="14">
      <c r="A1027" s="8" t="s">
        <v>218</v>
      </c>
      <c r="B1027" s="6">
        <v>41080</v>
      </c>
      <c r="C1027" s="10">
        <f t="shared" si="0"/>
        <v>2012</v>
      </c>
      <c r="D1027" s="8" t="s">
        <v>9</v>
      </c>
      <c r="E1027" s="11">
        <v>633</v>
      </c>
    </row>
    <row r="1028" spans="1:5" ht="14">
      <c r="A1028" s="8" t="s">
        <v>218</v>
      </c>
      <c r="B1028" s="6">
        <v>41080</v>
      </c>
      <c r="C1028" s="10">
        <f t="shared" si="0"/>
        <v>2012</v>
      </c>
      <c r="D1028" s="8" t="s">
        <v>10</v>
      </c>
      <c r="E1028" s="11">
        <v>349</v>
      </c>
    </row>
    <row r="1029" spans="1:5" ht="14">
      <c r="A1029" s="8" t="s">
        <v>218</v>
      </c>
      <c r="B1029" s="6">
        <v>41080</v>
      </c>
      <c r="C1029" s="10">
        <f t="shared" si="0"/>
        <v>2012</v>
      </c>
      <c r="D1029" s="8" t="s">
        <v>12</v>
      </c>
      <c r="E1029" s="11">
        <v>410</v>
      </c>
    </row>
    <row r="1030" spans="1:5" ht="14">
      <c r="A1030" s="8" t="s">
        <v>218</v>
      </c>
      <c r="B1030" s="6">
        <v>41080</v>
      </c>
      <c r="C1030" s="10">
        <f t="shared" si="0"/>
        <v>2012</v>
      </c>
      <c r="D1030" s="8" t="s">
        <v>11</v>
      </c>
      <c r="E1030" s="11">
        <v>161</v>
      </c>
    </row>
    <row r="1031" spans="1:5" ht="14">
      <c r="A1031" s="8" t="s">
        <v>218</v>
      </c>
      <c r="B1031" s="6">
        <v>41080</v>
      </c>
      <c r="C1031" s="10">
        <f t="shared" si="0"/>
        <v>2012</v>
      </c>
      <c r="D1031" s="8" t="s">
        <v>13</v>
      </c>
      <c r="E1031" s="11">
        <v>317</v>
      </c>
    </row>
    <row r="1032" spans="1:5" ht="14">
      <c r="A1032" s="8" t="s">
        <v>219</v>
      </c>
      <c r="B1032" s="6">
        <v>41066</v>
      </c>
      <c r="C1032" s="10">
        <f t="shared" si="0"/>
        <v>2012</v>
      </c>
      <c r="D1032" s="8" t="s">
        <v>9</v>
      </c>
      <c r="E1032" s="11">
        <v>668</v>
      </c>
    </row>
    <row r="1033" spans="1:5" ht="14">
      <c r="A1033" s="8" t="s">
        <v>219</v>
      </c>
      <c r="B1033" s="6">
        <v>41066</v>
      </c>
      <c r="C1033" s="10">
        <f t="shared" si="0"/>
        <v>2012</v>
      </c>
      <c r="D1033" s="8" t="s">
        <v>10</v>
      </c>
      <c r="E1033" s="11">
        <v>350</v>
      </c>
    </row>
    <row r="1034" spans="1:5" ht="14">
      <c r="A1034" s="8" t="s">
        <v>219</v>
      </c>
      <c r="B1034" s="6">
        <v>41066</v>
      </c>
      <c r="C1034" s="10">
        <f t="shared" si="0"/>
        <v>2012</v>
      </c>
      <c r="D1034" s="8" t="s">
        <v>12</v>
      </c>
      <c r="E1034" s="11">
        <v>410</v>
      </c>
    </row>
    <row r="1035" spans="1:5" ht="14">
      <c r="A1035" s="8" t="s">
        <v>219</v>
      </c>
      <c r="B1035" s="6">
        <v>41066</v>
      </c>
      <c r="C1035" s="10">
        <f t="shared" si="0"/>
        <v>2012</v>
      </c>
      <c r="D1035" s="8" t="s">
        <v>11</v>
      </c>
      <c r="E1035" s="11">
        <v>159</v>
      </c>
    </row>
    <row r="1036" spans="1:5" ht="14">
      <c r="A1036" s="8" t="s">
        <v>219</v>
      </c>
      <c r="B1036" s="6">
        <v>41066</v>
      </c>
      <c r="C1036" s="10">
        <f t="shared" si="0"/>
        <v>2012</v>
      </c>
      <c r="D1036" s="8" t="s">
        <v>13</v>
      </c>
      <c r="E1036" s="11">
        <v>315</v>
      </c>
    </row>
    <row r="1037" spans="1:5" ht="14">
      <c r="A1037" s="8" t="s">
        <v>220</v>
      </c>
      <c r="B1037" s="6">
        <v>41052</v>
      </c>
      <c r="C1037" s="10">
        <f t="shared" si="0"/>
        <v>2012</v>
      </c>
      <c r="D1037" s="8" t="s">
        <v>9</v>
      </c>
      <c r="E1037" s="11">
        <v>630</v>
      </c>
    </row>
    <row r="1038" spans="1:5" ht="14">
      <c r="A1038" s="8" t="s">
        <v>220</v>
      </c>
      <c r="B1038" s="6">
        <v>41052</v>
      </c>
      <c r="C1038" s="10">
        <f t="shared" si="0"/>
        <v>2012</v>
      </c>
      <c r="D1038" s="8" t="s">
        <v>10</v>
      </c>
      <c r="E1038" s="11">
        <v>349</v>
      </c>
    </row>
    <row r="1039" spans="1:5" ht="14">
      <c r="A1039" s="8" t="s">
        <v>220</v>
      </c>
      <c r="B1039" s="6">
        <v>41052</v>
      </c>
      <c r="C1039" s="10">
        <f t="shared" si="0"/>
        <v>2012</v>
      </c>
      <c r="D1039" s="8" t="s">
        <v>12</v>
      </c>
      <c r="E1039" s="11">
        <v>410</v>
      </c>
    </row>
    <row r="1040" spans="1:5" ht="14">
      <c r="A1040" s="8" t="s">
        <v>220</v>
      </c>
      <c r="B1040" s="6">
        <v>41052</v>
      </c>
      <c r="C1040" s="10">
        <f t="shared" si="0"/>
        <v>2012</v>
      </c>
      <c r="D1040" s="8" t="s">
        <v>11</v>
      </c>
      <c r="E1040" s="11">
        <v>162</v>
      </c>
    </row>
    <row r="1041" spans="1:5" ht="14">
      <c r="A1041" s="8" t="s">
        <v>220</v>
      </c>
      <c r="B1041" s="6">
        <v>41052</v>
      </c>
      <c r="C1041" s="10">
        <f t="shared" si="0"/>
        <v>2012</v>
      </c>
      <c r="D1041" s="8" t="s">
        <v>13</v>
      </c>
      <c r="E1041" s="11">
        <v>321</v>
      </c>
    </row>
    <row r="1042" spans="1:5" ht="14">
      <c r="A1042" s="8" t="s">
        <v>221</v>
      </c>
      <c r="B1042" s="6">
        <v>41038</v>
      </c>
      <c r="C1042" s="10">
        <f t="shared" si="0"/>
        <v>2012</v>
      </c>
      <c r="D1042" s="8" t="s">
        <v>9</v>
      </c>
      <c r="E1042" s="11">
        <v>641</v>
      </c>
    </row>
    <row r="1043" spans="1:5" ht="14">
      <c r="A1043" s="8" t="s">
        <v>221</v>
      </c>
      <c r="B1043" s="6">
        <v>41038</v>
      </c>
      <c r="C1043" s="10">
        <f t="shared" si="0"/>
        <v>2012</v>
      </c>
      <c r="D1043" s="8" t="s">
        <v>10</v>
      </c>
      <c r="E1043" s="11">
        <v>354</v>
      </c>
    </row>
    <row r="1044" spans="1:5" ht="14">
      <c r="A1044" s="8" t="s">
        <v>221</v>
      </c>
      <c r="B1044" s="6">
        <v>41038</v>
      </c>
      <c r="C1044" s="10">
        <f t="shared" si="0"/>
        <v>2012</v>
      </c>
      <c r="D1044" s="8" t="s">
        <v>12</v>
      </c>
      <c r="E1044" s="11">
        <v>410</v>
      </c>
    </row>
    <row r="1045" spans="1:5" ht="14">
      <c r="A1045" s="8" t="s">
        <v>221</v>
      </c>
      <c r="B1045" s="6">
        <v>41038</v>
      </c>
      <c r="C1045" s="10">
        <f t="shared" si="0"/>
        <v>2012</v>
      </c>
      <c r="D1045" s="8" t="s">
        <v>11</v>
      </c>
      <c r="E1045" s="11">
        <v>159</v>
      </c>
    </row>
    <row r="1046" spans="1:5" ht="14">
      <c r="A1046" s="8" t="s">
        <v>221</v>
      </c>
      <c r="B1046" s="6">
        <v>41038</v>
      </c>
      <c r="C1046" s="10">
        <f t="shared" si="0"/>
        <v>2012</v>
      </c>
      <c r="D1046" s="8" t="s">
        <v>13</v>
      </c>
      <c r="E1046" s="11">
        <v>311</v>
      </c>
    </row>
    <row r="1047" spans="1:5" ht="14">
      <c r="A1047" s="8" t="s">
        <v>222</v>
      </c>
      <c r="B1047" s="6">
        <v>41017</v>
      </c>
      <c r="C1047" s="10">
        <f t="shared" si="0"/>
        <v>2012</v>
      </c>
      <c r="D1047" s="8" t="s">
        <v>9</v>
      </c>
      <c r="E1047" s="11">
        <v>629</v>
      </c>
    </row>
    <row r="1048" spans="1:5" ht="14">
      <c r="A1048" s="8" t="s">
        <v>222</v>
      </c>
      <c r="B1048" s="6">
        <v>41017</v>
      </c>
      <c r="C1048" s="10">
        <f t="shared" si="0"/>
        <v>2012</v>
      </c>
      <c r="D1048" s="8" t="s">
        <v>10</v>
      </c>
      <c r="E1048" s="11">
        <v>349</v>
      </c>
    </row>
    <row r="1049" spans="1:5" ht="14">
      <c r="A1049" s="8" t="s">
        <v>222</v>
      </c>
      <c r="B1049" s="6">
        <v>41017</v>
      </c>
      <c r="C1049" s="10">
        <f t="shared" si="0"/>
        <v>2012</v>
      </c>
      <c r="D1049" s="8" t="s">
        <v>12</v>
      </c>
      <c r="E1049" s="11">
        <v>411</v>
      </c>
    </row>
    <row r="1050" spans="1:5" ht="14">
      <c r="A1050" s="8" t="s">
        <v>222</v>
      </c>
      <c r="B1050" s="6">
        <v>41017</v>
      </c>
      <c r="C1050" s="10">
        <f t="shared" si="0"/>
        <v>2012</v>
      </c>
      <c r="D1050" s="8" t="s">
        <v>11</v>
      </c>
      <c r="E1050" s="11">
        <v>160</v>
      </c>
    </row>
    <row r="1051" spans="1:5" ht="14">
      <c r="A1051" s="8" t="s">
        <v>222</v>
      </c>
      <c r="B1051" s="6">
        <v>41017</v>
      </c>
      <c r="C1051" s="10">
        <f t="shared" si="0"/>
        <v>2012</v>
      </c>
      <c r="D1051" s="8" t="s">
        <v>13</v>
      </c>
      <c r="E1051" s="11">
        <v>308</v>
      </c>
    </row>
    <row r="1052" spans="1:5" ht="14">
      <c r="A1052" s="8" t="s">
        <v>223</v>
      </c>
      <c r="B1052" s="6">
        <v>41003</v>
      </c>
      <c r="C1052" s="10">
        <f t="shared" si="0"/>
        <v>2012</v>
      </c>
      <c r="D1052" s="8" t="s">
        <v>9</v>
      </c>
      <c r="E1052" s="11">
        <v>637</v>
      </c>
    </row>
    <row r="1053" spans="1:5" ht="14">
      <c r="A1053" s="8" t="s">
        <v>223</v>
      </c>
      <c r="B1053" s="6">
        <v>41003</v>
      </c>
      <c r="C1053" s="10">
        <f t="shared" si="0"/>
        <v>2012</v>
      </c>
      <c r="D1053" s="8" t="s">
        <v>10</v>
      </c>
      <c r="E1053" s="11">
        <v>352</v>
      </c>
    </row>
    <row r="1054" spans="1:5" ht="14">
      <c r="A1054" s="8" t="s">
        <v>223</v>
      </c>
      <c r="B1054" s="6">
        <v>41003</v>
      </c>
      <c r="C1054" s="10">
        <f t="shared" si="0"/>
        <v>2012</v>
      </c>
      <c r="D1054" s="8" t="s">
        <v>12</v>
      </c>
      <c r="E1054" s="11">
        <v>416</v>
      </c>
    </row>
    <row r="1055" spans="1:5" ht="14">
      <c r="A1055" s="8" t="s">
        <v>223</v>
      </c>
      <c r="B1055" s="6">
        <v>41003</v>
      </c>
      <c r="C1055" s="10">
        <f t="shared" si="0"/>
        <v>2012</v>
      </c>
      <c r="D1055" s="8" t="s">
        <v>11</v>
      </c>
      <c r="E1055" s="11">
        <v>163</v>
      </c>
    </row>
    <row r="1056" spans="1:5" ht="14">
      <c r="A1056" s="8" t="s">
        <v>223</v>
      </c>
      <c r="B1056" s="6">
        <v>41003</v>
      </c>
      <c r="C1056" s="10">
        <f t="shared" si="0"/>
        <v>2012</v>
      </c>
      <c r="D1056" s="8" t="s">
        <v>13</v>
      </c>
      <c r="E1056" s="11">
        <v>309</v>
      </c>
    </row>
    <row r="1057" spans="1:5" ht="14">
      <c r="A1057" s="8" t="s">
        <v>224</v>
      </c>
      <c r="B1057" s="6">
        <v>40989</v>
      </c>
      <c r="C1057" s="10">
        <f t="shared" si="0"/>
        <v>2012</v>
      </c>
      <c r="D1057" s="8" t="s">
        <v>9</v>
      </c>
      <c r="E1057" s="11">
        <v>636</v>
      </c>
    </row>
    <row r="1058" spans="1:5" ht="14">
      <c r="A1058" s="8" t="s">
        <v>224</v>
      </c>
      <c r="B1058" s="6">
        <v>40989</v>
      </c>
      <c r="C1058" s="10">
        <f t="shared" si="0"/>
        <v>2012</v>
      </c>
      <c r="D1058" s="8" t="s">
        <v>10</v>
      </c>
      <c r="E1058" s="11">
        <v>352</v>
      </c>
    </row>
    <row r="1059" spans="1:5" ht="14">
      <c r="A1059" s="8" t="s">
        <v>224</v>
      </c>
      <c r="B1059" s="6">
        <v>40989</v>
      </c>
      <c r="C1059" s="10">
        <f t="shared" si="0"/>
        <v>2012</v>
      </c>
      <c r="D1059" s="8" t="s">
        <v>12</v>
      </c>
      <c r="E1059" s="11">
        <v>434</v>
      </c>
    </row>
    <row r="1060" spans="1:5" ht="14">
      <c r="A1060" s="8" t="s">
        <v>224</v>
      </c>
      <c r="B1060" s="6">
        <v>40989</v>
      </c>
      <c r="C1060" s="10">
        <f t="shared" si="0"/>
        <v>2012</v>
      </c>
      <c r="D1060" s="8" t="s">
        <v>11</v>
      </c>
      <c r="E1060" s="11">
        <v>174</v>
      </c>
    </row>
    <row r="1061" spans="1:5" ht="14">
      <c r="A1061" s="8" t="s">
        <v>224</v>
      </c>
      <c r="B1061" s="6">
        <v>40989</v>
      </c>
      <c r="C1061" s="10">
        <f t="shared" si="0"/>
        <v>2012</v>
      </c>
      <c r="D1061" s="8" t="s">
        <v>13</v>
      </c>
      <c r="E1061" s="11">
        <v>327</v>
      </c>
    </row>
    <row r="1062" spans="1:5" ht="14">
      <c r="A1062" s="8" t="s">
        <v>225</v>
      </c>
      <c r="B1062" s="6">
        <v>40975</v>
      </c>
      <c r="C1062" s="10">
        <f t="shared" si="0"/>
        <v>2012</v>
      </c>
      <c r="D1062" s="8" t="s">
        <v>9</v>
      </c>
      <c r="E1062" s="11">
        <v>667</v>
      </c>
    </row>
    <row r="1063" spans="1:5" ht="14">
      <c r="A1063" s="8" t="s">
        <v>225</v>
      </c>
      <c r="B1063" s="6">
        <v>40975</v>
      </c>
      <c r="C1063" s="10">
        <f t="shared" si="0"/>
        <v>2012</v>
      </c>
      <c r="D1063" s="8" t="s">
        <v>10</v>
      </c>
      <c r="E1063" s="11">
        <v>354</v>
      </c>
    </row>
    <row r="1064" spans="1:5" ht="14">
      <c r="A1064" s="8" t="s">
        <v>225</v>
      </c>
      <c r="B1064" s="6">
        <v>40975</v>
      </c>
      <c r="C1064" s="10">
        <f t="shared" si="0"/>
        <v>2012</v>
      </c>
      <c r="D1064" s="8" t="s">
        <v>12</v>
      </c>
      <c r="E1064" s="11">
        <v>413</v>
      </c>
    </row>
    <row r="1065" spans="1:5" ht="14">
      <c r="A1065" s="8" t="s">
        <v>225</v>
      </c>
      <c r="B1065" s="6">
        <v>40975</v>
      </c>
      <c r="C1065" s="10">
        <f t="shared" si="0"/>
        <v>2012</v>
      </c>
      <c r="D1065" s="8" t="s">
        <v>11</v>
      </c>
      <c r="E1065" s="11">
        <v>163</v>
      </c>
    </row>
    <row r="1066" spans="1:5" ht="14">
      <c r="A1066" s="8" t="s">
        <v>225</v>
      </c>
      <c r="B1066" s="6">
        <v>40975</v>
      </c>
      <c r="C1066" s="10">
        <f t="shared" si="0"/>
        <v>2012</v>
      </c>
      <c r="D1066" s="8" t="s">
        <v>13</v>
      </c>
      <c r="E1066" s="11">
        <v>309</v>
      </c>
    </row>
    <row r="1067" spans="1:5" ht="14">
      <c r="A1067" s="8" t="s">
        <v>226</v>
      </c>
      <c r="B1067" s="6">
        <v>40961</v>
      </c>
      <c r="C1067" s="10">
        <f t="shared" si="0"/>
        <v>2012</v>
      </c>
      <c r="D1067" s="8" t="s">
        <v>9</v>
      </c>
      <c r="E1067" s="11">
        <v>624</v>
      </c>
    </row>
    <row r="1068" spans="1:5" ht="14">
      <c r="A1068" s="8" t="s">
        <v>226</v>
      </c>
      <c r="B1068" s="6">
        <v>40961</v>
      </c>
      <c r="C1068" s="10">
        <f t="shared" si="0"/>
        <v>2012</v>
      </c>
      <c r="D1068" s="8" t="s">
        <v>10</v>
      </c>
      <c r="E1068" s="11">
        <v>351</v>
      </c>
    </row>
    <row r="1069" spans="1:5" ht="14">
      <c r="A1069" s="8" t="s">
        <v>226</v>
      </c>
      <c r="B1069" s="6">
        <v>40961</v>
      </c>
      <c r="C1069" s="10">
        <f t="shared" si="0"/>
        <v>2012</v>
      </c>
      <c r="D1069" s="8" t="s">
        <v>12</v>
      </c>
      <c r="E1069" s="11">
        <v>413</v>
      </c>
    </row>
    <row r="1070" spans="1:5" ht="14">
      <c r="A1070" s="8" t="s">
        <v>226</v>
      </c>
      <c r="B1070" s="6">
        <v>40961</v>
      </c>
      <c r="C1070" s="10">
        <f t="shared" si="0"/>
        <v>2012</v>
      </c>
      <c r="D1070" s="8" t="s">
        <v>11</v>
      </c>
      <c r="E1070" s="11">
        <v>164</v>
      </c>
    </row>
    <row r="1071" spans="1:5" ht="14">
      <c r="A1071" s="8" t="s">
        <v>226</v>
      </c>
      <c r="B1071" s="6">
        <v>40961</v>
      </c>
      <c r="C1071" s="10">
        <f t="shared" si="0"/>
        <v>2012</v>
      </c>
      <c r="D1071" s="8" t="s">
        <v>13</v>
      </c>
      <c r="E1071" s="11">
        <v>314</v>
      </c>
    </row>
    <row r="1072" spans="1:5" ht="14">
      <c r="A1072" s="8" t="s">
        <v>227</v>
      </c>
      <c r="B1072" s="6">
        <v>40947</v>
      </c>
      <c r="C1072" s="10">
        <f t="shared" si="0"/>
        <v>2012</v>
      </c>
      <c r="D1072" s="8" t="s">
        <v>9</v>
      </c>
      <c r="E1072" s="11">
        <v>619</v>
      </c>
    </row>
    <row r="1073" spans="1:5" ht="14">
      <c r="A1073" s="8" t="s">
        <v>227</v>
      </c>
      <c r="B1073" s="6">
        <v>40947</v>
      </c>
      <c r="C1073" s="10">
        <f t="shared" si="0"/>
        <v>2012</v>
      </c>
      <c r="D1073" s="8" t="s">
        <v>10</v>
      </c>
      <c r="E1073" s="11">
        <v>350</v>
      </c>
    </row>
    <row r="1074" spans="1:5" ht="14">
      <c r="A1074" s="8" t="s">
        <v>227</v>
      </c>
      <c r="B1074" s="6">
        <v>40947</v>
      </c>
      <c r="C1074" s="10">
        <f t="shared" si="0"/>
        <v>2012</v>
      </c>
      <c r="D1074" s="8" t="s">
        <v>12</v>
      </c>
      <c r="E1074" s="11">
        <v>412</v>
      </c>
    </row>
    <row r="1075" spans="1:5" ht="14">
      <c r="A1075" s="8" t="s">
        <v>227</v>
      </c>
      <c r="B1075" s="6">
        <v>40947</v>
      </c>
      <c r="C1075" s="10">
        <f t="shared" si="0"/>
        <v>2012</v>
      </c>
      <c r="D1075" s="8" t="s">
        <v>11</v>
      </c>
      <c r="E1075" s="11">
        <v>162</v>
      </c>
    </row>
    <row r="1076" spans="1:5" ht="14">
      <c r="A1076" s="8" t="s">
        <v>227</v>
      </c>
      <c r="B1076" s="6">
        <v>40947</v>
      </c>
      <c r="C1076" s="10">
        <f t="shared" si="0"/>
        <v>2012</v>
      </c>
      <c r="D1076" s="8" t="s">
        <v>13</v>
      </c>
      <c r="E1076" s="11">
        <v>312</v>
      </c>
    </row>
    <row r="1077" spans="1:5" ht="14">
      <c r="A1077" s="8" t="s">
        <v>228</v>
      </c>
      <c r="B1077" s="6">
        <v>40926</v>
      </c>
      <c r="C1077" s="10">
        <f t="shared" si="0"/>
        <v>2012</v>
      </c>
      <c r="D1077" s="8" t="s">
        <v>9</v>
      </c>
      <c r="E1077" s="11">
        <v>657</v>
      </c>
    </row>
    <row r="1078" spans="1:5" ht="14">
      <c r="A1078" s="8" t="s">
        <v>228</v>
      </c>
      <c r="B1078" s="6">
        <v>40926</v>
      </c>
      <c r="C1078" s="10">
        <f t="shared" si="0"/>
        <v>2012</v>
      </c>
      <c r="D1078" s="8" t="s">
        <v>10</v>
      </c>
      <c r="E1078" s="11">
        <v>353</v>
      </c>
    </row>
    <row r="1079" spans="1:5" ht="14">
      <c r="A1079" s="8" t="s">
        <v>228</v>
      </c>
      <c r="B1079" s="6">
        <v>40926</v>
      </c>
      <c r="C1079" s="10">
        <f t="shared" si="0"/>
        <v>2012</v>
      </c>
      <c r="D1079" s="8" t="s">
        <v>12</v>
      </c>
      <c r="E1079" s="11">
        <v>393</v>
      </c>
    </row>
    <row r="1080" spans="1:5" ht="14">
      <c r="A1080" s="8" t="s">
        <v>228</v>
      </c>
      <c r="B1080" s="6">
        <v>40926</v>
      </c>
      <c r="C1080" s="10">
        <f t="shared" si="0"/>
        <v>2012</v>
      </c>
      <c r="D1080" s="8" t="s">
        <v>11</v>
      </c>
      <c r="E1080" s="11">
        <v>241</v>
      </c>
    </row>
    <row r="1081" spans="1:5" ht="14">
      <c r="A1081" s="8" t="s">
        <v>228</v>
      </c>
      <c r="B1081" s="6">
        <v>40926</v>
      </c>
      <c r="C1081" s="10">
        <f t="shared" si="0"/>
        <v>2012</v>
      </c>
      <c r="D1081" s="8" t="s">
        <v>13</v>
      </c>
      <c r="E1081" s="11">
        <v>380</v>
      </c>
    </row>
    <row r="1082" spans="1:5" ht="14">
      <c r="A1082" s="8" t="s">
        <v>229</v>
      </c>
      <c r="B1082" s="6">
        <v>40913</v>
      </c>
      <c r="C1082" s="10">
        <f t="shared" si="0"/>
        <v>2012</v>
      </c>
      <c r="D1082" s="8" t="s">
        <v>9</v>
      </c>
      <c r="E1082" s="11">
        <v>554</v>
      </c>
    </row>
    <row r="1083" spans="1:5" ht="14">
      <c r="A1083" s="8" t="s">
        <v>229</v>
      </c>
      <c r="B1083" s="6">
        <v>40913</v>
      </c>
      <c r="C1083" s="10">
        <f t="shared" si="0"/>
        <v>2012</v>
      </c>
      <c r="D1083" s="8" t="s">
        <v>10</v>
      </c>
      <c r="E1083" s="11">
        <v>356</v>
      </c>
    </row>
    <row r="1084" spans="1:5" ht="14">
      <c r="A1084" s="8" t="s">
        <v>229</v>
      </c>
      <c r="B1084" s="6">
        <v>40913</v>
      </c>
      <c r="C1084" s="10">
        <f t="shared" si="0"/>
        <v>2012</v>
      </c>
      <c r="D1084" s="8" t="s">
        <v>12</v>
      </c>
      <c r="E1084" s="11">
        <v>388</v>
      </c>
    </row>
    <row r="1085" spans="1:5" ht="14">
      <c r="A1085" s="8" t="s">
        <v>229</v>
      </c>
      <c r="B1085" s="6">
        <v>40913</v>
      </c>
      <c r="C1085" s="10">
        <f t="shared" si="0"/>
        <v>2012</v>
      </c>
      <c r="D1085" s="8" t="s">
        <v>11</v>
      </c>
      <c r="E1085" s="11">
        <v>242</v>
      </c>
    </row>
    <row r="1086" spans="1:5" ht="14">
      <c r="A1086" s="8" t="s">
        <v>229</v>
      </c>
      <c r="B1086" s="6">
        <v>40913</v>
      </c>
      <c r="C1086" s="10">
        <f t="shared" si="0"/>
        <v>2012</v>
      </c>
      <c r="D1086" s="8" t="s">
        <v>13</v>
      </c>
      <c r="E1086" s="11">
        <v>344</v>
      </c>
    </row>
    <row r="1087" spans="1:5" ht="14">
      <c r="A1087" s="8" t="s">
        <v>230</v>
      </c>
      <c r="B1087" s="6">
        <v>40898</v>
      </c>
      <c r="C1087" s="10">
        <f t="shared" si="0"/>
        <v>2011</v>
      </c>
      <c r="D1087" s="8" t="s">
        <v>9</v>
      </c>
      <c r="E1087" s="11">
        <v>566</v>
      </c>
    </row>
    <row r="1088" spans="1:5" ht="14">
      <c r="A1088" s="8" t="s">
        <v>230</v>
      </c>
      <c r="B1088" s="6">
        <v>40898</v>
      </c>
      <c r="C1088" s="10">
        <f t="shared" si="0"/>
        <v>2011</v>
      </c>
      <c r="D1088" s="8" t="s">
        <v>10</v>
      </c>
      <c r="E1088" s="11">
        <v>368</v>
      </c>
    </row>
    <row r="1089" spans="1:5" ht="14">
      <c r="A1089" s="8" t="s">
        <v>230</v>
      </c>
      <c r="B1089" s="6">
        <v>40898</v>
      </c>
      <c r="C1089" s="10">
        <f t="shared" si="0"/>
        <v>2011</v>
      </c>
      <c r="D1089" s="8" t="s">
        <v>12</v>
      </c>
      <c r="E1089" s="11">
        <v>392</v>
      </c>
    </row>
    <row r="1090" spans="1:5" ht="14">
      <c r="A1090" s="8" t="s">
        <v>230</v>
      </c>
      <c r="B1090" s="6">
        <v>40898</v>
      </c>
      <c r="C1090" s="10">
        <f t="shared" si="0"/>
        <v>2011</v>
      </c>
      <c r="D1090" s="8" t="s">
        <v>11</v>
      </c>
      <c r="E1090" s="11">
        <v>249</v>
      </c>
    </row>
    <row r="1091" spans="1:5" ht="14">
      <c r="A1091" s="8" t="s">
        <v>230</v>
      </c>
      <c r="B1091" s="6">
        <v>40898</v>
      </c>
      <c r="C1091" s="10">
        <f t="shared" si="0"/>
        <v>2011</v>
      </c>
      <c r="D1091" s="8" t="s">
        <v>13</v>
      </c>
      <c r="E1091" s="11">
        <v>334</v>
      </c>
    </row>
    <row r="1092" spans="1:5" ht="14">
      <c r="A1092" s="8" t="s">
        <v>231</v>
      </c>
      <c r="B1092" s="6">
        <v>40884</v>
      </c>
      <c r="C1092" s="10">
        <f t="shared" si="0"/>
        <v>2011</v>
      </c>
      <c r="D1092" s="8" t="s">
        <v>9</v>
      </c>
      <c r="E1092" s="11">
        <v>549</v>
      </c>
    </row>
    <row r="1093" spans="1:5" ht="14">
      <c r="A1093" s="8" t="s">
        <v>231</v>
      </c>
      <c r="B1093" s="6">
        <v>40884</v>
      </c>
      <c r="C1093" s="10">
        <f t="shared" si="0"/>
        <v>2011</v>
      </c>
      <c r="D1093" s="8" t="s">
        <v>10</v>
      </c>
      <c r="E1093" s="11">
        <v>354</v>
      </c>
    </row>
    <row r="1094" spans="1:5" ht="14">
      <c r="A1094" s="8" t="s">
        <v>231</v>
      </c>
      <c r="B1094" s="6">
        <v>40884</v>
      </c>
      <c r="C1094" s="10">
        <f t="shared" si="0"/>
        <v>2011</v>
      </c>
      <c r="D1094" s="8" t="s">
        <v>12</v>
      </c>
      <c r="E1094" s="11">
        <v>416</v>
      </c>
    </row>
    <row r="1095" spans="1:5" ht="14">
      <c r="A1095" s="8" t="s">
        <v>231</v>
      </c>
      <c r="B1095" s="6">
        <v>40884</v>
      </c>
      <c r="C1095" s="10">
        <f t="shared" si="0"/>
        <v>2011</v>
      </c>
      <c r="D1095" s="8" t="s">
        <v>11</v>
      </c>
      <c r="E1095" s="11">
        <v>242</v>
      </c>
    </row>
    <row r="1096" spans="1:5" ht="14">
      <c r="A1096" s="8" t="s">
        <v>231</v>
      </c>
      <c r="B1096" s="6">
        <v>40884</v>
      </c>
      <c r="C1096" s="10">
        <f t="shared" si="0"/>
        <v>2011</v>
      </c>
      <c r="D1096" s="8" t="s">
        <v>13</v>
      </c>
      <c r="E1096" s="11">
        <v>349</v>
      </c>
    </row>
    <row r="1097" spans="1:5" ht="14">
      <c r="A1097" s="8" t="s">
        <v>232</v>
      </c>
      <c r="B1097" s="6">
        <v>40870</v>
      </c>
      <c r="C1097" s="10">
        <f t="shared" si="0"/>
        <v>2011</v>
      </c>
      <c r="D1097" s="8" t="s">
        <v>9</v>
      </c>
      <c r="E1097" s="11">
        <v>559</v>
      </c>
    </row>
    <row r="1098" spans="1:5" ht="14">
      <c r="A1098" s="8" t="s">
        <v>232</v>
      </c>
      <c r="B1098" s="6">
        <v>40870</v>
      </c>
      <c r="C1098" s="10">
        <f t="shared" si="0"/>
        <v>2011</v>
      </c>
      <c r="D1098" s="8" t="s">
        <v>10</v>
      </c>
      <c r="E1098" s="11">
        <v>353</v>
      </c>
    </row>
    <row r="1099" spans="1:5" ht="14">
      <c r="A1099" s="8" t="s">
        <v>232</v>
      </c>
      <c r="B1099" s="6">
        <v>40870</v>
      </c>
      <c r="C1099" s="10">
        <f t="shared" si="0"/>
        <v>2011</v>
      </c>
      <c r="D1099" s="8" t="s">
        <v>12</v>
      </c>
      <c r="E1099" s="11">
        <v>394</v>
      </c>
    </row>
    <row r="1100" spans="1:5" ht="14">
      <c r="A1100" s="8" t="s">
        <v>232</v>
      </c>
      <c r="B1100" s="6">
        <v>40870</v>
      </c>
      <c r="C1100" s="10">
        <f t="shared" si="0"/>
        <v>2011</v>
      </c>
      <c r="D1100" s="8" t="s">
        <v>11</v>
      </c>
      <c r="E1100" s="11">
        <v>256</v>
      </c>
    </row>
    <row r="1101" spans="1:5" ht="14">
      <c r="A1101" s="8" t="s">
        <v>232</v>
      </c>
      <c r="B1101" s="6">
        <v>40870</v>
      </c>
      <c r="C1101" s="10">
        <f t="shared" si="0"/>
        <v>2011</v>
      </c>
      <c r="D1101" s="8" t="s">
        <v>13</v>
      </c>
      <c r="E1101" s="11">
        <v>355</v>
      </c>
    </row>
    <row r="1102" spans="1:5" ht="14">
      <c r="A1102" s="8" t="s">
        <v>233</v>
      </c>
      <c r="B1102" s="6">
        <v>40857</v>
      </c>
      <c r="C1102" s="10">
        <f t="shared" si="0"/>
        <v>2011</v>
      </c>
      <c r="D1102" s="8" t="s">
        <v>9</v>
      </c>
      <c r="E1102" s="11">
        <v>548</v>
      </c>
    </row>
    <row r="1103" spans="1:5" ht="14">
      <c r="A1103" s="8" t="s">
        <v>233</v>
      </c>
      <c r="B1103" s="6">
        <v>40857</v>
      </c>
      <c r="C1103" s="10">
        <f t="shared" si="0"/>
        <v>2011</v>
      </c>
      <c r="D1103" s="8" t="s">
        <v>10</v>
      </c>
      <c r="E1103" s="11">
        <v>356</v>
      </c>
    </row>
    <row r="1104" spans="1:5" ht="14">
      <c r="A1104" s="8" t="s">
        <v>233</v>
      </c>
      <c r="B1104" s="6">
        <v>40857</v>
      </c>
      <c r="C1104" s="10">
        <f t="shared" si="0"/>
        <v>2011</v>
      </c>
      <c r="D1104" s="8" t="s">
        <v>12</v>
      </c>
      <c r="E1104" s="11">
        <v>388</v>
      </c>
    </row>
    <row r="1105" spans="1:5" ht="14">
      <c r="A1105" s="8" t="s">
        <v>233</v>
      </c>
      <c r="B1105" s="6">
        <v>40857</v>
      </c>
      <c r="C1105" s="10">
        <f t="shared" si="0"/>
        <v>2011</v>
      </c>
      <c r="D1105" s="8" t="s">
        <v>11</v>
      </c>
      <c r="E1105" s="11">
        <v>244</v>
      </c>
    </row>
    <row r="1106" spans="1:5" ht="14">
      <c r="A1106" s="8" t="s">
        <v>233</v>
      </c>
      <c r="B1106" s="6">
        <v>40857</v>
      </c>
      <c r="C1106" s="10">
        <f t="shared" si="0"/>
        <v>2011</v>
      </c>
      <c r="D1106" s="8" t="s">
        <v>13</v>
      </c>
      <c r="E1106" s="11">
        <v>330</v>
      </c>
    </row>
    <row r="1107" spans="1:5" ht="14">
      <c r="A1107" s="8" t="s">
        <v>234</v>
      </c>
      <c r="B1107" s="6">
        <v>40835</v>
      </c>
      <c r="C1107" s="10">
        <f t="shared" si="0"/>
        <v>2011</v>
      </c>
      <c r="D1107" s="8" t="s">
        <v>9</v>
      </c>
      <c r="E1107" s="11">
        <v>565</v>
      </c>
    </row>
    <row r="1108" spans="1:5" ht="14">
      <c r="A1108" s="8" t="s">
        <v>234</v>
      </c>
      <c r="B1108" s="6">
        <v>40835</v>
      </c>
      <c r="C1108" s="10">
        <f t="shared" si="0"/>
        <v>2011</v>
      </c>
      <c r="D1108" s="8" t="s">
        <v>10</v>
      </c>
      <c r="E1108" s="11">
        <v>353</v>
      </c>
    </row>
    <row r="1109" spans="1:5" ht="14">
      <c r="A1109" s="8" t="s">
        <v>234</v>
      </c>
      <c r="B1109" s="6">
        <v>40835</v>
      </c>
      <c r="C1109" s="10">
        <f t="shared" si="0"/>
        <v>2011</v>
      </c>
      <c r="D1109" s="8" t="s">
        <v>12</v>
      </c>
      <c r="E1109" s="11">
        <v>387</v>
      </c>
    </row>
    <row r="1110" spans="1:5" ht="14">
      <c r="A1110" s="8" t="s">
        <v>234</v>
      </c>
      <c r="B1110" s="6">
        <v>40835</v>
      </c>
      <c r="C1110" s="10">
        <f t="shared" si="0"/>
        <v>2011</v>
      </c>
      <c r="D1110" s="8" t="s">
        <v>11</v>
      </c>
      <c r="E1110" s="11">
        <v>244</v>
      </c>
    </row>
    <row r="1111" spans="1:5" ht="14">
      <c r="A1111" s="8" t="s">
        <v>234</v>
      </c>
      <c r="B1111" s="6">
        <v>40835</v>
      </c>
      <c r="C1111" s="10">
        <f t="shared" si="0"/>
        <v>2011</v>
      </c>
      <c r="D1111" s="8" t="s">
        <v>13</v>
      </c>
      <c r="E1111" s="11">
        <v>330</v>
      </c>
    </row>
    <row r="1112" spans="1:5" ht="14">
      <c r="A1112" s="8" t="s">
        <v>235</v>
      </c>
      <c r="B1112" s="6">
        <v>40821</v>
      </c>
      <c r="C1112" s="10">
        <f t="shared" si="0"/>
        <v>2011</v>
      </c>
      <c r="D1112" s="8" t="s">
        <v>9</v>
      </c>
      <c r="E1112" s="11">
        <v>549</v>
      </c>
    </row>
    <row r="1113" spans="1:5" ht="14">
      <c r="A1113" s="8" t="s">
        <v>235</v>
      </c>
      <c r="B1113" s="6">
        <v>40821</v>
      </c>
      <c r="C1113" s="10">
        <f t="shared" si="0"/>
        <v>2011</v>
      </c>
      <c r="D1113" s="8" t="s">
        <v>10</v>
      </c>
      <c r="E1113" s="11">
        <v>356</v>
      </c>
    </row>
    <row r="1114" spans="1:5" ht="14">
      <c r="A1114" s="8" t="s">
        <v>235</v>
      </c>
      <c r="B1114" s="6">
        <v>40821</v>
      </c>
      <c r="C1114" s="10">
        <f t="shared" si="0"/>
        <v>2011</v>
      </c>
      <c r="D1114" s="8" t="s">
        <v>12</v>
      </c>
      <c r="E1114" s="11">
        <v>394</v>
      </c>
    </row>
    <row r="1115" spans="1:5" ht="14">
      <c r="A1115" s="8" t="s">
        <v>235</v>
      </c>
      <c r="B1115" s="6">
        <v>40821</v>
      </c>
      <c r="C1115" s="10">
        <f t="shared" si="0"/>
        <v>2011</v>
      </c>
      <c r="D1115" s="8" t="s">
        <v>11</v>
      </c>
      <c r="E1115" s="11">
        <v>249</v>
      </c>
    </row>
    <row r="1116" spans="1:5" ht="14">
      <c r="A1116" s="8" t="s">
        <v>235</v>
      </c>
      <c r="B1116" s="6">
        <v>40821</v>
      </c>
      <c r="C1116" s="10">
        <f t="shared" si="0"/>
        <v>2011</v>
      </c>
      <c r="D1116" s="8" t="s">
        <v>13</v>
      </c>
      <c r="E1116" s="11">
        <v>331</v>
      </c>
    </row>
    <row r="1117" spans="1:5" ht="14">
      <c r="A1117" s="8" t="s">
        <v>236</v>
      </c>
      <c r="B1117" s="6">
        <v>40807</v>
      </c>
      <c r="C1117" s="10">
        <f t="shared" si="0"/>
        <v>2011</v>
      </c>
      <c r="D1117" s="8" t="s">
        <v>9</v>
      </c>
      <c r="E1117" s="11">
        <v>548</v>
      </c>
    </row>
    <row r="1118" spans="1:5" ht="14">
      <c r="A1118" s="8" t="s">
        <v>236</v>
      </c>
      <c r="B1118" s="6">
        <v>40807</v>
      </c>
      <c r="C1118" s="10">
        <f t="shared" si="0"/>
        <v>2011</v>
      </c>
      <c r="D1118" s="8" t="s">
        <v>10</v>
      </c>
      <c r="E1118" s="11">
        <v>353</v>
      </c>
    </row>
    <row r="1119" spans="1:5" ht="14">
      <c r="A1119" s="8" t="s">
        <v>236</v>
      </c>
      <c r="B1119" s="6">
        <v>40807</v>
      </c>
      <c r="C1119" s="10">
        <f t="shared" si="0"/>
        <v>2011</v>
      </c>
      <c r="D1119" s="8" t="s">
        <v>12</v>
      </c>
      <c r="E1119" s="11">
        <v>392</v>
      </c>
    </row>
    <row r="1120" spans="1:5" ht="14">
      <c r="A1120" s="8" t="s">
        <v>236</v>
      </c>
      <c r="B1120" s="6">
        <v>40807</v>
      </c>
      <c r="C1120" s="10">
        <f t="shared" si="0"/>
        <v>2011</v>
      </c>
      <c r="D1120" s="8" t="s">
        <v>11</v>
      </c>
      <c r="E1120" s="11">
        <v>250</v>
      </c>
    </row>
    <row r="1121" spans="1:5" ht="14">
      <c r="A1121" s="8" t="s">
        <v>236</v>
      </c>
      <c r="B1121" s="6">
        <v>40807</v>
      </c>
      <c r="C1121" s="10">
        <f t="shared" si="0"/>
        <v>2011</v>
      </c>
      <c r="D1121" s="8" t="s">
        <v>13</v>
      </c>
      <c r="E1121" s="11">
        <v>332</v>
      </c>
    </row>
    <row r="1122" spans="1:5" ht="14">
      <c r="A1122" s="8" t="s">
        <v>237</v>
      </c>
      <c r="B1122" s="6">
        <v>40793</v>
      </c>
      <c r="C1122" s="10">
        <f t="shared" si="0"/>
        <v>2011</v>
      </c>
      <c r="D1122" s="8" t="s">
        <v>9</v>
      </c>
      <c r="E1122" s="11">
        <v>548</v>
      </c>
    </row>
    <row r="1123" spans="1:5" ht="14">
      <c r="A1123" s="8" t="s">
        <v>237</v>
      </c>
      <c r="B1123" s="6">
        <v>40793</v>
      </c>
      <c r="C1123" s="10">
        <f t="shared" si="0"/>
        <v>2011</v>
      </c>
      <c r="D1123" s="8" t="s">
        <v>10</v>
      </c>
      <c r="E1123" s="11">
        <v>359</v>
      </c>
    </row>
    <row r="1124" spans="1:5" ht="14">
      <c r="A1124" s="8" t="s">
        <v>237</v>
      </c>
      <c r="B1124" s="6">
        <v>40793</v>
      </c>
      <c r="C1124" s="10">
        <f t="shared" si="0"/>
        <v>2011</v>
      </c>
      <c r="D1124" s="8" t="s">
        <v>12</v>
      </c>
      <c r="E1124" s="11">
        <v>388</v>
      </c>
    </row>
    <row r="1125" spans="1:5" ht="14">
      <c r="A1125" s="8" t="s">
        <v>237</v>
      </c>
      <c r="B1125" s="6">
        <v>40793</v>
      </c>
      <c r="C1125" s="10">
        <f t="shared" si="0"/>
        <v>2011</v>
      </c>
      <c r="D1125" s="8" t="s">
        <v>11</v>
      </c>
      <c r="E1125" s="11">
        <v>243</v>
      </c>
    </row>
    <row r="1126" spans="1:5" ht="14">
      <c r="A1126" s="8" t="s">
        <v>237</v>
      </c>
      <c r="B1126" s="6">
        <v>40793</v>
      </c>
      <c r="C1126" s="10">
        <f t="shared" si="0"/>
        <v>2011</v>
      </c>
      <c r="D1126" s="8" t="s">
        <v>13</v>
      </c>
      <c r="E1126" s="11">
        <v>330</v>
      </c>
    </row>
    <row r="1127" spans="1:5" ht="14">
      <c r="A1127" s="8" t="s">
        <v>238</v>
      </c>
      <c r="B1127" s="6">
        <v>40772</v>
      </c>
      <c r="C1127" s="10">
        <f t="shared" si="0"/>
        <v>2011</v>
      </c>
      <c r="D1127" s="8" t="s">
        <v>9</v>
      </c>
      <c r="E1127" s="11">
        <v>557</v>
      </c>
    </row>
    <row r="1128" spans="1:5" ht="14">
      <c r="A1128" s="8" t="s">
        <v>238</v>
      </c>
      <c r="B1128" s="6">
        <v>40772</v>
      </c>
      <c r="C1128" s="10">
        <f t="shared" si="0"/>
        <v>2011</v>
      </c>
      <c r="D1128" s="8" t="s">
        <v>10</v>
      </c>
      <c r="E1128" s="11">
        <v>353</v>
      </c>
    </row>
    <row r="1129" spans="1:5" ht="14">
      <c r="A1129" s="8" t="s">
        <v>238</v>
      </c>
      <c r="B1129" s="6">
        <v>40772</v>
      </c>
      <c r="C1129" s="10">
        <f t="shared" si="0"/>
        <v>2011</v>
      </c>
      <c r="D1129" s="8" t="s">
        <v>12</v>
      </c>
      <c r="E1129" s="11">
        <v>387</v>
      </c>
    </row>
    <row r="1130" spans="1:5" ht="14">
      <c r="A1130" s="8" t="s">
        <v>238</v>
      </c>
      <c r="B1130" s="6">
        <v>40772</v>
      </c>
      <c r="C1130" s="10">
        <f t="shared" si="0"/>
        <v>2011</v>
      </c>
      <c r="D1130" s="8" t="s">
        <v>11</v>
      </c>
      <c r="E1130" s="11">
        <v>245</v>
      </c>
    </row>
    <row r="1131" spans="1:5" ht="14">
      <c r="A1131" s="8" t="s">
        <v>238</v>
      </c>
      <c r="B1131" s="6">
        <v>40772</v>
      </c>
      <c r="C1131" s="10">
        <f t="shared" si="0"/>
        <v>2011</v>
      </c>
      <c r="D1131" s="8" t="s">
        <v>13</v>
      </c>
      <c r="E1131" s="11">
        <v>337</v>
      </c>
    </row>
    <row r="1132" spans="1:5" ht="14">
      <c r="A1132" s="8" t="s">
        <v>239</v>
      </c>
      <c r="B1132" s="6">
        <v>40758</v>
      </c>
      <c r="C1132" s="10">
        <f t="shared" si="0"/>
        <v>2011</v>
      </c>
      <c r="D1132" s="8" t="s">
        <v>9</v>
      </c>
      <c r="E1132" s="11">
        <v>566</v>
      </c>
    </row>
    <row r="1133" spans="1:5" ht="14">
      <c r="A1133" s="8" t="s">
        <v>239</v>
      </c>
      <c r="B1133" s="6">
        <v>40758</v>
      </c>
      <c r="C1133" s="10">
        <f t="shared" si="0"/>
        <v>2011</v>
      </c>
      <c r="D1133" s="8" t="s">
        <v>10</v>
      </c>
      <c r="E1133" s="11">
        <v>354</v>
      </c>
    </row>
    <row r="1134" spans="1:5" ht="14">
      <c r="A1134" s="8" t="s">
        <v>239</v>
      </c>
      <c r="B1134" s="6">
        <v>40758</v>
      </c>
      <c r="C1134" s="10">
        <f t="shared" si="0"/>
        <v>2011</v>
      </c>
      <c r="D1134" s="8" t="s">
        <v>12</v>
      </c>
      <c r="E1134" s="11">
        <v>390</v>
      </c>
    </row>
    <row r="1135" spans="1:5" ht="14">
      <c r="A1135" s="8" t="s">
        <v>239</v>
      </c>
      <c r="B1135" s="6">
        <v>40758</v>
      </c>
      <c r="C1135" s="10">
        <f t="shared" si="0"/>
        <v>2011</v>
      </c>
      <c r="D1135" s="8" t="s">
        <v>11</v>
      </c>
      <c r="E1135" s="11">
        <v>241</v>
      </c>
    </row>
    <row r="1136" spans="1:5" ht="14">
      <c r="A1136" s="8" t="s">
        <v>239</v>
      </c>
      <c r="B1136" s="6">
        <v>40758</v>
      </c>
      <c r="C1136" s="10">
        <f t="shared" si="0"/>
        <v>2011</v>
      </c>
      <c r="D1136" s="8" t="s">
        <v>13</v>
      </c>
      <c r="E1136" s="11">
        <v>360</v>
      </c>
    </row>
    <row r="1137" spans="1:5" ht="14">
      <c r="A1137" s="8" t="s">
        <v>240</v>
      </c>
      <c r="B1137" s="6">
        <v>40744</v>
      </c>
      <c r="C1137" s="10">
        <f t="shared" si="0"/>
        <v>2011</v>
      </c>
      <c r="D1137" s="8" t="s">
        <v>9</v>
      </c>
      <c r="E1137" s="11">
        <v>510</v>
      </c>
    </row>
    <row r="1138" spans="1:5" ht="14">
      <c r="A1138" s="8" t="s">
        <v>240</v>
      </c>
      <c r="B1138" s="6">
        <v>40744</v>
      </c>
      <c r="C1138" s="10">
        <f t="shared" si="0"/>
        <v>2011</v>
      </c>
      <c r="D1138" s="8" t="s">
        <v>10</v>
      </c>
      <c r="E1138" s="11">
        <v>436</v>
      </c>
    </row>
    <row r="1139" spans="1:5" ht="14">
      <c r="A1139" s="8" t="s">
        <v>240</v>
      </c>
      <c r="B1139" s="6">
        <v>40744</v>
      </c>
      <c r="C1139" s="10">
        <f t="shared" si="0"/>
        <v>2011</v>
      </c>
      <c r="D1139" s="8" t="s">
        <v>12</v>
      </c>
      <c r="E1139" s="11">
        <v>332</v>
      </c>
    </row>
    <row r="1140" spans="1:5" ht="14">
      <c r="A1140" s="8" t="s">
        <v>240</v>
      </c>
      <c r="B1140" s="6">
        <v>40744</v>
      </c>
      <c r="C1140" s="10">
        <f t="shared" si="0"/>
        <v>2011</v>
      </c>
      <c r="D1140" s="8" t="s">
        <v>11</v>
      </c>
      <c r="E1140" s="11">
        <v>284</v>
      </c>
    </row>
    <row r="1141" spans="1:5" ht="14">
      <c r="A1141" s="8" t="s">
        <v>240</v>
      </c>
      <c r="B1141" s="6">
        <v>40744</v>
      </c>
      <c r="C1141" s="10">
        <f t="shared" si="0"/>
        <v>2011</v>
      </c>
      <c r="D1141" s="8" t="s">
        <v>13</v>
      </c>
      <c r="E1141" s="11">
        <v>335</v>
      </c>
    </row>
    <row r="1142" spans="1:5" ht="14">
      <c r="A1142" s="8" t="s">
        <v>241</v>
      </c>
      <c r="B1142" s="6">
        <v>40730</v>
      </c>
      <c r="C1142" s="10">
        <f t="shared" si="0"/>
        <v>2011</v>
      </c>
      <c r="D1142" s="8" t="s">
        <v>9</v>
      </c>
      <c r="E1142" s="11">
        <v>514</v>
      </c>
    </row>
    <row r="1143" spans="1:5" ht="14">
      <c r="A1143" s="8" t="s">
        <v>241</v>
      </c>
      <c r="B1143" s="6">
        <v>40730</v>
      </c>
      <c r="C1143" s="10">
        <f t="shared" si="0"/>
        <v>2011</v>
      </c>
      <c r="D1143" s="8" t="s">
        <v>10</v>
      </c>
      <c r="E1143" s="11">
        <v>445</v>
      </c>
    </row>
    <row r="1144" spans="1:5" ht="14">
      <c r="A1144" s="8" t="s">
        <v>241</v>
      </c>
      <c r="B1144" s="6">
        <v>40730</v>
      </c>
      <c r="C1144" s="10">
        <f t="shared" si="0"/>
        <v>2011</v>
      </c>
      <c r="D1144" s="8" t="s">
        <v>12</v>
      </c>
      <c r="E1144" s="11">
        <v>325</v>
      </c>
    </row>
    <row r="1145" spans="1:5" ht="14">
      <c r="A1145" s="8" t="s">
        <v>241</v>
      </c>
      <c r="B1145" s="6">
        <v>40730</v>
      </c>
      <c r="C1145" s="10">
        <f t="shared" si="0"/>
        <v>2011</v>
      </c>
      <c r="D1145" s="8" t="s">
        <v>11</v>
      </c>
      <c r="E1145" s="11">
        <v>276</v>
      </c>
    </row>
    <row r="1146" spans="1:5" ht="14">
      <c r="A1146" s="8" t="s">
        <v>241</v>
      </c>
      <c r="B1146" s="6">
        <v>40730</v>
      </c>
      <c r="C1146" s="10">
        <f t="shared" si="0"/>
        <v>2011</v>
      </c>
      <c r="D1146" s="8" t="s">
        <v>13</v>
      </c>
      <c r="E1146" s="11">
        <v>372</v>
      </c>
    </row>
    <row r="1147" spans="1:5" ht="14">
      <c r="A1147" s="8" t="s">
        <v>242</v>
      </c>
      <c r="B1147" s="6">
        <v>40716</v>
      </c>
      <c r="C1147" s="10">
        <f t="shared" si="0"/>
        <v>2011</v>
      </c>
      <c r="D1147" s="8" t="s">
        <v>9</v>
      </c>
      <c r="E1147" s="11">
        <v>512</v>
      </c>
    </row>
    <row r="1148" spans="1:5" ht="14">
      <c r="A1148" s="8" t="s">
        <v>242</v>
      </c>
      <c r="B1148" s="6">
        <v>40716</v>
      </c>
      <c r="C1148" s="10">
        <f t="shared" si="0"/>
        <v>2011</v>
      </c>
      <c r="D1148" s="8" t="s">
        <v>10</v>
      </c>
      <c r="E1148" s="11">
        <v>423</v>
      </c>
    </row>
    <row r="1149" spans="1:5" ht="14">
      <c r="A1149" s="8" t="s">
        <v>242</v>
      </c>
      <c r="B1149" s="6">
        <v>40716</v>
      </c>
      <c r="C1149" s="10">
        <f t="shared" si="0"/>
        <v>2011</v>
      </c>
      <c r="D1149" s="8" t="s">
        <v>12</v>
      </c>
      <c r="E1149" s="11">
        <v>328</v>
      </c>
    </row>
    <row r="1150" spans="1:5" ht="14">
      <c r="A1150" s="8" t="s">
        <v>242</v>
      </c>
      <c r="B1150" s="6">
        <v>40716</v>
      </c>
      <c r="C1150" s="10">
        <f t="shared" si="0"/>
        <v>2011</v>
      </c>
      <c r="D1150" s="8" t="s">
        <v>11</v>
      </c>
      <c r="E1150" s="11">
        <v>279</v>
      </c>
    </row>
    <row r="1151" spans="1:5" ht="14">
      <c r="A1151" s="8" t="s">
        <v>242</v>
      </c>
      <c r="B1151" s="6">
        <v>40716</v>
      </c>
      <c r="C1151" s="10">
        <f t="shared" si="0"/>
        <v>2011</v>
      </c>
      <c r="D1151" s="8" t="s">
        <v>13</v>
      </c>
      <c r="E1151" s="11">
        <v>339</v>
      </c>
    </row>
    <row r="1152" spans="1:5" ht="14">
      <c r="A1152" s="8" t="s">
        <v>243</v>
      </c>
      <c r="B1152" s="6">
        <v>40702</v>
      </c>
      <c r="C1152" s="10">
        <f t="shared" si="0"/>
        <v>2011</v>
      </c>
      <c r="D1152" s="8" t="s">
        <v>9</v>
      </c>
      <c r="E1152" s="11">
        <v>510</v>
      </c>
    </row>
    <row r="1153" spans="1:5" ht="14">
      <c r="A1153" s="8" t="s">
        <v>243</v>
      </c>
      <c r="B1153" s="6">
        <v>40702</v>
      </c>
      <c r="C1153" s="10">
        <f t="shared" si="0"/>
        <v>2011</v>
      </c>
      <c r="D1153" s="8" t="s">
        <v>10</v>
      </c>
      <c r="E1153" s="11">
        <v>424</v>
      </c>
    </row>
    <row r="1154" spans="1:5" ht="14">
      <c r="A1154" s="8" t="s">
        <v>243</v>
      </c>
      <c r="B1154" s="6">
        <v>40702</v>
      </c>
      <c r="C1154" s="10">
        <f t="shared" si="0"/>
        <v>2011</v>
      </c>
      <c r="D1154" s="8" t="s">
        <v>12</v>
      </c>
      <c r="E1154" s="11">
        <v>327</v>
      </c>
    </row>
    <row r="1155" spans="1:5" ht="14">
      <c r="A1155" s="8" t="s">
        <v>243</v>
      </c>
      <c r="B1155" s="6">
        <v>40702</v>
      </c>
      <c r="C1155" s="10">
        <f t="shared" si="0"/>
        <v>2011</v>
      </c>
      <c r="D1155" s="8" t="s">
        <v>11</v>
      </c>
      <c r="E1155" s="11">
        <v>276</v>
      </c>
    </row>
    <row r="1156" spans="1:5" ht="14">
      <c r="A1156" s="8" t="s">
        <v>243</v>
      </c>
      <c r="B1156" s="6">
        <v>40702</v>
      </c>
      <c r="C1156" s="10">
        <f t="shared" si="0"/>
        <v>2011</v>
      </c>
      <c r="D1156" s="8" t="s">
        <v>13</v>
      </c>
      <c r="E1156" s="11">
        <v>338</v>
      </c>
    </row>
    <row r="1157" spans="1:5" ht="14">
      <c r="A1157" s="8" t="s">
        <v>244</v>
      </c>
      <c r="B1157" s="6">
        <v>40682</v>
      </c>
      <c r="C1157" s="10">
        <f t="shared" si="0"/>
        <v>2011</v>
      </c>
      <c r="D1157" s="8" t="s">
        <v>9</v>
      </c>
      <c r="E1157" s="11">
        <v>523</v>
      </c>
    </row>
    <row r="1158" spans="1:5" ht="14">
      <c r="A1158" s="8" t="s">
        <v>244</v>
      </c>
      <c r="B1158" s="6">
        <v>40682</v>
      </c>
      <c r="C1158" s="10">
        <f t="shared" si="0"/>
        <v>2011</v>
      </c>
      <c r="D1158" s="8" t="s">
        <v>10</v>
      </c>
      <c r="E1158" s="11">
        <v>424</v>
      </c>
    </row>
    <row r="1159" spans="1:5" ht="14">
      <c r="A1159" s="8" t="s">
        <v>244</v>
      </c>
      <c r="B1159" s="6">
        <v>40682</v>
      </c>
      <c r="C1159" s="10">
        <f t="shared" si="0"/>
        <v>2011</v>
      </c>
      <c r="D1159" s="8" t="s">
        <v>12</v>
      </c>
      <c r="E1159" s="11">
        <v>326</v>
      </c>
    </row>
    <row r="1160" spans="1:5" ht="14">
      <c r="A1160" s="8" t="s">
        <v>244</v>
      </c>
      <c r="B1160" s="6">
        <v>40682</v>
      </c>
      <c r="C1160" s="10">
        <f t="shared" si="0"/>
        <v>2011</v>
      </c>
      <c r="D1160" s="8" t="s">
        <v>11</v>
      </c>
      <c r="E1160" s="11">
        <v>283</v>
      </c>
    </row>
    <row r="1161" spans="1:5" ht="14">
      <c r="A1161" s="8" t="s">
        <v>244</v>
      </c>
      <c r="B1161" s="6">
        <v>40682</v>
      </c>
      <c r="C1161" s="10">
        <f t="shared" si="0"/>
        <v>2011</v>
      </c>
      <c r="D1161" s="8" t="s">
        <v>13</v>
      </c>
      <c r="E1161" s="11">
        <v>331</v>
      </c>
    </row>
    <row r="1162" spans="1:5" ht="14">
      <c r="A1162" s="8" t="s">
        <v>245</v>
      </c>
      <c r="B1162" s="6">
        <v>40668</v>
      </c>
      <c r="C1162" s="10">
        <f t="shared" si="0"/>
        <v>2011</v>
      </c>
      <c r="D1162" s="8" t="s">
        <v>9</v>
      </c>
      <c r="E1162" s="11">
        <v>511</v>
      </c>
    </row>
    <row r="1163" spans="1:5" ht="14">
      <c r="A1163" s="8" t="s">
        <v>245</v>
      </c>
      <c r="B1163" s="6">
        <v>40668</v>
      </c>
      <c r="C1163" s="10">
        <f t="shared" si="0"/>
        <v>2011</v>
      </c>
      <c r="D1163" s="8" t="s">
        <v>10</v>
      </c>
      <c r="E1163" s="11">
        <v>439</v>
      </c>
    </row>
    <row r="1164" spans="1:5" ht="14">
      <c r="A1164" s="8" t="s">
        <v>245</v>
      </c>
      <c r="B1164" s="6">
        <v>40668</v>
      </c>
      <c r="C1164" s="10">
        <f t="shared" si="0"/>
        <v>2011</v>
      </c>
      <c r="D1164" s="8" t="s">
        <v>12</v>
      </c>
      <c r="E1164" s="11">
        <v>330</v>
      </c>
    </row>
    <row r="1165" spans="1:5" ht="14">
      <c r="A1165" s="8" t="s">
        <v>245</v>
      </c>
      <c r="B1165" s="6">
        <v>40668</v>
      </c>
      <c r="C1165" s="10">
        <f t="shared" si="0"/>
        <v>2011</v>
      </c>
      <c r="D1165" s="8" t="s">
        <v>11</v>
      </c>
      <c r="E1165" s="11">
        <v>277</v>
      </c>
    </row>
    <row r="1166" spans="1:5" ht="14">
      <c r="A1166" s="8" t="s">
        <v>245</v>
      </c>
      <c r="B1166" s="6">
        <v>40668</v>
      </c>
      <c r="C1166" s="10">
        <f t="shared" si="0"/>
        <v>2011</v>
      </c>
      <c r="D1166" s="8" t="s">
        <v>13</v>
      </c>
      <c r="E1166" s="11">
        <v>330</v>
      </c>
    </row>
    <row r="1167" spans="1:5" ht="14">
      <c r="A1167" s="8" t="s">
        <v>246</v>
      </c>
      <c r="B1167" s="6">
        <v>40653</v>
      </c>
      <c r="C1167" s="10">
        <f t="shared" si="0"/>
        <v>2011</v>
      </c>
      <c r="D1167" s="8" t="s">
        <v>9</v>
      </c>
      <c r="E1167" s="11">
        <v>565</v>
      </c>
    </row>
    <row r="1168" spans="1:5" ht="14">
      <c r="A1168" s="8" t="s">
        <v>246</v>
      </c>
      <c r="B1168" s="6">
        <v>40653</v>
      </c>
      <c r="C1168" s="10">
        <f t="shared" si="0"/>
        <v>2011</v>
      </c>
      <c r="D1168" s="8" t="s">
        <v>10</v>
      </c>
      <c r="E1168" s="11">
        <v>423</v>
      </c>
    </row>
    <row r="1169" spans="1:5" ht="14">
      <c r="A1169" s="8" t="s">
        <v>246</v>
      </c>
      <c r="B1169" s="6">
        <v>40653</v>
      </c>
      <c r="C1169" s="10">
        <f t="shared" si="0"/>
        <v>2011</v>
      </c>
      <c r="D1169" s="8" t="s">
        <v>12</v>
      </c>
      <c r="E1169" s="11">
        <v>326</v>
      </c>
    </row>
    <row r="1170" spans="1:5" ht="14">
      <c r="A1170" s="8" t="s">
        <v>246</v>
      </c>
      <c r="B1170" s="6">
        <v>40653</v>
      </c>
      <c r="C1170" s="10">
        <f t="shared" si="0"/>
        <v>2011</v>
      </c>
      <c r="D1170" s="8" t="s">
        <v>11</v>
      </c>
      <c r="E1170" s="11">
        <v>227</v>
      </c>
    </row>
    <row r="1171" spans="1:5" ht="14">
      <c r="A1171" s="8" t="s">
        <v>246</v>
      </c>
      <c r="B1171" s="6">
        <v>40653</v>
      </c>
      <c r="C1171" s="10">
        <f t="shared" si="0"/>
        <v>2011</v>
      </c>
      <c r="D1171" s="8" t="s">
        <v>13</v>
      </c>
      <c r="E1171" s="11">
        <v>330</v>
      </c>
    </row>
    <row r="1172" spans="1:5" ht="14">
      <c r="A1172" s="8" t="s">
        <v>247</v>
      </c>
      <c r="B1172" s="6">
        <v>40639</v>
      </c>
      <c r="C1172" s="10">
        <f t="shared" si="0"/>
        <v>2011</v>
      </c>
      <c r="D1172" s="8" t="s">
        <v>9</v>
      </c>
      <c r="E1172" s="11">
        <v>512</v>
      </c>
    </row>
    <row r="1173" spans="1:5" ht="14">
      <c r="A1173" s="8" t="s">
        <v>247</v>
      </c>
      <c r="B1173" s="6">
        <v>40639</v>
      </c>
      <c r="C1173" s="10">
        <f t="shared" si="0"/>
        <v>2011</v>
      </c>
      <c r="D1173" s="8" t="s">
        <v>10</v>
      </c>
      <c r="E1173" s="11">
        <v>425</v>
      </c>
    </row>
    <row r="1174" spans="1:5" ht="14">
      <c r="A1174" s="8" t="s">
        <v>247</v>
      </c>
      <c r="B1174" s="6">
        <v>40639</v>
      </c>
      <c r="C1174" s="10">
        <f t="shared" si="0"/>
        <v>2011</v>
      </c>
      <c r="D1174" s="8" t="s">
        <v>12</v>
      </c>
      <c r="E1174" s="11">
        <v>340</v>
      </c>
    </row>
    <row r="1175" spans="1:5" ht="14">
      <c r="A1175" s="8" t="s">
        <v>247</v>
      </c>
      <c r="B1175" s="6">
        <v>40639</v>
      </c>
      <c r="C1175" s="10">
        <f t="shared" si="0"/>
        <v>2011</v>
      </c>
      <c r="D1175" s="8" t="s">
        <v>11</v>
      </c>
      <c r="E1175" s="11">
        <v>276</v>
      </c>
    </row>
    <row r="1176" spans="1:5" ht="14">
      <c r="A1176" s="8" t="s">
        <v>247</v>
      </c>
      <c r="B1176" s="6">
        <v>40639</v>
      </c>
      <c r="C1176" s="10">
        <f t="shared" si="0"/>
        <v>2011</v>
      </c>
      <c r="D1176" s="8" t="s">
        <v>13</v>
      </c>
      <c r="E1176" s="11">
        <v>341</v>
      </c>
    </row>
    <row r="1177" spans="1:5" ht="14">
      <c r="A1177" s="8" t="s">
        <v>248</v>
      </c>
      <c r="B1177" s="6">
        <v>40625</v>
      </c>
      <c r="C1177" s="10">
        <f t="shared" si="0"/>
        <v>2011</v>
      </c>
      <c r="D1177" s="8" t="s">
        <v>9</v>
      </c>
      <c r="E1177" s="11">
        <v>527</v>
      </c>
    </row>
    <row r="1178" spans="1:5" ht="14">
      <c r="A1178" s="8" t="s">
        <v>248</v>
      </c>
      <c r="B1178" s="6">
        <v>40625</v>
      </c>
      <c r="C1178" s="10">
        <f t="shared" si="0"/>
        <v>2011</v>
      </c>
      <c r="D1178" s="8" t="s">
        <v>10</v>
      </c>
      <c r="E1178" s="11">
        <v>424</v>
      </c>
    </row>
    <row r="1179" spans="1:5" ht="14">
      <c r="A1179" s="8" t="s">
        <v>248</v>
      </c>
      <c r="B1179" s="6">
        <v>40625</v>
      </c>
      <c r="C1179" s="10">
        <f t="shared" si="0"/>
        <v>2011</v>
      </c>
      <c r="D1179" s="8" t="s">
        <v>12</v>
      </c>
      <c r="E1179" s="11">
        <v>362</v>
      </c>
    </row>
    <row r="1180" spans="1:5" ht="14">
      <c r="A1180" s="8" t="s">
        <v>248</v>
      </c>
      <c r="B1180" s="6">
        <v>40625</v>
      </c>
      <c r="C1180" s="10">
        <f t="shared" si="0"/>
        <v>2011</v>
      </c>
      <c r="D1180" s="8" t="s">
        <v>11</v>
      </c>
      <c r="E1180" s="11">
        <v>281</v>
      </c>
    </row>
    <row r="1181" spans="1:5" ht="14">
      <c r="A1181" s="8" t="s">
        <v>248</v>
      </c>
      <c r="B1181" s="6">
        <v>40625</v>
      </c>
      <c r="C1181" s="10">
        <f t="shared" si="0"/>
        <v>2011</v>
      </c>
      <c r="D1181" s="8" t="s">
        <v>13</v>
      </c>
      <c r="E1181" s="11">
        <v>330</v>
      </c>
    </row>
    <row r="1182" spans="1:5" ht="14">
      <c r="A1182" s="8" t="s">
        <v>249</v>
      </c>
      <c r="B1182" s="6">
        <v>40611</v>
      </c>
      <c r="C1182" s="10">
        <f t="shared" si="0"/>
        <v>2011</v>
      </c>
      <c r="D1182" s="8" t="s">
        <v>9</v>
      </c>
      <c r="E1182" s="11">
        <v>532</v>
      </c>
    </row>
    <row r="1183" spans="1:5" ht="14">
      <c r="A1183" s="8" t="s">
        <v>249</v>
      </c>
      <c r="B1183" s="6">
        <v>40611</v>
      </c>
      <c r="C1183" s="10">
        <f t="shared" si="0"/>
        <v>2011</v>
      </c>
      <c r="D1183" s="8" t="s">
        <v>10</v>
      </c>
      <c r="E1183" s="11">
        <v>424</v>
      </c>
    </row>
    <row r="1184" spans="1:5" ht="14">
      <c r="A1184" s="8" t="s">
        <v>249</v>
      </c>
      <c r="B1184" s="6">
        <v>40611</v>
      </c>
      <c r="C1184" s="10">
        <f t="shared" si="0"/>
        <v>2011</v>
      </c>
      <c r="D1184" s="8" t="s">
        <v>12</v>
      </c>
      <c r="E1184" s="11">
        <v>325</v>
      </c>
    </row>
    <row r="1185" spans="1:5" ht="14">
      <c r="A1185" s="8" t="s">
        <v>249</v>
      </c>
      <c r="B1185" s="6">
        <v>40611</v>
      </c>
      <c r="C1185" s="10">
        <f t="shared" si="0"/>
        <v>2011</v>
      </c>
      <c r="D1185" s="8" t="s">
        <v>11</v>
      </c>
      <c r="E1185" s="11">
        <v>276</v>
      </c>
    </row>
    <row r="1186" spans="1:5" ht="14">
      <c r="A1186" s="8" t="s">
        <v>249</v>
      </c>
      <c r="B1186" s="6">
        <v>40611</v>
      </c>
      <c r="C1186" s="10">
        <f t="shared" si="0"/>
        <v>2011</v>
      </c>
      <c r="D1186" s="8" t="s">
        <v>13</v>
      </c>
      <c r="E1186" s="11">
        <v>336</v>
      </c>
    </row>
    <row r="1187" spans="1:5" ht="14">
      <c r="A1187" s="8" t="s">
        <v>250</v>
      </c>
      <c r="B1187" s="6">
        <v>40597</v>
      </c>
      <c r="C1187" s="10">
        <f t="shared" si="0"/>
        <v>2011</v>
      </c>
      <c r="D1187" s="8" t="s">
        <v>9</v>
      </c>
      <c r="E1187" s="11">
        <v>511</v>
      </c>
    </row>
    <row r="1188" spans="1:5" ht="14">
      <c r="A1188" s="8" t="s">
        <v>250</v>
      </c>
      <c r="B1188" s="6">
        <v>40597</v>
      </c>
      <c r="C1188" s="10">
        <f t="shared" si="0"/>
        <v>2011</v>
      </c>
      <c r="D1188" s="8" t="s">
        <v>10</v>
      </c>
      <c r="E1188" s="11">
        <v>424</v>
      </c>
    </row>
    <row r="1189" spans="1:5" ht="14">
      <c r="A1189" s="8" t="s">
        <v>250</v>
      </c>
      <c r="B1189" s="6">
        <v>40597</v>
      </c>
      <c r="C1189" s="10">
        <f t="shared" si="0"/>
        <v>2011</v>
      </c>
      <c r="D1189" s="8" t="s">
        <v>12</v>
      </c>
      <c r="E1189" s="11">
        <v>330</v>
      </c>
    </row>
    <row r="1190" spans="1:5" ht="14">
      <c r="A1190" s="8" t="s">
        <v>250</v>
      </c>
      <c r="B1190" s="6">
        <v>40597</v>
      </c>
      <c r="C1190" s="10">
        <f t="shared" si="0"/>
        <v>2011</v>
      </c>
      <c r="D1190" s="8" t="s">
        <v>11</v>
      </c>
      <c r="E1190" s="11">
        <v>287</v>
      </c>
    </row>
    <row r="1191" spans="1:5" ht="14">
      <c r="A1191" s="8" t="s">
        <v>250</v>
      </c>
      <c r="B1191" s="6">
        <v>40597</v>
      </c>
      <c r="C1191" s="10">
        <f t="shared" si="0"/>
        <v>2011</v>
      </c>
      <c r="D1191" s="8" t="s">
        <v>13</v>
      </c>
      <c r="E1191" s="11">
        <v>336</v>
      </c>
    </row>
    <row r="1192" spans="1:5" ht="14">
      <c r="A1192" s="8" t="s">
        <v>251</v>
      </c>
      <c r="B1192" s="6">
        <v>40583</v>
      </c>
      <c r="C1192" s="10">
        <f t="shared" si="0"/>
        <v>2011</v>
      </c>
      <c r="D1192" s="8" t="s">
        <v>9</v>
      </c>
      <c r="E1192" s="11">
        <v>523</v>
      </c>
    </row>
    <row r="1193" spans="1:5" ht="14">
      <c r="A1193" s="8" t="s">
        <v>251</v>
      </c>
      <c r="B1193" s="6">
        <v>40583</v>
      </c>
      <c r="C1193" s="10">
        <f t="shared" si="0"/>
        <v>2011</v>
      </c>
      <c r="D1193" s="8" t="s">
        <v>10</v>
      </c>
      <c r="E1193" s="11">
        <v>431</v>
      </c>
    </row>
    <row r="1194" spans="1:5" ht="14">
      <c r="A1194" s="8" t="s">
        <v>251</v>
      </c>
      <c r="B1194" s="6">
        <v>40583</v>
      </c>
      <c r="C1194" s="10">
        <f t="shared" si="0"/>
        <v>2011</v>
      </c>
      <c r="D1194" s="8" t="s">
        <v>12</v>
      </c>
      <c r="E1194" s="11">
        <v>328</v>
      </c>
    </row>
    <row r="1195" spans="1:5" ht="14">
      <c r="A1195" s="8" t="s">
        <v>251</v>
      </c>
      <c r="B1195" s="6">
        <v>40583</v>
      </c>
      <c r="C1195" s="10">
        <f t="shared" si="0"/>
        <v>2011</v>
      </c>
      <c r="D1195" s="8" t="s">
        <v>11</v>
      </c>
      <c r="E1195" s="11">
        <v>275</v>
      </c>
    </row>
    <row r="1196" spans="1:5" ht="14">
      <c r="A1196" s="8" t="s">
        <v>251</v>
      </c>
      <c r="B1196" s="6">
        <v>40583</v>
      </c>
      <c r="C1196" s="10">
        <f t="shared" si="0"/>
        <v>2011</v>
      </c>
      <c r="D1196" s="8" t="s">
        <v>13</v>
      </c>
      <c r="E1196" s="11">
        <v>333</v>
      </c>
    </row>
    <row r="1197" spans="1:5" ht="14">
      <c r="A1197" s="8" t="s">
        <v>252</v>
      </c>
      <c r="B1197" s="6">
        <v>40562</v>
      </c>
      <c r="C1197" s="10">
        <f t="shared" si="0"/>
        <v>2011</v>
      </c>
      <c r="D1197" s="8" t="s">
        <v>9</v>
      </c>
      <c r="E1197" s="11">
        <v>607</v>
      </c>
    </row>
    <row r="1198" spans="1:5" ht="14">
      <c r="A1198" s="8" t="s">
        <v>252</v>
      </c>
      <c r="B1198" s="6">
        <v>40562</v>
      </c>
      <c r="C1198" s="10">
        <f t="shared" si="0"/>
        <v>2011</v>
      </c>
      <c r="D1198" s="8" t="s">
        <v>10</v>
      </c>
      <c r="E1198" s="11">
        <v>483</v>
      </c>
    </row>
    <row r="1199" spans="1:5" ht="14">
      <c r="A1199" s="8" t="s">
        <v>252</v>
      </c>
      <c r="B1199" s="6">
        <v>40562</v>
      </c>
      <c r="C1199" s="10">
        <f t="shared" si="0"/>
        <v>2011</v>
      </c>
      <c r="D1199" s="8" t="s">
        <v>12</v>
      </c>
      <c r="E1199" s="11">
        <v>339</v>
      </c>
    </row>
    <row r="1200" spans="1:5" ht="14">
      <c r="A1200" s="8" t="s">
        <v>252</v>
      </c>
      <c r="B1200" s="6">
        <v>40562</v>
      </c>
      <c r="C1200" s="10">
        <f t="shared" si="0"/>
        <v>2011</v>
      </c>
      <c r="D1200" s="8" t="s">
        <v>11</v>
      </c>
      <c r="E1200" s="11">
        <v>207</v>
      </c>
    </row>
    <row r="1201" spans="1:5" ht="14">
      <c r="A1201" s="8" t="s">
        <v>252</v>
      </c>
      <c r="B1201" s="6">
        <v>40562</v>
      </c>
      <c r="C1201" s="10">
        <f t="shared" si="0"/>
        <v>2011</v>
      </c>
      <c r="D1201" s="8" t="s">
        <v>13</v>
      </c>
      <c r="E1201" s="11">
        <v>319</v>
      </c>
    </row>
    <row r="1202" spans="1:5" ht="14">
      <c r="A1202" s="8" t="s">
        <v>253</v>
      </c>
      <c r="B1202" s="6">
        <v>40548</v>
      </c>
      <c r="C1202" s="10">
        <f t="shared" si="0"/>
        <v>2011</v>
      </c>
      <c r="D1202" s="8" t="s">
        <v>9</v>
      </c>
      <c r="E1202" s="11">
        <v>614</v>
      </c>
    </row>
    <row r="1203" spans="1:5" ht="14">
      <c r="A1203" s="8" t="s">
        <v>253</v>
      </c>
      <c r="B1203" s="6">
        <v>40548</v>
      </c>
      <c r="C1203" s="10">
        <f t="shared" si="0"/>
        <v>2011</v>
      </c>
      <c r="D1203" s="8" t="s">
        <v>10</v>
      </c>
      <c r="E1203" s="11">
        <v>481</v>
      </c>
    </row>
    <row r="1204" spans="1:5" ht="14">
      <c r="A1204" s="8" t="s">
        <v>253</v>
      </c>
      <c r="B1204" s="6">
        <v>40548</v>
      </c>
      <c r="C1204" s="10">
        <f t="shared" si="0"/>
        <v>2011</v>
      </c>
      <c r="D1204" s="8" t="s">
        <v>12</v>
      </c>
      <c r="E1204" s="11">
        <v>340</v>
      </c>
    </row>
    <row r="1205" spans="1:5" ht="14">
      <c r="A1205" s="8" t="s">
        <v>253</v>
      </c>
      <c r="B1205" s="6">
        <v>40548</v>
      </c>
      <c r="C1205" s="10">
        <f t="shared" si="0"/>
        <v>2011</v>
      </c>
      <c r="D1205" s="8" t="s">
        <v>11</v>
      </c>
      <c r="E1205" s="11">
        <v>205</v>
      </c>
    </row>
    <row r="1206" spans="1:5" ht="14">
      <c r="A1206" s="8" t="s">
        <v>253</v>
      </c>
      <c r="B1206" s="6">
        <v>40548</v>
      </c>
      <c r="C1206" s="10">
        <f t="shared" si="0"/>
        <v>2011</v>
      </c>
      <c r="D1206" s="8" t="s">
        <v>13</v>
      </c>
      <c r="E1206" s="11">
        <v>309</v>
      </c>
    </row>
    <row r="1207" spans="1:5" ht="14">
      <c r="A1207" s="8" t="s">
        <v>254</v>
      </c>
      <c r="B1207" s="6">
        <v>40534</v>
      </c>
      <c r="C1207" s="10">
        <f t="shared" si="0"/>
        <v>2010</v>
      </c>
      <c r="D1207" s="8" t="s">
        <v>9</v>
      </c>
      <c r="E1207" s="11">
        <v>617</v>
      </c>
    </row>
    <row r="1208" spans="1:5" ht="14">
      <c r="A1208" s="8" t="s">
        <v>254</v>
      </c>
      <c r="B1208" s="6">
        <v>40534</v>
      </c>
      <c r="C1208" s="10">
        <f t="shared" si="0"/>
        <v>2010</v>
      </c>
      <c r="D1208" s="8" t="s">
        <v>10</v>
      </c>
      <c r="E1208" s="11">
        <v>499</v>
      </c>
    </row>
    <row r="1209" spans="1:5" ht="14">
      <c r="A1209" s="8" t="s">
        <v>254</v>
      </c>
      <c r="B1209" s="6">
        <v>40534</v>
      </c>
      <c r="C1209" s="10">
        <f t="shared" si="0"/>
        <v>2010</v>
      </c>
      <c r="D1209" s="8" t="s">
        <v>12</v>
      </c>
      <c r="E1209" s="11">
        <v>369</v>
      </c>
    </row>
    <row r="1210" spans="1:5" ht="14">
      <c r="A1210" s="8" t="s">
        <v>254</v>
      </c>
      <c r="B1210" s="6">
        <v>40534</v>
      </c>
      <c r="C1210" s="10">
        <f t="shared" si="0"/>
        <v>2010</v>
      </c>
      <c r="D1210" s="8" t="s">
        <v>11</v>
      </c>
      <c r="E1210" s="11">
        <v>208</v>
      </c>
    </row>
    <row r="1211" spans="1:5" ht="14">
      <c r="A1211" s="8" t="s">
        <v>254</v>
      </c>
      <c r="B1211" s="6">
        <v>40534</v>
      </c>
      <c r="C1211" s="10">
        <f t="shared" si="0"/>
        <v>2010</v>
      </c>
      <c r="D1211" s="8" t="s">
        <v>13</v>
      </c>
      <c r="E1211" s="11">
        <v>311</v>
      </c>
    </row>
    <row r="1212" spans="1:5" ht="14">
      <c r="A1212" s="8" t="s">
        <v>255</v>
      </c>
      <c r="B1212" s="6">
        <v>40520</v>
      </c>
      <c r="C1212" s="10">
        <f t="shared" si="0"/>
        <v>2010</v>
      </c>
      <c r="D1212" s="8" t="s">
        <v>9</v>
      </c>
      <c r="E1212" s="11">
        <v>598</v>
      </c>
    </row>
    <row r="1213" spans="1:5" ht="14">
      <c r="A1213" s="8" t="s">
        <v>255</v>
      </c>
      <c r="B1213" s="6">
        <v>40520</v>
      </c>
      <c r="C1213" s="10">
        <f t="shared" si="0"/>
        <v>2010</v>
      </c>
      <c r="D1213" s="8" t="s">
        <v>10</v>
      </c>
      <c r="E1213" s="11">
        <v>479</v>
      </c>
    </row>
    <row r="1214" spans="1:5" ht="14">
      <c r="A1214" s="8" t="s">
        <v>255</v>
      </c>
      <c r="B1214" s="6">
        <v>40520</v>
      </c>
      <c r="C1214" s="10">
        <f t="shared" si="0"/>
        <v>2010</v>
      </c>
      <c r="D1214" s="8" t="s">
        <v>12</v>
      </c>
      <c r="E1214" s="11">
        <v>337</v>
      </c>
    </row>
    <row r="1215" spans="1:5" ht="14">
      <c r="A1215" s="8" t="s">
        <v>255</v>
      </c>
      <c r="B1215" s="6">
        <v>40520</v>
      </c>
      <c r="C1215" s="10">
        <f t="shared" si="0"/>
        <v>2010</v>
      </c>
      <c r="D1215" s="8" t="s">
        <v>11</v>
      </c>
      <c r="E1215" s="11">
        <v>208</v>
      </c>
    </row>
    <row r="1216" spans="1:5" ht="14">
      <c r="A1216" s="8" t="s">
        <v>255</v>
      </c>
      <c r="B1216" s="6">
        <v>40520</v>
      </c>
      <c r="C1216" s="10">
        <f t="shared" si="0"/>
        <v>2010</v>
      </c>
      <c r="D1216" s="8" t="s">
        <v>13</v>
      </c>
      <c r="E1216" s="11">
        <v>313</v>
      </c>
    </row>
    <row r="1217" spans="1:5" ht="14">
      <c r="A1217" s="8" t="s">
        <v>256</v>
      </c>
      <c r="B1217" s="6">
        <v>40500</v>
      </c>
      <c r="C1217" s="10">
        <f t="shared" si="0"/>
        <v>2010</v>
      </c>
      <c r="D1217" s="8" t="s">
        <v>9</v>
      </c>
      <c r="E1217" s="11">
        <v>597</v>
      </c>
    </row>
    <row r="1218" spans="1:5" ht="14">
      <c r="A1218" s="8" t="s">
        <v>256</v>
      </c>
      <c r="B1218" s="6">
        <v>40500</v>
      </c>
      <c r="C1218" s="10">
        <f t="shared" si="0"/>
        <v>2010</v>
      </c>
      <c r="D1218" s="8" t="s">
        <v>10</v>
      </c>
      <c r="E1218" s="11">
        <v>480</v>
      </c>
    </row>
    <row r="1219" spans="1:5" ht="14">
      <c r="A1219" s="8" t="s">
        <v>256</v>
      </c>
      <c r="B1219" s="6">
        <v>40500</v>
      </c>
      <c r="C1219" s="10">
        <f t="shared" si="0"/>
        <v>2010</v>
      </c>
      <c r="D1219" s="8" t="s">
        <v>12</v>
      </c>
      <c r="E1219" s="11">
        <v>361</v>
      </c>
    </row>
    <row r="1220" spans="1:5" ht="14">
      <c r="A1220" s="8" t="s">
        <v>256</v>
      </c>
      <c r="B1220" s="6">
        <v>40500</v>
      </c>
      <c r="C1220" s="10">
        <f t="shared" si="0"/>
        <v>2010</v>
      </c>
      <c r="D1220" s="8" t="s">
        <v>11</v>
      </c>
      <c r="E1220" s="11">
        <v>205</v>
      </c>
    </row>
    <row r="1221" spans="1:5" ht="14">
      <c r="A1221" s="8" t="s">
        <v>256</v>
      </c>
      <c r="B1221" s="6">
        <v>40500</v>
      </c>
      <c r="C1221" s="10">
        <f t="shared" si="0"/>
        <v>2010</v>
      </c>
      <c r="D1221" s="8" t="s">
        <v>13</v>
      </c>
      <c r="E1221" s="11">
        <v>333</v>
      </c>
    </row>
    <row r="1222" spans="1:5" ht="14">
      <c r="A1222" s="8" t="s">
        <v>257</v>
      </c>
      <c r="B1222" s="6">
        <v>40485</v>
      </c>
      <c r="C1222" s="10">
        <f t="shared" si="0"/>
        <v>2010</v>
      </c>
      <c r="D1222" s="8" t="s">
        <v>9</v>
      </c>
      <c r="E1222" s="11">
        <v>598</v>
      </c>
    </row>
    <row r="1223" spans="1:5" ht="14">
      <c r="A1223" s="8" t="s">
        <v>257</v>
      </c>
      <c r="B1223" s="6">
        <v>40485</v>
      </c>
      <c r="C1223" s="10">
        <f t="shared" si="0"/>
        <v>2010</v>
      </c>
      <c r="D1223" s="8" t="s">
        <v>10</v>
      </c>
      <c r="E1223" s="11">
        <v>482</v>
      </c>
    </row>
    <row r="1224" spans="1:5" ht="14">
      <c r="A1224" s="8" t="s">
        <v>257</v>
      </c>
      <c r="B1224" s="6">
        <v>40485</v>
      </c>
      <c r="C1224" s="10">
        <f t="shared" si="0"/>
        <v>2010</v>
      </c>
      <c r="D1224" s="8" t="s">
        <v>12</v>
      </c>
      <c r="E1224" s="11">
        <v>357</v>
      </c>
    </row>
    <row r="1225" spans="1:5" ht="14">
      <c r="A1225" s="8" t="s">
        <v>257</v>
      </c>
      <c r="B1225" s="6">
        <v>40485</v>
      </c>
      <c r="C1225" s="10">
        <f t="shared" si="0"/>
        <v>2010</v>
      </c>
      <c r="D1225" s="8" t="s">
        <v>11</v>
      </c>
      <c r="E1225" s="11">
        <v>205</v>
      </c>
    </row>
    <row r="1226" spans="1:5" ht="14">
      <c r="A1226" s="8" t="s">
        <v>257</v>
      </c>
      <c r="B1226" s="6">
        <v>40485</v>
      </c>
      <c r="C1226" s="10">
        <f t="shared" si="0"/>
        <v>2010</v>
      </c>
      <c r="D1226" s="8" t="s">
        <v>13</v>
      </c>
      <c r="E1226" s="11">
        <v>316</v>
      </c>
    </row>
    <row r="1227" spans="1:5" ht="14">
      <c r="A1227" s="8" t="s">
        <v>258</v>
      </c>
      <c r="B1227" s="6">
        <v>40471</v>
      </c>
      <c r="C1227" s="10">
        <f t="shared" si="0"/>
        <v>2010</v>
      </c>
      <c r="D1227" s="8" t="s">
        <v>9</v>
      </c>
      <c r="E1227" s="11">
        <v>647</v>
      </c>
    </row>
    <row r="1228" spans="1:5" ht="14">
      <c r="A1228" s="8" t="s">
        <v>258</v>
      </c>
      <c r="B1228" s="6">
        <v>40471</v>
      </c>
      <c r="C1228" s="10">
        <f t="shared" si="0"/>
        <v>2010</v>
      </c>
      <c r="D1228" s="8" t="s">
        <v>10</v>
      </c>
      <c r="E1228" s="11">
        <v>479</v>
      </c>
    </row>
    <row r="1229" spans="1:5" ht="14">
      <c r="A1229" s="8" t="s">
        <v>258</v>
      </c>
      <c r="B1229" s="6">
        <v>40471</v>
      </c>
      <c r="C1229" s="10">
        <f t="shared" si="0"/>
        <v>2010</v>
      </c>
      <c r="D1229" s="8" t="s">
        <v>12</v>
      </c>
      <c r="E1229" s="11">
        <v>333</v>
      </c>
    </row>
    <row r="1230" spans="1:5" ht="14">
      <c r="A1230" s="8" t="s">
        <v>258</v>
      </c>
      <c r="B1230" s="6">
        <v>40471</v>
      </c>
      <c r="C1230" s="10">
        <f t="shared" si="0"/>
        <v>2010</v>
      </c>
      <c r="D1230" s="8" t="s">
        <v>11</v>
      </c>
      <c r="E1230" s="11">
        <v>210</v>
      </c>
    </row>
    <row r="1231" spans="1:5" ht="14">
      <c r="A1231" s="8" t="s">
        <v>258</v>
      </c>
      <c r="B1231" s="6">
        <v>40471</v>
      </c>
      <c r="C1231" s="10">
        <f t="shared" si="0"/>
        <v>2010</v>
      </c>
      <c r="D1231" s="8" t="s">
        <v>13</v>
      </c>
      <c r="E1231" s="11">
        <v>311</v>
      </c>
    </row>
    <row r="1232" spans="1:5" ht="14">
      <c r="A1232" s="8" t="s">
        <v>259</v>
      </c>
      <c r="B1232" s="6">
        <v>40457</v>
      </c>
      <c r="C1232" s="10">
        <f t="shared" si="0"/>
        <v>2010</v>
      </c>
      <c r="D1232" s="8" t="s">
        <v>9</v>
      </c>
      <c r="E1232" s="11">
        <v>601</v>
      </c>
    </row>
    <row r="1233" spans="1:5" ht="14">
      <c r="A1233" s="8" t="s">
        <v>259</v>
      </c>
      <c r="B1233" s="6">
        <v>40457</v>
      </c>
      <c r="C1233" s="10">
        <f t="shared" si="0"/>
        <v>2010</v>
      </c>
      <c r="D1233" s="8" t="s">
        <v>10</v>
      </c>
      <c r="E1233" s="11">
        <v>479</v>
      </c>
    </row>
    <row r="1234" spans="1:5" ht="14">
      <c r="A1234" s="8" t="s">
        <v>259</v>
      </c>
      <c r="B1234" s="6">
        <v>40457</v>
      </c>
      <c r="C1234" s="10">
        <f t="shared" si="0"/>
        <v>2010</v>
      </c>
      <c r="D1234" s="8" t="s">
        <v>12</v>
      </c>
      <c r="E1234" s="11">
        <v>345</v>
      </c>
    </row>
    <row r="1235" spans="1:5" ht="14">
      <c r="A1235" s="8" t="s">
        <v>259</v>
      </c>
      <c r="B1235" s="6">
        <v>40457</v>
      </c>
      <c r="C1235" s="10">
        <f t="shared" si="0"/>
        <v>2010</v>
      </c>
      <c r="D1235" s="8" t="s">
        <v>11</v>
      </c>
      <c r="E1235" s="11">
        <v>218</v>
      </c>
    </row>
    <row r="1236" spans="1:5" ht="14">
      <c r="A1236" s="8" t="s">
        <v>259</v>
      </c>
      <c r="B1236" s="6">
        <v>40457</v>
      </c>
      <c r="C1236" s="10">
        <f t="shared" si="0"/>
        <v>2010</v>
      </c>
      <c r="D1236" s="8" t="s">
        <v>13</v>
      </c>
      <c r="E1236" s="11">
        <v>311</v>
      </c>
    </row>
    <row r="1237" spans="1:5" ht="14">
      <c r="A1237" s="8" t="s">
        <v>260</v>
      </c>
      <c r="B1237" s="6">
        <v>40443</v>
      </c>
      <c r="C1237" s="10">
        <f t="shared" si="0"/>
        <v>2010</v>
      </c>
      <c r="D1237" s="8" t="s">
        <v>9</v>
      </c>
      <c r="E1237" s="11">
        <v>597</v>
      </c>
    </row>
    <row r="1238" spans="1:5" ht="14">
      <c r="A1238" s="8" t="s">
        <v>260</v>
      </c>
      <c r="B1238" s="6">
        <v>40443</v>
      </c>
      <c r="C1238" s="10">
        <f t="shared" si="0"/>
        <v>2010</v>
      </c>
      <c r="D1238" s="8" t="s">
        <v>10</v>
      </c>
      <c r="E1238" s="11">
        <v>488</v>
      </c>
    </row>
    <row r="1239" spans="1:5" ht="14">
      <c r="A1239" s="8" t="s">
        <v>260</v>
      </c>
      <c r="B1239" s="6">
        <v>40443</v>
      </c>
      <c r="C1239" s="10">
        <f t="shared" si="0"/>
        <v>2010</v>
      </c>
      <c r="D1239" s="8" t="s">
        <v>12</v>
      </c>
      <c r="E1239" s="11">
        <v>338</v>
      </c>
    </row>
    <row r="1240" spans="1:5" ht="14">
      <c r="A1240" s="8" t="s">
        <v>260</v>
      </c>
      <c r="B1240" s="6">
        <v>40443</v>
      </c>
      <c r="C1240" s="10">
        <f t="shared" si="0"/>
        <v>2010</v>
      </c>
      <c r="D1240" s="8" t="s">
        <v>11</v>
      </c>
      <c r="E1240" s="11">
        <v>206</v>
      </c>
    </row>
    <row r="1241" spans="1:5" ht="14">
      <c r="A1241" s="8" t="s">
        <v>260</v>
      </c>
      <c r="B1241" s="6">
        <v>40443</v>
      </c>
      <c r="C1241" s="10">
        <f t="shared" si="0"/>
        <v>2010</v>
      </c>
      <c r="D1241" s="8" t="s">
        <v>13</v>
      </c>
      <c r="E1241" s="11">
        <v>309</v>
      </c>
    </row>
    <row r="1242" spans="1:5" ht="14">
      <c r="A1242" s="8" t="s">
        <v>261</v>
      </c>
      <c r="B1242" s="6">
        <v>40429</v>
      </c>
      <c r="C1242" s="10">
        <f t="shared" si="0"/>
        <v>2010</v>
      </c>
      <c r="D1242" s="8" t="s">
        <v>9</v>
      </c>
      <c r="E1242" s="11">
        <v>631</v>
      </c>
    </row>
    <row r="1243" spans="1:5" ht="14">
      <c r="A1243" s="8" t="s">
        <v>261</v>
      </c>
      <c r="B1243" s="6">
        <v>40429</v>
      </c>
      <c r="C1243" s="10">
        <f t="shared" si="0"/>
        <v>2010</v>
      </c>
      <c r="D1243" s="8" t="s">
        <v>10</v>
      </c>
      <c r="E1243" s="11">
        <v>479</v>
      </c>
    </row>
    <row r="1244" spans="1:5" ht="14">
      <c r="A1244" s="8" t="s">
        <v>261</v>
      </c>
      <c r="B1244" s="6">
        <v>40429</v>
      </c>
      <c r="C1244" s="10">
        <f t="shared" si="0"/>
        <v>2010</v>
      </c>
      <c r="D1244" s="8" t="s">
        <v>12</v>
      </c>
      <c r="E1244" s="11">
        <v>342</v>
      </c>
    </row>
    <row r="1245" spans="1:5" ht="14">
      <c r="A1245" s="8" t="s">
        <v>261</v>
      </c>
      <c r="B1245" s="6">
        <v>40429</v>
      </c>
      <c r="C1245" s="10">
        <f t="shared" si="0"/>
        <v>2010</v>
      </c>
      <c r="D1245" s="8" t="s">
        <v>11</v>
      </c>
      <c r="E1245" s="11">
        <v>204</v>
      </c>
    </row>
    <row r="1246" spans="1:5" ht="14">
      <c r="A1246" s="8" t="s">
        <v>261</v>
      </c>
      <c r="B1246" s="6">
        <v>40429</v>
      </c>
      <c r="C1246" s="10">
        <f t="shared" si="0"/>
        <v>2010</v>
      </c>
      <c r="D1246" s="8" t="s">
        <v>13</v>
      </c>
      <c r="E1246" s="11">
        <v>310</v>
      </c>
    </row>
    <row r="1247" spans="1:5" ht="14">
      <c r="A1247" s="8" t="s">
        <v>262</v>
      </c>
      <c r="B1247" s="6">
        <v>40408</v>
      </c>
      <c r="C1247" s="10">
        <f t="shared" si="0"/>
        <v>2010</v>
      </c>
      <c r="D1247" s="8" t="s">
        <v>9</v>
      </c>
      <c r="E1247" s="11">
        <v>606</v>
      </c>
    </row>
    <row r="1248" spans="1:5" ht="14">
      <c r="A1248" s="8" t="s">
        <v>262</v>
      </c>
      <c r="B1248" s="6">
        <v>40408</v>
      </c>
      <c r="C1248" s="10">
        <f t="shared" si="0"/>
        <v>2010</v>
      </c>
      <c r="D1248" s="8" t="s">
        <v>10</v>
      </c>
      <c r="E1248" s="11">
        <v>482</v>
      </c>
    </row>
    <row r="1249" spans="1:5" ht="14">
      <c r="A1249" s="8" t="s">
        <v>262</v>
      </c>
      <c r="B1249" s="6">
        <v>40408</v>
      </c>
      <c r="C1249" s="10">
        <f t="shared" si="0"/>
        <v>2010</v>
      </c>
      <c r="D1249" s="8" t="s">
        <v>12</v>
      </c>
      <c r="E1249" s="11">
        <v>335</v>
      </c>
    </row>
    <row r="1250" spans="1:5" ht="14">
      <c r="A1250" s="8" t="s">
        <v>262</v>
      </c>
      <c r="B1250" s="6">
        <v>40408</v>
      </c>
      <c r="C1250" s="10">
        <f t="shared" si="0"/>
        <v>2010</v>
      </c>
      <c r="D1250" s="8" t="s">
        <v>11</v>
      </c>
      <c r="E1250" s="11">
        <v>206</v>
      </c>
    </row>
    <row r="1251" spans="1:5" ht="14">
      <c r="A1251" s="8" t="s">
        <v>262</v>
      </c>
      <c r="B1251" s="6">
        <v>40408</v>
      </c>
      <c r="C1251" s="10">
        <f t="shared" si="0"/>
        <v>2010</v>
      </c>
      <c r="D1251" s="8" t="s">
        <v>13</v>
      </c>
      <c r="E1251" s="11">
        <v>315</v>
      </c>
    </row>
    <row r="1252" spans="1:5" ht="14">
      <c r="A1252" s="8" t="s">
        <v>263</v>
      </c>
      <c r="B1252" s="6">
        <v>40394</v>
      </c>
      <c r="C1252" s="10">
        <f t="shared" si="0"/>
        <v>2010</v>
      </c>
      <c r="D1252" s="8" t="s">
        <v>9</v>
      </c>
      <c r="E1252" s="11">
        <v>622</v>
      </c>
    </row>
    <row r="1253" spans="1:5" ht="14">
      <c r="A1253" s="8" t="s">
        <v>263</v>
      </c>
      <c r="B1253" s="6">
        <v>40394</v>
      </c>
      <c r="C1253" s="10">
        <f t="shared" si="0"/>
        <v>2010</v>
      </c>
      <c r="D1253" s="8" t="s">
        <v>10</v>
      </c>
      <c r="E1253" s="11">
        <v>479</v>
      </c>
    </row>
    <row r="1254" spans="1:5" ht="14">
      <c r="A1254" s="8" t="s">
        <v>263</v>
      </c>
      <c r="B1254" s="6">
        <v>40394</v>
      </c>
      <c r="C1254" s="10">
        <f t="shared" si="0"/>
        <v>2010</v>
      </c>
      <c r="D1254" s="8" t="s">
        <v>12</v>
      </c>
      <c r="E1254" s="11">
        <v>336</v>
      </c>
    </row>
    <row r="1255" spans="1:5" ht="14">
      <c r="A1255" s="8" t="s">
        <v>263</v>
      </c>
      <c r="B1255" s="6">
        <v>40394</v>
      </c>
      <c r="C1255" s="10">
        <f t="shared" si="0"/>
        <v>2010</v>
      </c>
      <c r="D1255" s="8" t="s">
        <v>11</v>
      </c>
      <c r="E1255" s="11">
        <v>205</v>
      </c>
    </row>
    <row r="1256" spans="1:5" ht="14">
      <c r="A1256" s="8" t="s">
        <v>263</v>
      </c>
      <c r="B1256" s="6">
        <v>40394</v>
      </c>
      <c r="C1256" s="10">
        <f t="shared" si="0"/>
        <v>2010</v>
      </c>
      <c r="D1256" s="8" t="s">
        <v>13</v>
      </c>
      <c r="E1256" s="11">
        <v>309</v>
      </c>
    </row>
    <row r="1257" spans="1:5" ht="14">
      <c r="A1257" s="8" t="s">
        <v>264</v>
      </c>
      <c r="B1257" s="6">
        <v>40380</v>
      </c>
      <c r="C1257" s="10">
        <f t="shared" si="0"/>
        <v>2010</v>
      </c>
      <c r="D1257" s="8" t="s">
        <v>9</v>
      </c>
      <c r="E1257" s="11">
        <v>699</v>
      </c>
    </row>
    <row r="1258" spans="1:5" ht="14">
      <c r="A1258" s="8" t="s">
        <v>264</v>
      </c>
      <c r="B1258" s="6">
        <v>40380</v>
      </c>
      <c r="C1258" s="10">
        <f t="shared" si="0"/>
        <v>2010</v>
      </c>
      <c r="D1258" s="8" t="s">
        <v>10</v>
      </c>
      <c r="E1258" s="11">
        <v>552</v>
      </c>
    </row>
    <row r="1259" spans="1:5" ht="14">
      <c r="A1259" s="8" t="s">
        <v>264</v>
      </c>
      <c r="B1259" s="6">
        <v>40380</v>
      </c>
      <c r="C1259" s="10">
        <f t="shared" si="0"/>
        <v>2010</v>
      </c>
      <c r="D1259" s="8" t="s">
        <v>12</v>
      </c>
      <c r="E1259" s="11">
        <v>337</v>
      </c>
    </row>
    <row r="1260" spans="1:5" ht="14">
      <c r="A1260" s="8" t="s">
        <v>264</v>
      </c>
      <c r="B1260" s="6">
        <v>40380</v>
      </c>
      <c r="C1260" s="10">
        <f t="shared" si="0"/>
        <v>2010</v>
      </c>
      <c r="D1260" s="8" t="s">
        <v>11</v>
      </c>
      <c r="E1260" s="11">
        <v>183</v>
      </c>
    </row>
    <row r="1261" spans="1:5" ht="14">
      <c r="A1261" s="8" t="s">
        <v>264</v>
      </c>
      <c r="B1261" s="6">
        <v>40380</v>
      </c>
      <c r="C1261" s="10">
        <f t="shared" si="0"/>
        <v>2010</v>
      </c>
      <c r="D1261" s="8" t="s">
        <v>13</v>
      </c>
      <c r="E1261" s="11">
        <v>363</v>
      </c>
    </row>
    <row r="1262" spans="1:5" ht="14">
      <c r="A1262" s="8" t="s">
        <v>265</v>
      </c>
      <c r="B1262" s="6">
        <v>40366</v>
      </c>
      <c r="C1262" s="10">
        <f t="shared" si="0"/>
        <v>2010</v>
      </c>
      <c r="D1262" s="8" t="s">
        <v>9</v>
      </c>
      <c r="E1262" s="11">
        <v>700</v>
      </c>
    </row>
    <row r="1263" spans="1:5" ht="14">
      <c r="A1263" s="8" t="s">
        <v>265</v>
      </c>
      <c r="B1263" s="6">
        <v>40366</v>
      </c>
      <c r="C1263" s="10">
        <f t="shared" si="0"/>
        <v>2010</v>
      </c>
      <c r="D1263" s="8" t="s">
        <v>10</v>
      </c>
      <c r="E1263" s="11">
        <v>557</v>
      </c>
    </row>
    <row r="1264" spans="1:5" ht="14">
      <c r="A1264" s="8" t="s">
        <v>265</v>
      </c>
      <c r="B1264" s="6">
        <v>40366</v>
      </c>
      <c r="C1264" s="10">
        <f t="shared" si="0"/>
        <v>2010</v>
      </c>
      <c r="D1264" s="8" t="s">
        <v>12</v>
      </c>
      <c r="E1264" s="11">
        <v>351</v>
      </c>
    </row>
    <row r="1265" spans="1:5" ht="14">
      <c r="A1265" s="8" t="s">
        <v>265</v>
      </c>
      <c r="B1265" s="6">
        <v>40366</v>
      </c>
      <c r="C1265" s="10">
        <f t="shared" si="0"/>
        <v>2010</v>
      </c>
      <c r="D1265" s="8" t="s">
        <v>11</v>
      </c>
      <c r="E1265" s="11">
        <v>177</v>
      </c>
    </row>
    <row r="1266" spans="1:5" ht="14">
      <c r="A1266" s="8" t="s">
        <v>265</v>
      </c>
      <c r="B1266" s="6">
        <v>40366</v>
      </c>
      <c r="C1266" s="10">
        <f t="shared" si="0"/>
        <v>2010</v>
      </c>
      <c r="D1266" s="8" t="s">
        <v>13</v>
      </c>
      <c r="E1266" s="11">
        <v>399</v>
      </c>
    </row>
    <row r="1267" spans="1:5" ht="14">
      <c r="A1267" s="8" t="s">
        <v>266</v>
      </c>
      <c r="B1267" s="6">
        <v>40352</v>
      </c>
      <c r="C1267" s="10">
        <f t="shared" si="0"/>
        <v>2010</v>
      </c>
      <c r="D1267" s="8" t="s">
        <v>9</v>
      </c>
      <c r="E1267" s="11">
        <v>699</v>
      </c>
    </row>
    <row r="1268" spans="1:5" ht="14">
      <c r="A1268" s="8" t="s">
        <v>266</v>
      </c>
      <c r="B1268" s="6">
        <v>40352</v>
      </c>
      <c r="C1268" s="10">
        <f t="shared" si="0"/>
        <v>2010</v>
      </c>
      <c r="D1268" s="8" t="s">
        <v>10</v>
      </c>
      <c r="E1268" s="11">
        <v>557</v>
      </c>
    </row>
    <row r="1269" spans="1:5" ht="14">
      <c r="A1269" s="8" t="s">
        <v>266</v>
      </c>
      <c r="B1269" s="6">
        <v>40352</v>
      </c>
      <c r="C1269" s="10">
        <f t="shared" si="0"/>
        <v>2010</v>
      </c>
      <c r="D1269" s="8" t="s">
        <v>12</v>
      </c>
      <c r="E1269" s="11">
        <v>340</v>
      </c>
    </row>
    <row r="1270" spans="1:5" ht="14">
      <c r="A1270" s="8" t="s">
        <v>266</v>
      </c>
      <c r="B1270" s="6">
        <v>40352</v>
      </c>
      <c r="C1270" s="10">
        <f t="shared" si="0"/>
        <v>2010</v>
      </c>
      <c r="D1270" s="8" t="s">
        <v>11</v>
      </c>
      <c r="E1270" s="11">
        <v>182</v>
      </c>
    </row>
    <row r="1271" spans="1:5" ht="14">
      <c r="A1271" s="8" t="s">
        <v>266</v>
      </c>
      <c r="B1271" s="6">
        <v>40352</v>
      </c>
      <c r="C1271" s="10">
        <f t="shared" si="0"/>
        <v>2010</v>
      </c>
      <c r="D1271" s="8" t="s">
        <v>13</v>
      </c>
      <c r="E1271" s="11">
        <v>362</v>
      </c>
    </row>
    <row r="1272" spans="1:5" ht="14">
      <c r="A1272" s="8" t="s">
        <v>267</v>
      </c>
      <c r="B1272" s="6">
        <v>40338</v>
      </c>
      <c r="C1272" s="10">
        <f t="shared" si="0"/>
        <v>2010</v>
      </c>
      <c r="D1272" s="8" t="s">
        <v>9</v>
      </c>
      <c r="E1272" s="11">
        <v>706</v>
      </c>
    </row>
    <row r="1273" spans="1:5" ht="14">
      <c r="A1273" s="8" t="s">
        <v>267</v>
      </c>
      <c r="B1273" s="6">
        <v>40338</v>
      </c>
      <c r="C1273" s="10">
        <f t="shared" si="0"/>
        <v>2010</v>
      </c>
      <c r="D1273" s="8" t="s">
        <v>10</v>
      </c>
      <c r="E1273" s="11">
        <v>553</v>
      </c>
    </row>
    <row r="1274" spans="1:5" ht="14">
      <c r="A1274" s="8" t="s">
        <v>267</v>
      </c>
      <c r="B1274" s="6">
        <v>40338</v>
      </c>
      <c r="C1274" s="10">
        <f t="shared" si="0"/>
        <v>2010</v>
      </c>
      <c r="D1274" s="8" t="s">
        <v>12</v>
      </c>
      <c r="E1274" s="11">
        <v>359</v>
      </c>
    </row>
    <row r="1275" spans="1:5" ht="14">
      <c r="A1275" s="8" t="s">
        <v>267</v>
      </c>
      <c r="B1275" s="6">
        <v>40338</v>
      </c>
      <c r="C1275" s="10">
        <f t="shared" si="0"/>
        <v>2010</v>
      </c>
      <c r="D1275" s="8" t="s">
        <v>11</v>
      </c>
      <c r="E1275" s="11">
        <v>178</v>
      </c>
    </row>
    <row r="1276" spans="1:5" ht="14">
      <c r="A1276" s="8" t="s">
        <v>267</v>
      </c>
      <c r="B1276" s="6">
        <v>40338</v>
      </c>
      <c r="C1276" s="10">
        <f t="shared" si="0"/>
        <v>2010</v>
      </c>
      <c r="D1276" s="8" t="s">
        <v>13</v>
      </c>
      <c r="E1276" s="11">
        <v>361</v>
      </c>
    </row>
    <row r="1277" spans="1:5" ht="14">
      <c r="A1277" s="8" t="s">
        <v>268</v>
      </c>
      <c r="B1277" s="6">
        <v>40317</v>
      </c>
      <c r="C1277" s="10">
        <f t="shared" si="0"/>
        <v>2010</v>
      </c>
      <c r="D1277" s="8" t="s">
        <v>9</v>
      </c>
      <c r="E1277" s="11">
        <v>699</v>
      </c>
    </row>
    <row r="1278" spans="1:5" ht="14">
      <c r="A1278" s="8" t="s">
        <v>268</v>
      </c>
      <c r="B1278" s="6">
        <v>40317</v>
      </c>
      <c r="C1278" s="10">
        <f t="shared" si="0"/>
        <v>2010</v>
      </c>
      <c r="D1278" s="8" t="s">
        <v>10</v>
      </c>
      <c r="E1278" s="11">
        <v>561</v>
      </c>
    </row>
    <row r="1279" spans="1:5" ht="14">
      <c r="A1279" s="8" t="s">
        <v>268</v>
      </c>
      <c r="B1279" s="6">
        <v>40317</v>
      </c>
      <c r="C1279" s="10">
        <f t="shared" si="0"/>
        <v>2010</v>
      </c>
      <c r="D1279" s="8" t="s">
        <v>12</v>
      </c>
      <c r="E1279" s="11">
        <v>364</v>
      </c>
    </row>
    <row r="1280" spans="1:5" ht="14">
      <c r="A1280" s="8" t="s">
        <v>268</v>
      </c>
      <c r="B1280" s="6">
        <v>40317</v>
      </c>
      <c r="C1280" s="10">
        <f t="shared" si="0"/>
        <v>2010</v>
      </c>
      <c r="D1280" s="8" t="s">
        <v>11</v>
      </c>
      <c r="E1280" s="11">
        <v>176</v>
      </c>
    </row>
    <row r="1281" spans="1:5" ht="14">
      <c r="A1281" s="8" t="s">
        <v>268</v>
      </c>
      <c r="B1281" s="6">
        <v>40317</v>
      </c>
      <c r="C1281" s="10">
        <f t="shared" si="0"/>
        <v>2010</v>
      </c>
      <c r="D1281" s="8" t="s">
        <v>13</v>
      </c>
      <c r="E1281" s="11">
        <v>367</v>
      </c>
    </row>
    <row r="1282" spans="1:5" ht="14">
      <c r="A1282" s="8" t="s">
        <v>269</v>
      </c>
      <c r="B1282" s="6">
        <v>40303</v>
      </c>
      <c r="C1282" s="10">
        <f t="shared" si="0"/>
        <v>2010</v>
      </c>
      <c r="D1282" s="8" t="s">
        <v>9</v>
      </c>
      <c r="E1282" s="11">
        <v>806</v>
      </c>
    </row>
    <row r="1283" spans="1:5" ht="14">
      <c r="A1283" s="8" t="s">
        <v>269</v>
      </c>
      <c r="B1283" s="6">
        <v>40303</v>
      </c>
      <c r="C1283" s="10">
        <f t="shared" si="0"/>
        <v>2010</v>
      </c>
      <c r="D1283" s="8" t="s">
        <v>10</v>
      </c>
      <c r="E1283" s="11">
        <v>550</v>
      </c>
    </row>
    <row r="1284" spans="1:5" ht="14">
      <c r="A1284" s="8" t="s">
        <v>269</v>
      </c>
      <c r="B1284" s="6">
        <v>40303</v>
      </c>
      <c r="C1284" s="10">
        <f t="shared" si="0"/>
        <v>2010</v>
      </c>
      <c r="D1284" s="8" t="s">
        <v>12</v>
      </c>
      <c r="E1284" s="11">
        <v>340</v>
      </c>
    </row>
    <row r="1285" spans="1:5" ht="14">
      <c r="A1285" s="8" t="s">
        <v>269</v>
      </c>
      <c r="B1285" s="6">
        <v>40303</v>
      </c>
      <c r="C1285" s="10">
        <f t="shared" si="0"/>
        <v>2010</v>
      </c>
      <c r="D1285" s="8" t="s">
        <v>11</v>
      </c>
      <c r="E1285" s="11">
        <v>189</v>
      </c>
    </row>
    <row r="1286" spans="1:5" ht="14">
      <c r="A1286" s="8" t="s">
        <v>269</v>
      </c>
      <c r="B1286" s="6">
        <v>40303</v>
      </c>
      <c r="C1286" s="10">
        <f t="shared" si="0"/>
        <v>2010</v>
      </c>
      <c r="D1286" s="8" t="s">
        <v>13</v>
      </c>
      <c r="E1286" s="11">
        <v>404</v>
      </c>
    </row>
    <row r="1287" spans="1:5" ht="14">
      <c r="A1287" s="8" t="s">
        <v>270</v>
      </c>
      <c r="B1287" s="6">
        <v>40289</v>
      </c>
      <c r="C1287" s="10">
        <f t="shared" si="0"/>
        <v>2010</v>
      </c>
      <c r="D1287" s="8" t="s">
        <v>9</v>
      </c>
      <c r="E1287" s="11">
        <v>706</v>
      </c>
    </row>
    <row r="1288" spans="1:5" ht="14">
      <c r="A1288" s="8" t="s">
        <v>270</v>
      </c>
      <c r="B1288" s="6">
        <v>40289</v>
      </c>
      <c r="C1288" s="10">
        <f t="shared" si="0"/>
        <v>2010</v>
      </c>
      <c r="D1288" s="8" t="s">
        <v>10</v>
      </c>
      <c r="E1288" s="11">
        <v>561</v>
      </c>
    </row>
    <row r="1289" spans="1:5" ht="14">
      <c r="A1289" s="8" t="s">
        <v>270</v>
      </c>
      <c r="B1289" s="6">
        <v>40289</v>
      </c>
      <c r="C1289" s="10">
        <f t="shared" si="0"/>
        <v>2010</v>
      </c>
      <c r="D1289" s="8" t="s">
        <v>12</v>
      </c>
      <c r="E1289" s="11">
        <v>339</v>
      </c>
    </row>
    <row r="1290" spans="1:5" ht="14">
      <c r="A1290" s="8" t="s">
        <v>270</v>
      </c>
      <c r="B1290" s="6">
        <v>40289</v>
      </c>
      <c r="C1290" s="10">
        <f t="shared" si="0"/>
        <v>2010</v>
      </c>
      <c r="D1290" s="8" t="s">
        <v>11</v>
      </c>
      <c r="E1290" s="11">
        <v>203</v>
      </c>
    </row>
    <row r="1291" spans="1:5" ht="14">
      <c r="A1291" s="8" t="s">
        <v>270</v>
      </c>
      <c r="B1291" s="6">
        <v>40289</v>
      </c>
      <c r="C1291" s="10">
        <f t="shared" si="0"/>
        <v>2010</v>
      </c>
      <c r="D1291" s="8" t="s">
        <v>13</v>
      </c>
      <c r="E1291" s="11">
        <v>390</v>
      </c>
    </row>
    <row r="1292" spans="1:5" ht="14">
      <c r="A1292" s="8" t="s">
        <v>271</v>
      </c>
      <c r="B1292" s="6">
        <v>40275</v>
      </c>
      <c r="C1292" s="10">
        <f t="shared" si="0"/>
        <v>2010</v>
      </c>
      <c r="D1292" s="8" t="s">
        <v>9</v>
      </c>
      <c r="E1292" s="11">
        <v>705</v>
      </c>
    </row>
    <row r="1293" spans="1:5" ht="14">
      <c r="A1293" s="8" t="s">
        <v>271</v>
      </c>
      <c r="B1293" s="6">
        <v>40275</v>
      </c>
      <c r="C1293" s="10">
        <f t="shared" si="0"/>
        <v>2010</v>
      </c>
      <c r="D1293" s="8" t="s">
        <v>10</v>
      </c>
      <c r="E1293" s="11">
        <v>571</v>
      </c>
    </row>
    <row r="1294" spans="1:5" ht="14">
      <c r="A1294" s="8" t="s">
        <v>271</v>
      </c>
      <c r="B1294" s="6">
        <v>40275</v>
      </c>
      <c r="C1294" s="10">
        <f t="shared" si="0"/>
        <v>2010</v>
      </c>
      <c r="D1294" s="8" t="s">
        <v>12</v>
      </c>
      <c r="E1294" s="11">
        <v>338</v>
      </c>
    </row>
    <row r="1295" spans="1:5" ht="14">
      <c r="A1295" s="8" t="s">
        <v>271</v>
      </c>
      <c r="B1295" s="6">
        <v>40275</v>
      </c>
      <c r="C1295" s="10">
        <f t="shared" si="0"/>
        <v>2010</v>
      </c>
      <c r="D1295" s="8" t="s">
        <v>11</v>
      </c>
      <c r="E1295" s="11">
        <v>180</v>
      </c>
    </row>
    <row r="1296" spans="1:5" ht="14">
      <c r="A1296" s="8" t="s">
        <v>271</v>
      </c>
      <c r="B1296" s="6">
        <v>40275</v>
      </c>
      <c r="C1296" s="10">
        <f t="shared" si="0"/>
        <v>2010</v>
      </c>
      <c r="D1296" s="8" t="s">
        <v>13</v>
      </c>
      <c r="E1296" s="11">
        <v>372</v>
      </c>
    </row>
    <row r="1297" spans="1:5" ht="14">
      <c r="A1297" s="8" t="s">
        <v>272</v>
      </c>
      <c r="B1297" s="6">
        <v>40261</v>
      </c>
      <c r="C1297" s="10">
        <f t="shared" si="0"/>
        <v>2010</v>
      </c>
      <c r="D1297" s="8" t="s">
        <v>9</v>
      </c>
      <c r="E1297" s="11">
        <v>1146</v>
      </c>
    </row>
    <row r="1298" spans="1:5" ht="14">
      <c r="A1298" s="8" t="s">
        <v>272</v>
      </c>
      <c r="B1298" s="6">
        <v>40261</v>
      </c>
      <c r="C1298" s="10">
        <f t="shared" si="0"/>
        <v>2010</v>
      </c>
      <c r="D1298" s="8" t="s">
        <v>10</v>
      </c>
      <c r="E1298" s="11">
        <v>711</v>
      </c>
    </row>
    <row r="1299" spans="1:5" ht="14">
      <c r="A1299" s="8" t="s">
        <v>272</v>
      </c>
      <c r="B1299" s="6">
        <v>40261</v>
      </c>
      <c r="C1299" s="10">
        <f t="shared" si="0"/>
        <v>2010</v>
      </c>
      <c r="D1299" s="8" t="s">
        <v>12</v>
      </c>
      <c r="E1299" s="11">
        <v>371</v>
      </c>
    </row>
    <row r="1300" spans="1:5" ht="14">
      <c r="A1300" s="8" t="s">
        <v>272</v>
      </c>
      <c r="B1300" s="6">
        <v>40261</v>
      </c>
      <c r="C1300" s="10">
        <f t="shared" si="0"/>
        <v>2010</v>
      </c>
      <c r="D1300" s="8" t="s">
        <v>11</v>
      </c>
      <c r="E1300" s="11">
        <v>168</v>
      </c>
    </row>
    <row r="1301" spans="1:5" ht="14">
      <c r="A1301" s="8" t="s">
        <v>272</v>
      </c>
      <c r="B1301" s="6">
        <v>40261</v>
      </c>
      <c r="C1301" s="10">
        <f t="shared" si="0"/>
        <v>2010</v>
      </c>
      <c r="D1301" s="8" t="s">
        <v>13</v>
      </c>
      <c r="E1301" s="11">
        <v>584</v>
      </c>
    </row>
    <row r="1302" spans="1:5" ht="14">
      <c r="A1302" s="8" t="s">
        <v>273</v>
      </c>
      <c r="B1302" s="6">
        <v>40247</v>
      </c>
      <c r="C1302" s="10">
        <f t="shared" si="0"/>
        <v>2010</v>
      </c>
      <c r="D1302" s="8" t="s">
        <v>9</v>
      </c>
      <c r="E1302" s="11">
        <v>1148</v>
      </c>
    </row>
    <row r="1303" spans="1:5" ht="14">
      <c r="A1303" s="8" t="s">
        <v>273</v>
      </c>
      <c r="B1303" s="6">
        <v>40247</v>
      </c>
      <c r="C1303" s="10">
        <f t="shared" si="0"/>
        <v>2010</v>
      </c>
      <c r="D1303" s="8" t="s">
        <v>10</v>
      </c>
      <c r="E1303" s="11">
        <v>688</v>
      </c>
    </row>
    <row r="1304" spans="1:5" ht="14">
      <c r="A1304" s="8" t="s">
        <v>273</v>
      </c>
      <c r="B1304" s="6">
        <v>40247</v>
      </c>
      <c r="C1304" s="10">
        <f t="shared" si="0"/>
        <v>2010</v>
      </c>
      <c r="D1304" s="8" t="s">
        <v>12</v>
      </c>
      <c r="E1304" s="11">
        <v>385</v>
      </c>
    </row>
    <row r="1305" spans="1:5" ht="14">
      <c r="A1305" s="8" t="s">
        <v>273</v>
      </c>
      <c r="B1305" s="6">
        <v>40247</v>
      </c>
      <c r="C1305" s="10">
        <f t="shared" si="0"/>
        <v>2010</v>
      </c>
      <c r="D1305" s="8" t="s">
        <v>11</v>
      </c>
      <c r="E1305" s="11">
        <v>168</v>
      </c>
    </row>
    <row r="1306" spans="1:5" ht="14">
      <c r="A1306" s="8" t="s">
        <v>273</v>
      </c>
      <c r="B1306" s="6">
        <v>40247</v>
      </c>
      <c r="C1306" s="10">
        <f t="shared" si="0"/>
        <v>2010</v>
      </c>
      <c r="D1306" s="8" t="s">
        <v>13</v>
      </c>
      <c r="E1306" s="11">
        <v>587</v>
      </c>
    </row>
    <row r="1307" spans="1:5" ht="14">
      <c r="A1307" s="8" t="s">
        <v>274</v>
      </c>
      <c r="B1307" s="6">
        <v>40233</v>
      </c>
      <c r="C1307" s="10">
        <f t="shared" si="0"/>
        <v>2010</v>
      </c>
      <c r="D1307" s="8" t="s">
        <v>9</v>
      </c>
      <c r="E1307" s="11">
        <v>1148</v>
      </c>
    </row>
    <row r="1308" spans="1:5" ht="14">
      <c r="A1308" s="8" t="s">
        <v>274</v>
      </c>
      <c r="B1308" s="6">
        <v>40233</v>
      </c>
      <c r="C1308" s="10">
        <f t="shared" si="0"/>
        <v>2010</v>
      </c>
      <c r="D1308" s="8" t="s">
        <v>10</v>
      </c>
      <c r="E1308" s="11">
        <v>685</v>
      </c>
    </row>
    <row r="1309" spans="1:5" ht="14">
      <c r="A1309" s="8" t="s">
        <v>274</v>
      </c>
      <c r="B1309" s="6">
        <v>40233</v>
      </c>
      <c r="C1309" s="10">
        <f t="shared" si="0"/>
        <v>2010</v>
      </c>
      <c r="D1309" s="8" t="s">
        <v>12</v>
      </c>
      <c r="E1309" s="11">
        <v>363</v>
      </c>
    </row>
    <row r="1310" spans="1:5" ht="14">
      <c r="A1310" s="8" t="s">
        <v>274</v>
      </c>
      <c r="B1310" s="6">
        <v>40233</v>
      </c>
      <c r="C1310" s="10">
        <f t="shared" si="0"/>
        <v>2010</v>
      </c>
      <c r="D1310" s="8" t="s">
        <v>11</v>
      </c>
      <c r="E1310" s="11">
        <v>173</v>
      </c>
    </row>
    <row r="1311" spans="1:5" ht="14">
      <c r="A1311" s="8" t="s">
        <v>274</v>
      </c>
      <c r="B1311" s="6">
        <v>40233</v>
      </c>
      <c r="C1311" s="10">
        <f t="shared" si="0"/>
        <v>2010</v>
      </c>
      <c r="D1311" s="8" t="s">
        <v>13</v>
      </c>
      <c r="E1311" s="11">
        <v>590</v>
      </c>
    </row>
    <row r="1312" spans="1:5" ht="14">
      <c r="A1312" s="8" t="s">
        <v>275</v>
      </c>
      <c r="B1312" s="6">
        <v>40212</v>
      </c>
      <c r="C1312" s="10">
        <f t="shared" si="0"/>
        <v>2010</v>
      </c>
      <c r="D1312" s="8" t="s">
        <v>9</v>
      </c>
      <c r="E1312" s="11">
        <v>1154</v>
      </c>
    </row>
    <row r="1313" spans="1:5" ht="14">
      <c r="A1313" s="8" t="s">
        <v>275</v>
      </c>
      <c r="B1313" s="6">
        <v>40212</v>
      </c>
      <c r="C1313" s="10">
        <f t="shared" si="0"/>
        <v>2010</v>
      </c>
      <c r="D1313" s="8" t="s">
        <v>10</v>
      </c>
      <c r="E1313" s="11">
        <v>693</v>
      </c>
    </row>
    <row r="1314" spans="1:5" ht="14">
      <c r="A1314" s="8" t="s">
        <v>275</v>
      </c>
      <c r="B1314" s="6">
        <v>40212</v>
      </c>
      <c r="C1314" s="10">
        <f t="shared" si="0"/>
        <v>2010</v>
      </c>
      <c r="D1314" s="8" t="s">
        <v>12</v>
      </c>
      <c r="E1314" s="11">
        <v>371</v>
      </c>
    </row>
    <row r="1315" spans="1:5" ht="14">
      <c r="A1315" s="8" t="s">
        <v>275</v>
      </c>
      <c r="B1315" s="6">
        <v>40212</v>
      </c>
      <c r="C1315" s="10">
        <f t="shared" si="0"/>
        <v>2010</v>
      </c>
      <c r="D1315" s="8" t="s">
        <v>11</v>
      </c>
      <c r="E1315" s="11">
        <v>165</v>
      </c>
    </row>
    <row r="1316" spans="1:5" ht="14">
      <c r="A1316" s="8" t="s">
        <v>275</v>
      </c>
      <c r="B1316" s="6">
        <v>40212</v>
      </c>
      <c r="C1316" s="10">
        <f t="shared" si="0"/>
        <v>2010</v>
      </c>
      <c r="D1316" s="8" t="s">
        <v>13</v>
      </c>
      <c r="E1316" s="11">
        <v>601</v>
      </c>
    </row>
    <row r="1317" spans="1:5" ht="14">
      <c r="A1317" s="8" t="s">
        <v>276</v>
      </c>
      <c r="B1317" s="6">
        <v>40198</v>
      </c>
      <c r="C1317" s="10">
        <f t="shared" si="0"/>
        <v>2010</v>
      </c>
      <c r="D1317" s="8" t="s">
        <v>9</v>
      </c>
      <c r="E1317" s="11">
        <v>1151</v>
      </c>
    </row>
    <row r="1318" spans="1:5" ht="14">
      <c r="A1318" s="8" t="s">
        <v>276</v>
      </c>
      <c r="B1318" s="6">
        <v>40198</v>
      </c>
      <c r="C1318" s="10">
        <f t="shared" si="0"/>
        <v>2010</v>
      </c>
      <c r="D1318" s="8" t="s">
        <v>10</v>
      </c>
      <c r="E1318" s="11">
        <v>717</v>
      </c>
    </row>
    <row r="1319" spans="1:5" ht="14">
      <c r="A1319" s="8" t="s">
        <v>276</v>
      </c>
      <c r="B1319" s="6">
        <v>40198</v>
      </c>
      <c r="C1319" s="10">
        <f t="shared" si="0"/>
        <v>2010</v>
      </c>
      <c r="D1319" s="8" t="s">
        <v>12</v>
      </c>
      <c r="E1319" s="11">
        <v>378</v>
      </c>
    </row>
    <row r="1320" spans="1:5" ht="14">
      <c r="A1320" s="8" t="s">
        <v>276</v>
      </c>
      <c r="B1320" s="6">
        <v>40198</v>
      </c>
      <c r="C1320" s="10">
        <f t="shared" si="0"/>
        <v>2010</v>
      </c>
      <c r="D1320" s="8" t="s">
        <v>11</v>
      </c>
      <c r="E1320" s="11">
        <v>181</v>
      </c>
    </row>
    <row r="1321" spans="1:5" ht="14">
      <c r="A1321" s="8" t="s">
        <v>276</v>
      </c>
      <c r="B1321" s="6">
        <v>40198</v>
      </c>
      <c r="C1321" s="10">
        <f t="shared" si="0"/>
        <v>2010</v>
      </c>
      <c r="D1321" s="8" t="s">
        <v>13</v>
      </c>
      <c r="E1321" s="11">
        <v>588</v>
      </c>
    </row>
    <row r="1322" spans="1:5" ht="14">
      <c r="A1322" s="8" t="s">
        <v>277</v>
      </c>
      <c r="B1322" s="6">
        <v>40184</v>
      </c>
      <c r="C1322" s="10">
        <f t="shared" si="0"/>
        <v>2010</v>
      </c>
      <c r="D1322" s="8" t="s">
        <v>9</v>
      </c>
      <c r="E1322" s="11">
        <v>1152</v>
      </c>
    </row>
    <row r="1323" spans="1:5" ht="14">
      <c r="A1323" s="8" t="s">
        <v>277</v>
      </c>
      <c r="B1323" s="6">
        <v>40184</v>
      </c>
      <c r="C1323" s="10">
        <f t="shared" si="0"/>
        <v>2010</v>
      </c>
      <c r="D1323" s="8" t="s">
        <v>10</v>
      </c>
      <c r="E1323" s="11">
        <v>687</v>
      </c>
    </row>
    <row r="1324" spans="1:5" ht="14">
      <c r="A1324" s="8" t="s">
        <v>277</v>
      </c>
      <c r="B1324" s="6">
        <v>40184</v>
      </c>
      <c r="C1324" s="10">
        <f t="shared" si="0"/>
        <v>2010</v>
      </c>
      <c r="D1324" s="8" t="s">
        <v>12</v>
      </c>
      <c r="E1324" s="11">
        <v>373</v>
      </c>
    </row>
    <row r="1325" spans="1:5" ht="14">
      <c r="A1325" s="8" t="s">
        <v>277</v>
      </c>
      <c r="B1325" s="6">
        <v>40184</v>
      </c>
      <c r="C1325" s="10">
        <f t="shared" si="0"/>
        <v>2010</v>
      </c>
      <c r="D1325" s="8" t="s">
        <v>11</v>
      </c>
      <c r="E1325" s="11">
        <v>173</v>
      </c>
    </row>
    <row r="1326" spans="1:5" ht="14">
      <c r="A1326" s="8" t="s">
        <v>277</v>
      </c>
      <c r="B1326" s="6">
        <v>40184</v>
      </c>
      <c r="C1326" s="10">
        <f t="shared" si="0"/>
        <v>2010</v>
      </c>
      <c r="D1326" s="8" t="s">
        <v>13</v>
      </c>
      <c r="E1326" s="11">
        <v>586</v>
      </c>
    </row>
    <row r="1327" spans="1:5" ht="14">
      <c r="A1327" s="8" t="s">
        <v>278</v>
      </c>
      <c r="B1327" s="6">
        <v>40170</v>
      </c>
      <c r="C1327" s="10">
        <f t="shared" si="0"/>
        <v>2009</v>
      </c>
      <c r="D1327" s="8" t="s">
        <v>9</v>
      </c>
      <c r="E1327" s="11">
        <v>1150</v>
      </c>
    </row>
    <row r="1328" spans="1:5" ht="14">
      <c r="A1328" s="8" t="s">
        <v>278</v>
      </c>
      <c r="B1328" s="6">
        <v>40170</v>
      </c>
      <c r="C1328" s="10">
        <f t="shared" si="0"/>
        <v>2009</v>
      </c>
      <c r="D1328" s="8" t="s">
        <v>10</v>
      </c>
      <c r="E1328" s="11">
        <v>697</v>
      </c>
    </row>
    <row r="1329" spans="1:5" ht="14">
      <c r="A1329" s="8" t="s">
        <v>278</v>
      </c>
      <c r="B1329" s="6">
        <v>40170</v>
      </c>
      <c r="C1329" s="10">
        <f t="shared" si="0"/>
        <v>2009</v>
      </c>
      <c r="D1329" s="8" t="s">
        <v>12</v>
      </c>
      <c r="E1329" s="11">
        <v>363</v>
      </c>
    </row>
    <row r="1330" spans="1:5" ht="14">
      <c r="A1330" s="8" t="s">
        <v>278</v>
      </c>
      <c r="B1330" s="6">
        <v>40170</v>
      </c>
      <c r="C1330" s="10">
        <f t="shared" si="0"/>
        <v>2009</v>
      </c>
      <c r="D1330" s="8" t="s">
        <v>11</v>
      </c>
      <c r="E1330" s="11">
        <v>181</v>
      </c>
    </row>
    <row r="1331" spans="1:5" ht="14">
      <c r="A1331" s="8" t="s">
        <v>278</v>
      </c>
      <c r="B1331" s="6">
        <v>40170</v>
      </c>
      <c r="C1331" s="10">
        <f t="shared" si="0"/>
        <v>2009</v>
      </c>
      <c r="D1331" s="8" t="s">
        <v>13</v>
      </c>
      <c r="E1331" s="11">
        <v>582</v>
      </c>
    </row>
    <row r="1332" spans="1:5" ht="14">
      <c r="A1332" s="8" t="s">
        <v>279</v>
      </c>
      <c r="B1332" s="6">
        <v>40156</v>
      </c>
      <c r="C1332" s="10">
        <f t="shared" si="0"/>
        <v>2009</v>
      </c>
      <c r="D1332" s="8" t="s">
        <v>9</v>
      </c>
      <c r="E1332" s="11">
        <v>1151</v>
      </c>
    </row>
    <row r="1333" spans="1:5" ht="14">
      <c r="A1333" s="8" t="s">
        <v>279</v>
      </c>
      <c r="B1333" s="6">
        <v>40156</v>
      </c>
      <c r="C1333" s="10">
        <f t="shared" si="0"/>
        <v>2009</v>
      </c>
      <c r="D1333" s="8" t="s">
        <v>10</v>
      </c>
      <c r="E1333" s="11">
        <v>692</v>
      </c>
    </row>
    <row r="1334" spans="1:5" ht="14">
      <c r="A1334" s="8" t="s">
        <v>279</v>
      </c>
      <c r="B1334" s="6">
        <v>40156</v>
      </c>
      <c r="C1334" s="10">
        <f t="shared" si="0"/>
        <v>2009</v>
      </c>
      <c r="D1334" s="8" t="s">
        <v>12</v>
      </c>
      <c r="E1334" s="11">
        <v>393</v>
      </c>
    </row>
    <row r="1335" spans="1:5" ht="14">
      <c r="A1335" s="8" t="s">
        <v>279</v>
      </c>
      <c r="B1335" s="6">
        <v>40156</v>
      </c>
      <c r="C1335" s="10">
        <f t="shared" si="0"/>
        <v>2009</v>
      </c>
      <c r="D1335" s="8" t="s">
        <v>11</v>
      </c>
      <c r="E1335" s="11">
        <v>167</v>
      </c>
    </row>
    <row r="1336" spans="1:5" ht="14">
      <c r="A1336" s="8" t="s">
        <v>279</v>
      </c>
      <c r="B1336" s="6">
        <v>40156</v>
      </c>
      <c r="C1336" s="10">
        <f t="shared" si="0"/>
        <v>2009</v>
      </c>
      <c r="D1336" s="8" t="s">
        <v>13</v>
      </c>
      <c r="E1336" s="11">
        <v>589</v>
      </c>
    </row>
    <row r="1337" spans="1:5" ht="14">
      <c r="A1337" s="8" t="s">
        <v>280</v>
      </c>
      <c r="B1337" s="6">
        <v>40135</v>
      </c>
      <c r="C1337" s="10">
        <f t="shared" si="0"/>
        <v>2009</v>
      </c>
      <c r="D1337" s="8" t="s">
        <v>9</v>
      </c>
      <c r="E1337" s="11">
        <v>1146</v>
      </c>
    </row>
    <row r="1338" spans="1:5" ht="14">
      <c r="A1338" s="8" t="s">
        <v>280</v>
      </c>
      <c r="B1338" s="6">
        <v>40135</v>
      </c>
      <c r="C1338" s="10">
        <f t="shared" si="0"/>
        <v>2009</v>
      </c>
      <c r="D1338" s="8" t="s">
        <v>10</v>
      </c>
      <c r="E1338" s="11">
        <v>687</v>
      </c>
    </row>
    <row r="1339" spans="1:5" ht="14">
      <c r="A1339" s="8" t="s">
        <v>280</v>
      </c>
      <c r="B1339" s="6">
        <v>40135</v>
      </c>
      <c r="C1339" s="10">
        <f t="shared" si="0"/>
        <v>2009</v>
      </c>
      <c r="D1339" s="8" t="s">
        <v>12</v>
      </c>
      <c r="E1339" s="11">
        <v>363</v>
      </c>
    </row>
    <row r="1340" spans="1:5" ht="14">
      <c r="A1340" s="8" t="s">
        <v>280</v>
      </c>
      <c r="B1340" s="6">
        <v>40135</v>
      </c>
      <c r="C1340" s="10">
        <f t="shared" si="0"/>
        <v>2009</v>
      </c>
      <c r="D1340" s="8" t="s">
        <v>11</v>
      </c>
      <c r="E1340" s="11">
        <v>165</v>
      </c>
    </row>
    <row r="1341" spans="1:5" ht="14">
      <c r="A1341" s="8" t="s">
        <v>280</v>
      </c>
      <c r="B1341" s="6">
        <v>40135</v>
      </c>
      <c r="C1341" s="10">
        <f t="shared" si="0"/>
        <v>2009</v>
      </c>
      <c r="D1341" s="8" t="s">
        <v>13</v>
      </c>
      <c r="E1341" s="11">
        <v>587</v>
      </c>
    </row>
    <row r="1342" spans="1:5" ht="14">
      <c r="A1342" s="8" t="s">
        <v>281</v>
      </c>
      <c r="B1342" s="6">
        <v>40121</v>
      </c>
      <c r="C1342" s="10">
        <f t="shared" si="0"/>
        <v>2009</v>
      </c>
      <c r="D1342" s="8" t="s">
        <v>9</v>
      </c>
      <c r="E1342" s="11">
        <v>1226</v>
      </c>
    </row>
    <row r="1343" spans="1:5" ht="14">
      <c r="A1343" s="8" t="s">
        <v>281</v>
      </c>
      <c r="B1343" s="6">
        <v>40121</v>
      </c>
      <c r="C1343" s="10">
        <f t="shared" si="0"/>
        <v>2009</v>
      </c>
      <c r="D1343" s="8" t="s">
        <v>10</v>
      </c>
      <c r="E1343" s="11">
        <v>704</v>
      </c>
    </row>
    <row r="1344" spans="1:5" ht="14">
      <c r="A1344" s="8" t="s">
        <v>281</v>
      </c>
      <c r="B1344" s="6">
        <v>40121</v>
      </c>
      <c r="C1344" s="10">
        <f t="shared" si="0"/>
        <v>2009</v>
      </c>
      <c r="D1344" s="8" t="s">
        <v>12</v>
      </c>
      <c r="E1344" s="11">
        <v>380</v>
      </c>
    </row>
    <row r="1345" spans="1:5" ht="14">
      <c r="A1345" s="8" t="s">
        <v>281</v>
      </c>
      <c r="B1345" s="6">
        <v>40121</v>
      </c>
      <c r="C1345" s="10">
        <f t="shared" si="0"/>
        <v>2009</v>
      </c>
      <c r="D1345" s="8" t="s">
        <v>11</v>
      </c>
      <c r="E1345" s="11">
        <v>167</v>
      </c>
    </row>
    <row r="1346" spans="1:5" ht="14">
      <c r="A1346" s="8" t="s">
        <v>281</v>
      </c>
      <c r="B1346" s="6">
        <v>40121</v>
      </c>
      <c r="C1346" s="10">
        <f t="shared" si="0"/>
        <v>2009</v>
      </c>
      <c r="D1346" s="8" t="s">
        <v>13</v>
      </c>
      <c r="E1346" s="11">
        <v>582</v>
      </c>
    </row>
    <row r="1347" spans="1:5" ht="14">
      <c r="A1347" s="8" t="s">
        <v>282</v>
      </c>
      <c r="B1347" s="6">
        <v>40107</v>
      </c>
      <c r="C1347" s="10">
        <f t="shared" si="0"/>
        <v>2009</v>
      </c>
      <c r="D1347" s="8" t="s">
        <v>9</v>
      </c>
      <c r="E1347" s="11">
        <v>1149</v>
      </c>
    </row>
    <row r="1348" spans="1:5" ht="14">
      <c r="A1348" s="8" t="s">
        <v>282</v>
      </c>
      <c r="B1348" s="6">
        <v>40107</v>
      </c>
      <c r="C1348" s="10">
        <f t="shared" si="0"/>
        <v>2009</v>
      </c>
      <c r="D1348" s="8" t="s">
        <v>10</v>
      </c>
      <c r="E1348" s="11">
        <v>688</v>
      </c>
    </row>
    <row r="1349" spans="1:5" ht="14">
      <c r="A1349" s="8" t="s">
        <v>282</v>
      </c>
      <c r="B1349" s="6">
        <v>40107</v>
      </c>
      <c r="C1349" s="10">
        <f t="shared" si="0"/>
        <v>2009</v>
      </c>
      <c r="D1349" s="8" t="s">
        <v>12</v>
      </c>
      <c r="E1349" s="11">
        <v>364</v>
      </c>
    </row>
    <row r="1350" spans="1:5" ht="14">
      <c r="A1350" s="8" t="s">
        <v>282</v>
      </c>
      <c r="B1350" s="6">
        <v>40107</v>
      </c>
      <c r="C1350" s="10">
        <f t="shared" si="0"/>
        <v>2009</v>
      </c>
      <c r="D1350" s="8" t="s">
        <v>11</v>
      </c>
      <c r="E1350" s="11">
        <v>174</v>
      </c>
    </row>
    <row r="1351" spans="1:5" ht="14">
      <c r="A1351" s="8" t="s">
        <v>282</v>
      </c>
      <c r="B1351" s="6">
        <v>40107</v>
      </c>
      <c r="C1351" s="10">
        <f t="shared" si="0"/>
        <v>2009</v>
      </c>
      <c r="D1351" s="8" t="s">
        <v>13</v>
      </c>
      <c r="E1351" s="11">
        <v>592</v>
      </c>
    </row>
    <row r="1352" spans="1:5" ht="14">
      <c r="A1352" s="8" t="s">
        <v>283</v>
      </c>
      <c r="B1352" s="6">
        <v>40093</v>
      </c>
      <c r="C1352" s="10">
        <f t="shared" si="0"/>
        <v>2009</v>
      </c>
      <c r="D1352" s="8" t="s">
        <v>9</v>
      </c>
      <c r="E1352" s="11">
        <v>1151</v>
      </c>
    </row>
    <row r="1353" spans="1:5" ht="14">
      <c r="A1353" s="8" t="s">
        <v>283</v>
      </c>
      <c r="B1353" s="6">
        <v>40093</v>
      </c>
      <c r="C1353" s="10">
        <f t="shared" si="0"/>
        <v>2009</v>
      </c>
      <c r="D1353" s="8" t="s">
        <v>10</v>
      </c>
      <c r="E1353" s="11">
        <v>685</v>
      </c>
    </row>
    <row r="1354" spans="1:5" ht="14">
      <c r="A1354" s="8" t="s">
        <v>283</v>
      </c>
      <c r="B1354" s="6">
        <v>40093</v>
      </c>
      <c r="C1354" s="10">
        <f t="shared" si="0"/>
        <v>2009</v>
      </c>
      <c r="D1354" s="8" t="s">
        <v>12</v>
      </c>
      <c r="E1354" s="11">
        <v>365</v>
      </c>
    </row>
    <row r="1355" spans="1:5" ht="14">
      <c r="A1355" s="8" t="s">
        <v>283</v>
      </c>
      <c r="B1355" s="6">
        <v>40093</v>
      </c>
      <c r="C1355" s="10">
        <f t="shared" si="0"/>
        <v>2009</v>
      </c>
      <c r="D1355" s="8" t="s">
        <v>11</v>
      </c>
      <c r="E1355" s="11">
        <v>167</v>
      </c>
    </row>
    <row r="1356" spans="1:5" ht="14">
      <c r="A1356" s="8" t="s">
        <v>283</v>
      </c>
      <c r="B1356" s="6">
        <v>40093</v>
      </c>
      <c r="C1356" s="10">
        <f t="shared" si="0"/>
        <v>2009</v>
      </c>
      <c r="D1356" s="8" t="s">
        <v>13</v>
      </c>
      <c r="E1356" s="11">
        <v>584</v>
      </c>
    </row>
    <row r="1357" spans="1:5" ht="14">
      <c r="A1357" s="8" t="s">
        <v>284</v>
      </c>
      <c r="B1357" s="6">
        <v>40080</v>
      </c>
      <c r="C1357" s="10">
        <f t="shared" si="0"/>
        <v>2009</v>
      </c>
      <c r="D1357" s="8" t="s">
        <v>9</v>
      </c>
      <c r="E1357" s="11">
        <v>1403</v>
      </c>
    </row>
    <row r="1358" spans="1:5" ht="14">
      <c r="A1358" s="8" t="s">
        <v>284</v>
      </c>
      <c r="B1358" s="6">
        <v>40080</v>
      </c>
      <c r="C1358" s="10">
        <f t="shared" si="0"/>
        <v>2009</v>
      </c>
      <c r="D1358" s="8" t="s">
        <v>10</v>
      </c>
      <c r="E1358" s="11">
        <v>761</v>
      </c>
    </row>
    <row r="1359" spans="1:5" ht="14">
      <c r="A1359" s="8" t="s">
        <v>284</v>
      </c>
      <c r="B1359" s="6">
        <v>40080</v>
      </c>
      <c r="C1359" s="10">
        <f t="shared" si="0"/>
        <v>2009</v>
      </c>
      <c r="D1359" s="8" t="s">
        <v>12</v>
      </c>
      <c r="E1359" s="11">
        <v>407</v>
      </c>
    </row>
    <row r="1360" spans="1:5" ht="14">
      <c r="A1360" s="8" t="s">
        <v>284</v>
      </c>
      <c r="B1360" s="6">
        <v>40080</v>
      </c>
      <c r="C1360" s="10">
        <f t="shared" si="0"/>
        <v>2009</v>
      </c>
      <c r="D1360" s="8" t="s">
        <v>11</v>
      </c>
      <c r="E1360" s="11">
        <v>237</v>
      </c>
    </row>
    <row r="1361" spans="1:5" ht="14">
      <c r="A1361" s="8" t="s">
        <v>284</v>
      </c>
      <c r="B1361" s="6">
        <v>40080</v>
      </c>
      <c r="C1361" s="10">
        <f t="shared" si="0"/>
        <v>2009</v>
      </c>
      <c r="D1361" s="8" t="s">
        <v>13</v>
      </c>
      <c r="E1361" s="11">
        <v>716</v>
      </c>
    </row>
    <row r="1362" spans="1:5" ht="14">
      <c r="A1362" s="8" t="s">
        <v>285</v>
      </c>
      <c r="B1362" s="6">
        <v>40065</v>
      </c>
      <c r="C1362" s="10">
        <f t="shared" si="0"/>
        <v>2009</v>
      </c>
      <c r="D1362" s="8" t="s">
        <v>9</v>
      </c>
      <c r="E1362" s="11">
        <v>1395</v>
      </c>
    </row>
    <row r="1363" spans="1:5" ht="14">
      <c r="A1363" s="8" t="s">
        <v>285</v>
      </c>
      <c r="B1363" s="6">
        <v>40065</v>
      </c>
      <c r="C1363" s="10">
        <f t="shared" si="0"/>
        <v>2009</v>
      </c>
      <c r="D1363" s="8" t="s">
        <v>10</v>
      </c>
      <c r="E1363" s="11">
        <v>767</v>
      </c>
    </row>
    <row r="1364" spans="1:5" ht="14">
      <c r="A1364" s="8" t="s">
        <v>285</v>
      </c>
      <c r="B1364" s="6">
        <v>40065</v>
      </c>
      <c r="C1364" s="10">
        <f t="shared" si="0"/>
        <v>2009</v>
      </c>
      <c r="D1364" s="8" t="s">
        <v>12</v>
      </c>
      <c r="E1364" s="11">
        <v>405</v>
      </c>
    </row>
    <row r="1365" spans="1:5" ht="14">
      <c r="A1365" s="8" t="s">
        <v>285</v>
      </c>
      <c r="B1365" s="6">
        <v>40065</v>
      </c>
      <c r="C1365" s="10">
        <f t="shared" si="0"/>
        <v>2009</v>
      </c>
      <c r="D1365" s="8" t="s">
        <v>11</v>
      </c>
      <c r="E1365" s="11">
        <v>231</v>
      </c>
    </row>
    <row r="1366" spans="1:5" ht="14">
      <c r="A1366" s="8" t="s">
        <v>285</v>
      </c>
      <c r="B1366" s="6">
        <v>40065</v>
      </c>
      <c r="C1366" s="10">
        <f t="shared" si="0"/>
        <v>2009</v>
      </c>
      <c r="D1366" s="8" t="s">
        <v>13</v>
      </c>
      <c r="E1366" s="11">
        <v>722</v>
      </c>
    </row>
    <row r="1367" spans="1:5" ht="14">
      <c r="A1367" s="8" t="s">
        <v>286</v>
      </c>
      <c r="B1367" s="6">
        <v>40044</v>
      </c>
      <c r="C1367" s="10">
        <f t="shared" si="0"/>
        <v>2009</v>
      </c>
      <c r="D1367" s="8" t="s">
        <v>9</v>
      </c>
      <c r="E1367" s="11">
        <v>1395</v>
      </c>
    </row>
    <row r="1368" spans="1:5" ht="14">
      <c r="A1368" s="8" t="s">
        <v>286</v>
      </c>
      <c r="B1368" s="6">
        <v>40044</v>
      </c>
      <c r="C1368" s="10">
        <f t="shared" si="0"/>
        <v>2009</v>
      </c>
      <c r="D1368" s="8" t="s">
        <v>10</v>
      </c>
      <c r="E1368" s="11">
        <v>785</v>
      </c>
    </row>
    <row r="1369" spans="1:5" ht="14">
      <c r="A1369" s="8" t="s">
        <v>286</v>
      </c>
      <c r="B1369" s="6">
        <v>40044</v>
      </c>
      <c r="C1369" s="10">
        <f t="shared" si="0"/>
        <v>2009</v>
      </c>
      <c r="D1369" s="8" t="s">
        <v>12</v>
      </c>
      <c r="E1369" s="11">
        <v>390</v>
      </c>
    </row>
    <row r="1370" spans="1:5" ht="14">
      <c r="A1370" s="8" t="s">
        <v>286</v>
      </c>
      <c r="B1370" s="6">
        <v>40044</v>
      </c>
      <c r="C1370" s="10">
        <f t="shared" si="0"/>
        <v>2009</v>
      </c>
      <c r="D1370" s="8" t="s">
        <v>11</v>
      </c>
      <c r="E1370" s="11">
        <v>235</v>
      </c>
    </row>
    <row r="1371" spans="1:5" ht="14">
      <c r="A1371" s="8" t="s">
        <v>286</v>
      </c>
      <c r="B1371" s="6">
        <v>40044</v>
      </c>
      <c r="C1371" s="10">
        <f t="shared" si="0"/>
        <v>2009</v>
      </c>
      <c r="D1371" s="8" t="s">
        <v>13</v>
      </c>
      <c r="E1371" s="11">
        <v>721</v>
      </c>
    </row>
    <row r="1372" spans="1:5" ht="14">
      <c r="A1372" s="8" t="s">
        <v>287</v>
      </c>
      <c r="B1372" s="6">
        <v>40030</v>
      </c>
      <c r="C1372" s="10">
        <f t="shared" si="0"/>
        <v>2009</v>
      </c>
      <c r="D1372" s="8" t="s">
        <v>9</v>
      </c>
      <c r="E1372" s="11">
        <v>1395</v>
      </c>
    </row>
    <row r="1373" spans="1:5" ht="14">
      <c r="A1373" s="8" t="s">
        <v>287</v>
      </c>
      <c r="B1373" s="6">
        <v>40030</v>
      </c>
      <c r="C1373" s="10">
        <f t="shared" si="0"/>
        <v>2009</v>
      </c>
      <c r="D1373" s="8" t="s">
        <v>10</v>
      </c>
      <c r="E1373" s="11">
        <v>762</v>
      </c>
    </row>
    <row r="1374" spans="1:5" ht="14">
      <c r="A1374" s="8" t="s">
        <v>287</v>
      </c>
      <c r="B1374" s="6">
        <v>40030</v>
      </c>
      <c r="C1374" s="10">
        <f t="shared" si="0"/>
        <v>2009</v>
      </c>
      <c r="D1374" s="8" t="s">
        <v>12</v>
      </c>
      <c r="E1374" s="11">
        <v>393</v>
      </c>
    </row>
    <row r="1375" spans="1:5" ht="14">
      <c r="A1375" s="8" t="s">
        <v>287</v>
      </c>
      <c r="B1375" s="6">
        <v>40030</v>
      </c>
      <c r="C1375" s="10">
        <f t="shared" si="0"/>
        <v>2009</v>
      </c>
      <c r="D1375" s="8" t="s">
        <v>11</v>
      </c>
      <c r="E1375" s="11">
        <v>242</v>
      </c>
    </row>
    <row r="1376" spans="1:5" ht="14">
      <c r="A1376" s="8" t="s">
        <v>287</v>
      </c>
      <c r="B1376" s="6">
        <v>40030</v>
      </c>
      <c r="C1376" s="10">
        <f t="shared" si="0"/>
        <v>2009</v>
      </c>
      <c r="D1376" s="8" t="s">
        <v>13</v>
      </c>
      <c r="E1376" s="11">
        <v>743</v>
      </c>
    </row>
    <row r="1377" spans="1:5" ht="14">
      <c r="A1377" s="8" t="s">
        <v>288</v>
      </c>
      <c r="B1377" s="6">
        <v>40016</v>
      </c>
      <c r="C1377" s="10">
        <f t="shared" si="0"/>
        <v>2009</v>
      </c>
      <c r="D1377" s="8" t="s">
        <v>9</v>
      </c>
      <c r="E1377" s="11">
        <v>1408</v>
      </c>
    </row>
    <row r="1378" spans="1:5" ht="14">
      <c r="A1378" s="8" t="s">
        <v>288</v>
      </c>
      <c r="B1378" s="6">
        <v>40016</v>
      </c>
      <c r="C1378" s="10">
        <f t="shared" si="0"/>
        <v>2009</v>
      </c>
      <c r="D1378" s="8" t="s">
        <v>10</v>
      </c>
      <c r="E1378" s="11">
        <v>762</v>
      </c>
    </row>
    <row r="1379" spans="1:5" ht="14">
      <c r="A1379" s="8" t="s">
        <v>288</v>
      </c>
      <c r="B1379" s="6">
        <v>40016</v>
      </c>
      <c r="C1379" s="10">
        <f t="shared" si="0"/>
        <v>2009</v>
      </c>
      <c r="D1379" s="8" t="s">
        <v>12</v>
      </c>
      <c r="E1379" s="11">
        <v>396</v>
      </c>
    </row>
    <row r="1380" spans="1:5" ht="14">
      <c r="A1380" s="8" t="s">
        <v>288</v>
      </c>
      <c r="B1380" s="6">
        <v>40016</v>
      </c>
      <c r="C1380" s="10">
        <f t="shared" si="0"/>
        <v>2009</v>
      </c>
      <c r="D1380" s="8" t="s">
        <v>11</v>
      </c>
      <c r="E1380" s="11">
        <v>232</v>
      </c>
    </row>
    <row r="1381" spans="1:5" ht="14">
      <c r="A1381" s="8" t="s">
        <v>288</v>
      </c>
      <c r="B1381" s="6">
        <v>40016</v>
      </c>
      <c r="C1381" s="10">
        <f t="shared" si="0"/>
        <v>2009</v>
      </c>
      <c r="D1381" s="8" t="s">
        <v>13</v>
      </c>
      <c r="E1381" s="11">
        <v>716</v>
      </c>
    </row>
    <row r="1382" spans="1:5" ht="14">
      <c r="A1382" s="8" t="s">
        <v>289</v>
      </c>
      <c r="B1382" s="6">
        <v>40002</v>
      </c>
      <c r="C1382" s="10">
        <f t="shared" si="0"/>
        <v>2009</v>
      </c>
      <c r="D1382" s="8" t="s">
        <v>9</v>
      </c>
      <c r="E1382" s="11">
        <v>1405</v>
      </c>
    </row>
    <row r="1383" spans="1:5" ht="14">
      <c r="A1383" s="8" t="s">
        <v>289</v>
      </c>
      <c r="B1383" s="6">
        <v>40002</v>
      </c>
      <c r="C1383" s="10">
        <f t="shared" si="0"/>
        <v>2009</v>
      </c>
      <c r="D1383" s="8" t="s">
        <v>10</v>
      </c>
      <c r="E1383" s="11">
        <v>780</v>
      </c>
    </row>
    <row r="1384" spans="1:5" ht="14">
      <c r="A1384" s="8" t="s">
        <v>289</v>
      </c>
      <c r="B1384" s="6">
        <v>40002</v>
      </c>
      <c r="C1384" s="10">
        <f t="shared" si="0"/>
        <v>2009</v>
      </c>
      <c r="D1384" s="8" t="s">
        <v>12</v>
      </c>
      <c r="E1384" s="11">
        <v>422</v>
      </c>
    </row>
    <row r="1385" spans="1:5" ht="14">
      <c r="A1385" s="8" t="s">
        <v>289</v>
      </c>
      <c r="B1385" s="6">
        <v>40002</v>
      </c>
      <c r="C1385" s="10">
        <f t="shared" si="0"/>
        <v>2009</v>
      </c>
      <c r="D1385" s="8" t="s">
        <v>11</v>
      </c>
      <c r="E1385" s="11">
        <v>233</v>
      </c>
    </row>
    <row r="1386" spans="1:5" ht="14">
      <c r="A1386" s="8" t="s">
        <v>289</v>
      </c>
      <c r="B1386" s="6">
        <v>40002</v>
      </c>
      <c r="C1386" s="10">
        <f t="shared" si="0"/>
        <v>2009</v>
      </c>
      <c r="D1386" s="8" t="s">
        <v>13</v>
      </c>
      <c r="E1386" s="11">
        <v>720</v>
      </c>
    </row>
    <row r="1387" spans="1:5" ht="14">
      <c r="A1387" s="8" t="s">
        <v>290</v>
      </c>
      <c r="B1387" s="6">
        <v>39981</v>
      </c>
      <c r="C1387" s="10">
        <f t="shared" si="0"/>
        <v>2009</v>
      </c>
      <c r="D1387" s="8" t="s">
        <v>9</v>
      </c>
      <c r="E1387" s="11">
        <v>1415</v>
      </c>
    </row>
    <row r="1388" spans="1:5" ht="14">
      <c r="A1388" s="8" t="s">
        <v>290</v>
      </c>
      <c r="B1388" s="6">
        <v>39981</v>
      </c>
      <c r="C1388" s="10">
        <f t="shared" si="0"/>
        <v>2009</v>
      </c>
      <c r="D1388" s="8" t="s">
        <v>10</v>
      </c>
      <c r="E1388" s="11">
        <v>760</v>
      </c>
    </row>
    <row r="1389" spans="1:5" ht="14">
      <c r="A1389" s="8" t="s">
        <v>290</v>
      </c>
      <c r="B1389" s="6">
        <v>39981</v>
      </c>
      <c r="C1389" s="10">
        <f t="shared" si="0"/>
        <v>2009</v>
      </c>
      <c r="D1389" s="8" t="s">
        <v>12</v>
      </c>
      <c r="E1389" s="11">
        <v>405</v>
      </c>
    </row>
    <row r="1390" spans="1:5" ht="14">
      <c r="A1390" s="8" t="s">
        <v>290</v>
      </c>
      <c r="B1390" s="6">
        <v>39981</v>
      </c>
      <c r="C1390" s="10">
        <f t="shared" si="0"/>
        <v>2009</v>
      </c>
      <c r="D1390" s="8" t="s">
        <v>11</v>
      </c>
      <c r="E1390" s="11">
        <v>241</v>
      </c>
    </row>
    <row r="1391" spans="1:5" ht="14">
      <c r="A1391" s="8" t="s">
        <v>290</v>
      </c>
      <c r="B1391" s="6">
        <v>39981</v>
      </c>
      <c r="C1391" s="10">
        <f t="shared" si="0"/>
        <v>2009</v>
      </c>
      <c r="D1391" s="8" t="s">
        <v>13</v>
      </c>
      <c r="E1391" s="11">
        <v>717</v>
      </c>
    </row>
    <row r="1392" spans="1:5" ht="14">
      <c r="A1392" s="8" t="s">
        <v>291</v>
      </c>
      <c r="B1392" s="6">
        <v>39967</v>
      </c>
      <c r="C1392" s="10">
        <f t="shared" si="0"/>
        <v>2009</v>
      </c>
      <c r="D1392" s="8" t="s">
        <v>9</v>
      </c>
      <c r="E1392" s="11">
        <v>1401</v>
      </c>
    </row>
    <row r="1393" spans="1:5" ht="14">
      <c r="A1393" s="8" t="s">
        <v>291</v>
      </c>
      <c r="B1393" s="6">
        <v>39967</v>
      </c>
      <c r="C1393" s="10">
        <f t="shared" si="0"/>
        <v>2009</v>
      </c>
      <c r="D1393" s="8" t="s">
        <v>10</v>
      </c>
      <c r="E1393" s="11">
        <v>760</v>
      </c>
    </row>
    <row r="1394" spans="1:5" ht="14">
      <c r="A1394" s="8" t="s">
        <v>291</v>
      </c>
      <c r="B1394" s="6">
        <v>39967</v>
      </c>
      <c r="C1394" s="10">
        <f t="shared" si="0"/>
        <v>2009</v>
      </c>
      <c r="D1394" s="8" t="s">
        <v>12</v>
      </c>
      <c r="E1394" s="11">
        <v>406</v>
      </c>
    </row>
    <row r="1395" spans="1:5" ht="14">
      <c r="A1395" s="8" t="s">
        <v>291</v>
      </c>
      <c r="B1395" s="6">
        <v>39967</v>
      </c>
      <c r="C1395" s="10">
        <f t="shared" si="0"/>
        <v>2009</v>
      </c>
      <c r="D1395" s="8" t="s">
        <v>11</v>
      </c>
      <c r="E1395" s="11">
        <v>237</v>
      </c>
    </row>
    <row r="1396" spans="1:5" ht="14">
      <c r="A1396" s="8" t="s">
        <v>291</v>
      </c>
      <c r="B1396" s="6">
        <v>39967</v>
      </c>
      <c r="C1396" s="10">
        <f t="shared" si="0"/>
        <v>2009</v>
      </c>
      <c r="D1396" s="8" t="s">
        <v>13</v>
      </c>
      <c r="E1396" s="11">
        <v>719</v>
      </c>
    </row>
    <row r="1397" spans="1:5" ht="14">
      <c r="A1397" s="8" t="s">
        <v>292</v>
      </c>
      <c r="B1397" s="6">
        <v>39953</v>
      </c>
      <c r="C1397" s="10">
        <f t="shared" si="0"/>
        <v>2009</v>
      </c>
      <c r="D1397" s="8" t="s">
        <v>9</v>
      </c>
      <c r="E1397" s="11">
        <v>1402</v>
      </c>
    </row>
    <row r="1398" spans="1:5" ht="14">
      <c r="A1398" s="8" t="s">
        <v>292</v>
      </c>
      <c r="B1398" s="6">
        <v>39953</v>
      </c>
      <c r="C1398" s="10">
        <f t="shared" si="0"/>
        <v>2009</v>
      </c>
      <c r="D1398" s="8" t="s">
        <v>10</v>
      </c>
      <c r="E1398" s="11">
        <v>774</v>
      </c>
    </row>
    <row r="1399" spans="1:5" ht="14">
      <c r="A1399" s="8" t="s">
        <v>292</v>
      </c>
      <c r="B1399" s="6">
        <v>39953</v>
      </c>
      <c r="C1399" s="10">
        <f t="shared" si="0"/>
        <v>2009</v>
      </c>
      <c r="D1399" s="8" t="s">
        <v>12</v>
      </c>
      <c r="E1399" s="11">
        <v>393</v>
      </c>
    </row>
    <row r="1400" spans="1:5" ht="14">
      <c r="A1400" s="8" t="s">
        <v>292</v>
      </c>
      <c r="B1400" s="6">
        <v>39953</v>
      </c>
      <c r="C1400" s="10">
        <f t="shared" si="0"/>
        <v>2009</v>
      </c>
      <c r="D1400" s="8" t="s">
        <v>11</v>
      </c>
      <c r="E1400" s="11">
        <v>238</v>
      </c>
    </row>
    <row r="1401" spans="1:5" ht="14">
      <c r="A1401" s="8" t="s">
        <v>292</v>
      </c>
      <c r="B1401" s="6">
        <v>39953</v>
      </c>
      <c r="C1401" s="10">
        <f t="shared" si="0"/>
        <v>2009</v>
      </c>
      <c r="D1401" s="8" t="s">
        <v>13</v>
      </c>
      <c r="E1401" s="11">
        <v>725</v>
      </c>
    </row>
    <row r="1402" spans="1:5" ht="14">
      <c r="A1402" s="8" t="s">
        <v>293</v>
      </c>
      <c r="B1402" s="6">
        <v>39939</v>
      </c>
      <c r="C1402" s="10">
        <f t="shared" si="0"/>
        <v>2009</v>
      </c>
      <c r="D1402" s="8" t="s">
        <v>9</v>
      </c>
      <c r="E1402" s="11">
        <v>1396</v>
      </c>
    </row>
    <row r="1403" spans="1:5" ht="14">
      <c r="A1403" s="8" t="s">
        <v>293</v>
      </c>
      <c r="B1403" s="6">
        <v>39939</v>
      </c>
      <c r="C1403" s="10">
        <f t="shared" si="0"/>
        <v>2009</v>
      </c>
      <c r="D1403" s="8" t="s">
        <v>10</v>
      </c>
      <c r="E1403" s="11">
        <v>814</v>
      </c>
    </row>
    <row r="1404" spans="1:5" ht="14">
      <c r="A1404" s="8" t="s">
        <v>293</v>
      </c>
      <c r="B1404" s="6">
        <v>39939</v>
      </c>
      <c r="C1404" s="10">
        <f t="shared" si="0"/>
        <v>2009</v>
      </c>
      <c r="D1404" s="8" t="s">
        <v>12</v>
      </c>
      <c r="E1404" s="11">
        <v>392</v>
      </c>
    </row>
    <row r="1405" spans="1:5" ht="14">
      <c r="A1405" s="8" t="s">
        <v>293</v>
      </c>
      <c r="B1405" s="6">
        <v>39939</v>
      </c>
      <c r="C1405" s="10">
        <f t="shared" si="0"/>
        <v>2009</v>
      </c>
      <c r="D1405" s="8" t="s">
        <v>11</v>
      </c>
      <c r="E1405" s="11">
        <v>231</v>
      </c>
    </row>
    <row r="1406" spans="1:5" ht="14">
      <c r="A1406" s="8" t="s">
        <v>293</v>
      </c>
      <c r="B1406" s="6">
        <v>39939</v>
      </c>
      <c r="C1406" s="10">
        <f t="shared" si="0"/>
        <v>2009</v>
      </c>
      <c r="D1406" s="8" t="s">
        <v>13</v>
      </c>
      <c r="E1406" s="11">
        <v>716</v>
      </c>
    </row>
    <row r="1407" spans="1:5" ht="14">
      <c r="A1407" s="8" t="s">
        <v>294</v>
      </c>
      <c r="B1407" s="6">
        <v>39925</v>
      </c>
      <c r="C1407" s="10">
        <f t="shared" si="0"/>
        <v>2009</v>
      </c>
      <c r="D1407" s="8" t="s">
        <v>9</v>
      </c>
      <c r="E1407" s="11">
        <v>1396</v>
      </c>
    </row>
    <row r="1408" spans="1:5" ht="14">
      <c r="A1408" s="8" t="s">
        <v>294</v>
      </c>
      <c r="B1408" s="6">
        <v>39925</v>
      </c>
      <c r="C1408" s="10">
        <f t="shared" si="0"/>
        <v>2009</v>
      </c>
      <c r="D1408" s="8" t="s">
        <v>10</v>
      </c>
      <c r="E1408" s="11">
        <v>769</v>
      </c>
    </row>
    <row r="1409" spans="1:5" ht="14">
      <c r="A1409" s="8" t="s">
        <v>294</v>
      </c>
      <c r="B1409" s="6">
        <v>39925</v>
      </c>
      <c r="C1409" s="10">
        <f t="shared" si="0"/>
        <v>2009</v>
      </c>
      <c r="D1409" s="8" t="s">
        <v>12</v>
      </c>
      <c r="E1409" s="11">
        <v>421</v>
      </c>
    </row>
    <row r="1410" spans="1:5" ht="14">
      <c r="A1410" s="8" t="s">
        <v>294</v>
      </c>
      <c r="B1410" s="6">
        <v>39925</v>
      </c>
      <c r="C1410" s="10">
        <f t="shared" si="0"/>
        <v>2009</v>
      </c>
      <c r="D1410" s="8" t="s">
        <v>11</v>
      </c>
      <c r="E1410" s="11">
        <v>262</v>
      </c>
    </row>
    <row r="1411" spans="1:5" ht="14">
      <c r="A1411" s="8" t="s">
        <v>294</v>
      </c>
      <c r="B1411" s="6">
        <v>39925</v>
      </c>
      <c r="C1411" s="10">
        <f t="shared" si="0"/>
        <v>2009</v>
      </c>
      <c r="D1411" s="8" t="s">
        <v>13</v>
      </c>
      <c r="E1411" s="11">
        <v>717</v>
      </c>
    </row>
    <row r="1412" spans="1:5" ht="14">
      <c r="A1412" s="8" t="s">
        <v>295</v>
      </c>
      <c r="B1412" s="6">
        <v>39911</v>
      </c>
      <c r="C1412" s="10">
        <f t="shared" si="0"/>
        <v>2009</v>
      </c>
      <c r="D1412" s="8" t="s">
        <v>9</v>
      </c>
      <c r="E1412" s="11">
        <v>1396</v>
      </c>
    </row>
    <row r="1413" spans="1:5" ht="14">
      <c r="A1413" s="8" t="s">
        <v>295</v>
      </c>
      <c r="B1413" s="6">
        <v>39911</v>
      </c>
      <c r="C1413" s="10">
        <f t="shared" si="0"/>
        <v>2009</v>
      </c>
      <c r="D1413" s="8" t="s">
        <v>10</v>
      </c>
      <c r="E1413" s="11">
        <v>761</v>
      </c>
    </row>
    <row r="1414" spans="1:5" ht="14">
      <c r="A1414" s="8" t="s">
        <v>295</v>
      </c>
      <c r="B1414" s="6">
        <v>39911</v>
      </c>
      <c r="C1414" s="10">
        <f t="shared" si="0"/>
        <v>2009</v>
      </c>
      <c r="D1414" s="8" t="s">
        <v>12</v>
      </c>
      <c r="E1414" s="11">
        <v>391</v>
      </c>
    </row>
    <row r="1415" spans="1:5" ht="14">
      <c r="A1415" s="8" t="s">
        <v>295</v>
      </c>
      <c r="B1415" s="6">
        <v>39911</v>
      </c>
      <c r="C1415" s="10">
        <f t="shared" si="0"/>
        <v>2009</v>
      </c>
      <c r="D1415" s="8" t="s">
        <v>11</v>
      </c>
      <c r="E1415" s="11">
        <v>240</v>
      </c>
    </row>
    <row r="1416" spans="1:5" ht="14">
      <c r="A1416" s="8" t="s">
        <v>295</v>
      </c>
      <c r="B1416" s="6">
        <v>39911</v>
      </c>
      <c r="C1416" s="10">
        <f t="shared" si="0"/>
        <v>2009</v>
      </c>
      <c r="D1416" s="8" t="s">
        <v>13</v>
      </c>
      <c r="E1416" s="11">
        <v>720</v>
      </c>
    </row>
    <row r="1417" spans="1:5" ht="14">
      <c r="A1417" s="8" t="s">
        <v>296</v>
      </c>
      <c r="B1417" s="6">
        <v>39890</v>
      </c>
      <c r="C1417" s="10">
        <f t="shared" si="0"/>
        <v>2009</v>
      </c>
      <c r="D1417" s="8" t="s">
        <v>9</v>
      </c>
      <c r="E1417" s="11">
        <v>1843</v>
      </c>
    </row>
    <row r="1418" spans="1:5" ht="14">
      <c r="A1418" s="8" t="s">
        <v>296</v>
      </c>
      <c r="B1418" s="6">
        <v>39890</v>
      </c>
      <c r="C1418" s="10">
        <f t="shared" si="0"/>
        <v>2009</v>
      </c>
      <c r="D1418" s="8" t="s">
        <v>10</v>
      </c>
      <c r="E1418" s="11">
        <v>1110</v>
      </c>
    </row>
    <row r="1419" spans="1:5" ht="14">
      <c r="A1419" s="8" t="s">
        <v>296</v>
      </c>
      <c r="B1419" s="6">
        <v>39890</v>
      </c>
      <c r="C1419" s="10">
        <f t="shared" si="0"/>
        <v>2009</v>
      </c>
      <c r="D1419" s="8" t="s">
        <v>12</v>
      </c>
      <c r="E1419" s="11">
        <v>409</v>
      </c>
    </row>
    <row r="1420" spans="1:5" ht="14">
      <c r="A1420" s="8" t="s">
        <v>296</v>
      </c>
      <c r="B1420" s="6">
        <v>39890</v>
      </c>
      <c r="C1420" s="10">
        <f t="shared" si="0"/>
        <v>2009</v>
      </c>
      <c r="D1420" s="8" t="s">
        <v>11</v>
      </c>
      <c r="E1420" s="11">
        <v>265</v>
      </c>
    </row>
    <row r="1421" spans="1:5" ht="14">
      <c r="A1421" s="8" t="s">
        <v>296</v>
      </c>
      <c r="B1421" s="6">
        <v>39890</v>
      </c>
      <c r="C1421" s="10">
        <f t="shared" si="0"/>
        <v>2009</v>
      </c>
      <c r="D1421" s="8" t="s">
        <v>13</v>
      </c>
      <c r="E1421" s="11">
        <v>768</v>
      </c>
    </row>
    <row r="1422" spans="1:5" ht="14">
      <c r="A1422" s="8" t="s">
        <v>297</v>
      </c>
      <c r="B1422" s="6">
        <v>39876</v>
      </c>
      <c r="C1422" s="10">
        <f t="shared" si="0"/>
        <v>2009</v>
      </c>
      <c r="D1422" s="8" t="s">
        <v>9</v>
      </c>
      <c r="E1422" s="11">
        <v>1839</v>
      </c>
    </row>
    <row r="1423" spans="1:5" ht="14">
      <c r="A1423" s="8" t="s">
        <v>297</v>
      </c>
      <c r="B1423" s="6">
        <v>39876</v>
      </c>
      <c r="C1423" s="10">
        <f t="shared" si="0"/>
        <v>2009</v>
      </c>
      <c r="D1423" s="8" t="s">
        <v>10</v>
      </c>
      <c r="E1423" s="11">
        <v>1101</v>
      </c>
    </row>
    <row r="1424" spans="1:5" ht="14">
      <c r="A1424" s="8" t="s">
        <v>297</v>
      </c>
      <c r="B1424" s="6">
        <v>39876</v>
      </c>
      <c r="C1424" s="10">
        <f t="shared" si="0"/>
        <v>2009</v>
      </c>
      <c r="D1424" s="8" t="s">
        <v>12</v>
      </c>
      <c r="E1424" s="11">
        <v>420</v>
      </c>
    </row>
    <row r="1425" spans="1:5" ht="14">
      <c r="A1425" s="8" t="s">
        <v>297</v>
      </c>
      <c r="B1425" s="6">
        <v>39876</v>
      </c>
      <c r="C1425" s="10">
        <f t="shared" si="0"/>
        <v>2009</v>
      </c>
      <c r="D1425" s="8" t="s">
        <v>11</v>
      </c>
      <c r="E1425" s="11">
        <v>264</v>
      </c>
    </row>
    <row r="1426" spans="1:5" ht="14">
      <c r="A1426" s="8" t="s">
        <v>297</v>
      </c>
      <c r="B1426" s="6">
        <v>39876</v>
      </c>
      <c r="C1426" s="10">
        <f t="shared" si="0"/>
        <v>2009</v>
      </c>
      <c r="D1426" s="8" t="s">
        <v>13</v>
      </c>
      <c r="E1426" s="11">
        <v>762</v>
      </c>
    </row>
    <row r="1427" spans="1:5" ht="14">
      <c r="A1427" s="8" t="s">
        <v>298</v>
      </c>
      <c r="B1427" s="6">
        <v>39862</v>
      </c>
      <c r="C1427" s="10">
        <f t="shared" si="0"/>
        <v>2009</v>
      </c>
      <c r="D1427" s="8" t="s">
        <v>9</v>
      </c>
      <c r="E1427" s="11">
        <v>1846</v>
      </c>
    </row>
    <row r="1428" spans="1:5" ht="14">
      <c r="A1428" s="8" t="s">
        <v>298</v>
      </c>
      <c r="B1428" s="6">
        <v>39862</v>
      </c>
      <c r="C1428" s="10">
        <f t="shared" si="0"/>
        <v>2009</v>
      </c>
      <c r="D1428" s="8" t="s">
        <v>10</v>
      </c>
      <c r="E1428" s="11">
        <v>1101</v>
      </c>
    </row>
    <row r="1429" spans="1:5" ht="14">
      <c r="A1429" s="8" t="s">
        <v>298</v>
      </c>
      <c r="B1429" s="6">
        <v>39862</v>
      </c>
      <c r="C1429" s="10">
        <f t="shared" si="0"/>
        <v>2009</v>
      </c>
      <c r="D1429" s="8" t="s">
        <v>12</v>
      </c>
      <c r="E1429" s="11">
        <v>434</v>
      </c>
    </row>
    <row r="1430" spans="1:5" ht="14">
      <c r="A1430" s="8" t="s">
        <v>298</v>
      </c>
      <c r="B1430" s="6">
        <v>39862</v>
      </c>
      <c r="C1430" s="10">
        <f t="shared" si="0"/>
        <v>2009</v>
      </c>
      <c r="D1430" s="8" t="s">
        <v>11</v>
      </c>
      <c r="E1430" s="11">
        <v>272</v>
      </c>
    </row>
    <row r="1431" spans="1:5" ht="14">
      <c r="A1431" s="8" t="s">
        <v>298</v>
      </c>
      <c r="B1431" s="6">
        <v>39862</v>
      </c>
      <c r="C1431" s="10">
        <f t="shared" si="0"/>
        <v>2009</v>
      </c>
      <c r="D1431" s="8" t="s">
        <v>13</v>
      </c>
      <c r="E1431" s="11">
        <v>762</v>
      </c>
    </row>
    <row r="1432" spans="1:5" ht="14">
      <c r="A1432" s="8" t="s">
        <v>299</v>
      </c>
      <c r="B1432" s="6">
        <v>39848</v>
      </c>
      <c r="C1432" s="10">
        <f t="shared" si="0"/>
        <v>2009</v>
      </c>
      <c r="D1432" s="8" t="s">
        <v>9</v>
      </c>
      <c r="E1432" s="11">
        <v>1894</v>
      </c>
    </row>
    <row r="1433" spans="1:5" ht="14">
      <c r="A1433" s="8" t="s">
        <v>299</v>
      </c>
      <c r="B1433" s="6">
        <v>39848</v>
      </c>
      <c r="C1433" s="10">
        <f t="shared" si="0"/>
        <v>2009</v>
      </c>
      <c r="D1433" s="8" t="s">
        <v>10</v>
      </c>
      <c r="E1433" s="11">
        <v>1099</v>
      </c>
    </row>
    <row r="1434" spans="1:5" ht="14">
      <c r="A1434" s="8" t="s">
        <v>299</v>
      </c>
      <c r="B1434" s="6">
        <v>39848</v>
      </c>
      <c r="C1434" s="10">
        <f t="shared" si="0"/>
        <v>2009</v>
      </c>
      <c r="D1434" s="8" t="s">
        <v>12</v>
      </c>
      <c r="E1434" s="11">
        <v>417</v>
      </c>
    </row>
    <row r="1435" spans="1:5" ht="14">
      <c r="A1435" s="8" t="s">
        <v>299</v>
      </c>
      <c r="B1435" s="6">
        <v>39848</v>
      </c>
      <c r="C1435" s="10">
        <f t="shared" si="0"/>
        <v>2009</v>
      </c>
      <c r="D1435" s="8" t="s">
        <v>11</v>
      </c>
      <c r="E1435" s="11">
        <v>264</v>
      </c>
    </row>
    <row r="1436" spans="1:5" ht="14">
      <c r="A1436" s="8" t="s">
        <v>299</v>
      </c>
      <c r="B1436" s="6">
        <v>39848</v>
      </c>
      <c r="C1436" s="10">
        <f t="shared" si="0"/>
        <v>2009</v>
      </c>
      <c r="D1436" s="8" t="s">
        <v>13</v>
      </c>
      <c r="E1436" s="11">
        <v>756</v>
      </c>
    </row>
    <row r="1437" spans="1:5" ht="14">
      <c r="A1437" s="8" t="s">
        <v>300</v>
      </c>
      <c r="B1437" s="6">
        <v>39834</v>
      </c>
      <c r="C1437" s="10">
        <f t="shared" si="0"/>
        <v>2009</v>
      </c>
      <c r="D1437" s="8" t="s">
        <v>9</v>
      </c>
      <c r="E1437" s="11">
        <v>1839</v>
      </c>
    </row>
    <row r="1438" spans="1:5" ht="14">
      <c r="A1438" s="8" t="s">
        <v>300</v>
      </c>
      <c r="B1438" s="6">
        <v>39834</v>
      </c>
      <c r="C1438" s="10">
        <f t="shared" si="0"/>
        <v>2009</v>
      </c>
      <c r="D1438" s="8" t="s">
        <v>10</v>
      </c>
      <c r="E1438" s="11">
        <v>1099</v>
      </c>
    </row>
    <row r="1439" spans="1:5" ht="14">
      <c r="A1439" s="8" t="s">
        <v>300</v>
      </c>
      <c r="B1439" s="6">
        <v>39834</v>
      </c>
      <c r="C1439" s="10">
        <f t="shared" si="0"/>
        <v>2009</v>
      </c>
      <c r="D1439" s="8" t="s">
        <v>12</v>
      </c>
      <c r="E1439" s="11">
        <v>411</v>
      </c>
    </row>
    <row r="1440" spans="1:5" ht="14">
      <c r="A1440" s="8" t="s">
        <v>300</v>
      </c>
      <c r="B1440" s="6">
        <v>39834</v>
      </c>
      <c r="C1440" s="10">
        <f t="shared" si="0"/>
        <v>2009</v>
      </c>
      <c r="D1440" s="8" t="s">
        <v>11</v>
      </c>
      <c r="E1440" s="11">
        <v>268</v>
      </c>
    </row>
    <row r="1441" spans="1:5" ht="14">
      <c r="A1441" s="8" t="s">
        <v>300</v>
      </c>
      <c r="B1441" s="6">
        <v>39834</v>
      </c>
      <c r="C1441" s="10">
        <f t="shared" si="0"/>
        <v>2009</v>
      </c>
      <c r="D1441" s="8" t="s">
        <v>13</v>
      </c>
      <c r="E1441" s="11">
        <v>758</v>
      </c>
    </row>
    <row r="1442" spans="1:5" ht="14">
      <c r="A1442" s="8" t="s">
        <v>301</v>
      </c>
      <c r="B1442" s="6">
        <v>39820</v>
      </c>
      <c r="C1442" s="10">
        <f t="shared" si="0"/>
        <v>2009</v>
      </c>
      <c r="D1442" s="8" t="s">
        <v>9</v>
      </c>
      <c r="E1442" s="11">
        <v>1839</v>
      </c>
    </row>
    <row r="1443" spans="1:5" ht="14">
      <c r="A1443" s="8" t="s">
        <v>301</v>
      </c>
      <c r="B1443" s="6">
        <v>39820</v>
      </c>
      <c r="C1443" s="10">
        <f t="shared" si="0"/>
        <v>2009</v>
      </c>
      <c r="D1443" s="8" t="s">
        <v>10</v>
      </c>
      <c r="E1443" s="11">
        <v>1100</v>
      </c>
    </row>
    <row r="1444" spans="1:5" ht="14">
      <c r="A1444" s="8" t="s">
        <v>301</v>
      </c>
      <c r="B1444" s="6">
        <v>39820</v>
      </c>
      <c r="C1444" s="10">
        <f t="shared" si="0"/>
        <v>2009</v>
      </c>
      <c r="D1444" s="8" t="s">
        <v>12</v>
      </c>
      <c r="E1444" s="11">
        <v>409</v>
      </c>
    </row>
    <row r="1445" spans="1:5" ht="14">
      <c r="A1445" s="8" t="s">
        <v>301</v>
      </c>
      <c r="B1445" s="6">
        <v>39820</v>
      </c>
      <c r="C1445" s="10">
        <f t="shared" si="0"/>
        <v>2009</v>
      </c>
      <c r="D1445" s="8" t="s">
        <v>11</v>
      </c>
      <c r="E1445" s="11">
        <v>274</v>
      </c>
    </row>
    <row r="1446" spans="1:5" ht="14">
      <c r="A1446" s="8" t="s">
        <v>301</v>
      </c>
      <c r="B1446" s="6">
        <v>39820</v>
      </c>
      <c r="C1446" s="10">
        <f t="shared" si="0"/>
        <v>2009</v>
      </c>
      <c r="D1446" s="8" t="s">
        <v>13</v>
      </c>
      <c r="E1446" s="11">
        <v>767</v>
      </c>
    </row>
    <row r="1447" spans="1:5" ht="14">
      <c r="A1447" s="8" t="s">
        <v>302</v>
      </c>
      <c r="B1447" s="6">
        <v>39799</v>
      </c>
      <c r="C1447" s="10">
        <f t="shared" si="0"/>
        <v>2008</v>
      </c>
      <c r="D1447" s="8" t="s">
        <v>9</v>
      </c>
      <c r="E1447" s="11">
        <v>1851</v>
      </c>
    </row>
    <row r="1448" spans="1:5" ht="14">
      <c r="A1448" s="8" t="s">
        <v>302</v>
      </c>
      <c r="B1448" s="6">
        <v>39799</v>
      </c>
      <c r="C1448" s="10">
        <f t="shared" si="0"/>
        <v>2008</v>
      </c>
      <c r="D1448" s="8" t="s">
        <v>10</v>
      </c>
      <c r="E1448" s="11">
        <v>1102</v>
      </c>
    </row>
    <row r="1449" spans="1:5" ht="14">
      <c r="A1449" s="8" t="s">
        <v>302</v>
      </c>
      <c r="B1449" s="6">
        <v>39799</v>
      </c>
      <c r="C1449" s="10">
        <f t="shared" si="0"/>
        <v>2008</v>
      </c>
      <c r="D1449" s="8" t="s">
        <v>12</v>
      </c>
      <c r="E1449" s="11">
        <v>414</v>
      </c>
    </row>
    <row r="1450" spans="1:5" ht="14">
      <c r="A1450" s="8" t="s">
        <v>302</v>
      </c>
      <c r="B1450" s="6">
        <v>39799</v>
      </c>
      <c r="C1450" s="10">
        <f t="shared" si="0"/>
        <v>2008</v>
      </c>
      <c r="D1450" s="8" t="s">
        <v>11</v>
      </c>
      <c r="E1450" s="11">
        <v>264</v>
      </c>
    </row>
    <row r="1451" spans="1:5" ht="14">
      <c r="A1451" s="8" t="s">
        <v>302</v>
      </c>
      <c r="B1451" s="6">
        <v>39799</v>
      </c>
      <c r="C1451" s="10">
        <f t="shared" si="0"/>
        <v>2008</v>
      </c>
      <c r="D1451" s="8" t="s">
        <v>13</v>
      </c>
      <c r="E1451" s="11">
        <v>759</v>
      </c>
    </row>
    <row r="1452" spans="1:5" ht="14">
      <c r="A1452" s="8" t="s">
        <v>303</v>
      </c>
      <c r="B1452" s="6">
        <v>39785</v>
      </c>
      <c r="C1452" s="10">
        <f t="shared" si="0"/>
        <v>2008</v>
      </c>
      <c r="D1452" s="8" t="s">
        <v>9</v>
      </c>
      <c r="E1452" s="11">
        <v>1840</v>
      </c>
    </row>
    <row r="1453" spans="1:5" ht="14">
      <c r="A1453" s="8" t="s">
        <v>303</v>
      </c>
      <c r="B1453" s="6">
        <v>39785</v>
      </c>
      <c r="C1453" s="10">
        <f t="shared" si="0"/>
        <v>2008</v>
      </c>
      <c r="D1453" s="8" t="s">
        <v>10</v>
      </c>
      <c r="E1453" s="11">
        <v>1100</v>
      </c>
    </row>
    <row r="1454" spans="1:5" ht="14">
      <c r="A1454" s="8" t="s">
        <v>303</v>
      </c>
      <c r="B1454" s="6">
        <v>39785</v>
      </c>
      <c r="C1454" s="10">
        <f t="shared" si="0"/>
        <v>2008</v>
      </c>
      <c r="D1454" s="8" t="s">
        <v>12</v>
      </c>
      <c r="E1454" s="11">
        <v>414</v>
      </c>
    </row>
    <row r="1455" spans="1:5" ht="14">
      <c r="A1455" s="8" t="s">
        <v>303</v>
      </c>
      <c r="B1455" s="6">
        <v>39785</v>
      </c>
      <c r="C1455" s="10">
        <f t="shared" si="0"/>
        <v>2008</v>
      </c>
      <c r="D1455" s="8" t="s">
        <v>11</v>
      </c>
      <c r="E1455" s="11">
        <v>267</v>
      </c>
    </row>
    <row r="1456" spans="1:5" ht="14">
      <c r="A1456" s="8" t="s">
        <v>303</v>
      </c>
      <c r="B1456" s="6">
        <v>39785</v>
      </c>
      <c r="C1456" s="10">
        <f t="shared" si="0"/>
        <v>2008</v>
      </c>
      <c r="D1456" s="8" t="s">
        <v>13</v>
      </c>
      <c r="E1456" s="11">
        <v>761</v>
      </c>
    </row>
    <row r="1457" spans="1:5" ht="14">
      <c r="A1457" s="8" t="s">
        <v>304</v>
      </c>
      <c r="B1457" s="6">
        <v>39771</v>
      </c>
      <c r="C1457" s="10">
        <f t="shared" si="0"/>
        <v>2008</v>
      </c>
      <c r="D1457" s="8" t="s">
        <v>9</v>
      </c>
      <c r="E1457" s="11">
        <v>1851</v>
      </c>
    </row>
    <row r="1458" spans="1:5" ht="14">
      <c r="A1458" s="8" t="s">
        <v>304</v>
      </c>
      <c r="B1458" s="6">
        <v>39771</v>
      </c>
      <c r="C1458" s="10">
        <f t="shared" si="0"/>
        <v>2008</v>
      </c>
      <c r="D1458" s="8" t="s">
        <v>10</v>
      </c>
      <c r="E1458" s="11">
        <v>1100</v>
      </c>
    </row>
    <row r="1459" spans="1:5" ht="14">
      <c r="A1459" s="8" t="s">
        <v>304</v>
      </c>
      <c r="B1459" s="6">
        <v>39771</v>
      </c>
      <c r="C1459" s="10">
        <f t="shared" si="0"/>
        <v>2008</v>
      </c>
      <c r="D1459" s="8" t="s">
        <v>12</v>
      </c>
      <c r="E1459" s="11">
        <v>410</v>
      </c>
    </row>
    <row r="1460" spans="1:5" ht="14">
      <c r="A1460" s="8" t="s">
        <v>304</v>
      </c>
      <c r="B1460" s="6">
        <v>39771</v>
      </c>
      <c r="C1460" s="10">
        <f t="shared" si="0"/>
        <v>2008</v>
      </c>
      <c r="D1460" s="8" t="s">
        <v>11</v>
      </c>
      <c r="E1460" s="11">
        <v>282</v>
      </c>
    </row>
    <row r="1461" spans="1:5" ht="14">
      <c r="A1461" s="8" t="s">
        <v>304</v>
      </c>
      <c r="B1461" s="6">
        <v>39771</v>
      </c>
      <c r="C1461" s="10">
        <f t="shared" si="0"/>
        <v>2008</v>
      </c>
      <c r="D1461" s="8" t="s">
        <v>13</v>
      </c>
      <c r="E1461" s="11">
        <v>757</v>
      </c>
    </row>
    <row r="1462" spans="1:5" ht="14">
      <c r="A1462" s="8" t="s">
        <v>305</v>
      </c>
      <c r="B1462" s="6">
        <v>39757</v>
      </c>
      <c r="C1462" s="10">
        <f t="shared" si="0"/>
        <v>2008</v>
      </c>
      <c r="D1462" s="8" t="s">
        <v>9</v>
      </c>
      <c r="E1462" s="11">
        <v>1848</v>
      </c>
    </row>
    <row r="1463" spans="1:5" ht="14">
      <c r="A1463" s="8" t="s">
        <v>305</v>
      </c>
      <c r="B1463" s="6">
        <v>39757</v>
      </c>
      <c r="C1463" s="10">
        <f t="shared" si="0"/>
        <v>2008</v>
      </c>
      <c r="D1463" s="8" t="s">
        <v>10</v>
      </c>
      <c r="E1463" s="11">
        <v>1099</v>
      </c>
    </row>
    <row r="1464" spans="1:5" ht="14">
      <c r="A1464" s="8" t="s">
        <v>305</v>
      </c>
      <c r="B1464" s="6">
        <v>39757</v>
      </c>
      <c r="C1464" s="10">
        <f t="shared" si="0"/>
        <v>2008</v>
      </c>
      <c r="D1464" s="8" t="s">
        <v>12</v>
      </c>
      <c r="E1464" s="11">
        <v>432</v>
      </c>
    </row>
    <row r="1465" spans="1:5" ht="14">
      <c r="A1465" s="8" t="s">
        <v>305</v>
      </c>
      <c r="B1465" s="6">
        <v>39757</v>
      </c>
      <c r="C1465" s="10">
        <f t="shared" si="0"/>
        <v>2008</v>
      </c>
      <c r="D1465" s="8" t="s">
        <v>11</v>
      </c>
      <c r="E1465" s="11">
        <v>269</v>
      </c>
    </row>
    <row r="1466" spans="1:5" ht="14">
      <c r="A1466" s="8" t="s">
        <v>305</v>
      </c>
      <c r="B1466" s="6">
        <v>39757</v>
      </c>
      <c r="C1466" s="10">
        <f t="shared" si="0"/>
        <v>2008</v>
      </c>
      <c r="D1466" s="8" t="s">
        <v>13</v>
      </c>
      <c r="E1466" s="11">
        <v>760</v>
      </c>
    </row>
    <row r="1467" spans="1:5" ht="14">
      <c r="A1467" s="8" t="s">
        <v>306</v>
      </c>
      <c r="B1467" s="6">
        <v>39743</v>
      </c>
      <c r="C1467" s="10">
        <f t="shared" si="0"/>
        <v>2008</v>
      </c>
      <c r="D1467" s="8" t="s">
        <v>9</v>
      </c>
      <c r="E1467" s="11">
        <v>1846</v>
      </c>
    </row>
    <row r="1468" spans="1:5" ht="14">
      <c r="A1468" s="8" t="s">
        <v>306</v>
      </c>
      <c r="B1468" s="6">
        <v>39743</v>
      </c>
      <c r="C1468" s="10">
        <f t="shared" si="0"/>
        <v>2008</v>
      </c>
      <c r="D1468" s="8" t="s">
        <v>10</v>
      </c>
      <c r="E1468" s="11">
        <v>1100</v>
      </c>
    </row>
    <row r="1469" spans="1:5" ht="14">
      <c r="A1469" s="8" t="s">
        <v>306</v>
      </c>
      <c r="B1469" s="6">
        <v>39743</v>
      </c>
      <c r="C1469" s="10">
        <f t="shared" si="0"/>
        <v>2008</v>
      </c>
      <c r="D1469" s="8" t="s">
        <v>12</v>
      </c>
      <c r="E1469" s="11">
        <v>420</v>
      </c>
    </row>
    <row r="1470" spans="1:5" ht="14">
      <c r="A1470" s="8" t="s">
        <v>306</v>
      </c>
      <c r="B1470" s="6">
        <v>39743</v>
      </c>
      <c r="C1470" s="10">
        <f t="shared" si="0"/>
        <v>2008</v>
      </c>
      <c r="D1470" s="8" t="s">
        <v>11</v>
      </c>
      <c r="E1470" s="11">
        <v>270</v>
      </c>
    </row>
    <row r="1471" spans="1:5" ht="14">
      <c r="A1471" s="8" t="s">
        <v>306</v>
      </c>
      <c r="B1471" s="6">
        <v>39743</v>
      </c>
      <c r="C1471" s="10">
        <f t="shared" si="0"/>
        <v>2008</v>
      </c>
      <c r="D1471" s="8" t="s">
        <v>13</v>
      </c>
      <c r="E1471" s="11">
        <v>769</v>
      </c>
    </row>
    <row r="1472" spans="1:5" ht="14">
      <c r="A1472" s="8" t="s">
        <v>307</v>
      </c>
      <c r="B1472" s="6">
        <v>39729</v>
      </c>
      <c r="C1472" s="10">
        <f t="shared" si="0"/>
        <v>2008</v>
      </c>
      <c r="D1472" s="8" t="s">
        <v>9</v>
      </c>
      <c r="E1472" s="11">
        <v>1856</v>
      </c>
    </row>
    <row r="1473" spans="1:5" ht="14">
      <c r="A1473" s="8" t="s">
        <v>307</v>
      </c>
      <c r="B1473" s="6">
        <v>39729</v>
      </c>
      <c r="C1473" s="10">
        <f t="shared" si="0"/>
        <v>2008</v>
      </c>
      <c r="D1473" s="8" t="s">
        <v>10</v>
      </c>
      <c r="E1473" s="11">
        <v>1132</v>
      </c>
    </row>
    <row r="1474" spans="1:5" ht="14">
      <c r="A1474" s="8" t="s">
        <v>307</v>
      </c>
      <c r="B1474" s="6">
        <v>39729</v>
      </c>
      <c r="C1474" s="10">
        <f t="shared" si="0"/>
        <v>2008</v>
      </c>
      <c r="D1474" s="8" t="s">
        <v>12</v>
      </c>
      <c r="E1474" s="11">
        <v>410</v>
      </c>
    </row>
    <row r="1475" spans="1:5" ht="14">
      <c r="A1475" s="8" t="s">
        <v>307</v>
      </c>
      <c r="B1475" s="6">
        <v>39729</v>
      </c>
      <c r="C1475" s="10">
        <f t="shared" si="0"/>
        <v>2008</v>
      </c>
      <c r="D1475" s="8" t="s">
        <v>11</v>
      </c>
      <c r="E1475" s="11">
        <v>266</v>
      </c>
    </row>
    <row r="1476" spans="1:5" ht="14">
      <c r="A1476" s="8" t="s">
        <v>307</v>
      </c>
      <c r="B1476" s="6">
        <v>39729</v>
      </c>
      <c r="C1476" s="10">
        <f t="shared" si="0"/>
        <v>2008</v>
      </c>
      <c r="D1476" s="8" t="s">
        <v>13</v>
      </c>
      <c r="E1476" s="11">
        <v>754</v>
      </c>
    </row>
    <row r="1477" spans="1:5" ht="14">
      <c r="A1477" s="8" t="s">
        <v>308</v>
      </c>
      <c r="B1477" s="6">
        <v>39708</v>
      </c>
      <c r="C1477" s="10">
        <f t="shared" si="0"/>
        <v>2008</v>
      </c>
      <c r="D1477" s="8" t="s">
        <v>9</v>
      </c>
      <c r="E1477" s="11">
        <v>2035</v>
      </c>
    </row>
    <row r="1478" spans="1:5" ht="14">
      <c r="A1478" s="8" t="s">
        <v>308</v>
      </c>
      <c r="B1478" s="6">
        <v>39708</v>
      </c>
      <c r="C1478" s="10">
        <f t="shared" si="0"/>
        <v>2008</v>
      </c>
      <c r="D1478" s="8" t="s">
        <v>10</v>
      </c>
      <c r="E1478" s="11">
        <v>1127</v>
      </c>
    </row>
    <row r="1479" spans="1:5" ht="14">
      <c r="A1479" s="8" t="s">
        <v>308</v>
      </c>
      <c r="B1479" s="6">
        <v>39708</v>
      </c>
      <c r="C1479" s="10">
        <f t="shared" si="0"/>
        <v>2008</v>
      </c>
      <c r="D1479" s="8" t="s">
        <v>12</v>
      </c>
      <c r="E1479" s="11">
        <v>446</v>
      </c>
    </row>
    <row r="1480" spans="1:5" ht="14">
      <c r="A1480" s="8" t="s">
        <v>308</v>
      </c>
      <c r="B1480" s="6">
        <v>39708</v>
      </c>
      <c r="C1480" s="10">
        <f t="shared" si="0"/>
        <v>2008</v>
      </c>
      <c r="D1480" s="8" t="s">
        <v>11</v>
      </c>
      <c r="E1480" s="11">
        <v>385</v>
      </c>
    </row>
    <row r="1481" spans="1:5" ht="14">
      <c r="A1481" s="8" t="s">
        <v>308</v>
      </c>
      <c r="B1481" s="6">
        <v>39708</v>
      </c>
      <c r="C1481" s="10">
        <f t="shared" si="0"/>
        <v>2008</v>
      </c>
      <c r="D1481" s="8" t="s">
        <v>13</v>
      </c>
      <c r="E1481" s="11">
        <v>880</v>
      </c>
    </row>
    <row r="1482" spans="1:5" ht="14">
      <c r="A1482" s="8" t="s">
        <v>309</v>
      </c>
      <c r="B1482" s="6">
        <v>39694</v>
      </c>
      <c r="C1482" s="10">
        <f t="shared" si="0"/>
        <v>2008</v>
      </c>
      <c r="D1482" s="8" t="s">
        <v>9</v>
      </c>
      <c r="E1482" s="11">
        <v>2038</v>
      </c>
    </row>
    <row r="1483" spans="1:5" ht="14">
      <c r="A1483" s="8" t="s">
        <v>309</v>
      </c>
      <c r="B1483" s="6">
        <v>39694</v>
      </c>
      <c r="C1483" s="10">
        <f t="shared" si="0"/>
        <v>2008</v>
      </c>
      <c r="D1483" s="8" t="s">
        <v>10</v>
      </c>
      <c r="E1483" s="11">
        <v>1099</v>
      </c>
    </row>
    <row r="1484" spans="1:5" ht="14">
      <c r="A1484" s="8" t="s">
        <v>309</v>
      </c>
      <c r="B1484" s="6">
        <v>39694</v>
      </c>
      <c r="C1484" s="10">
        <f t="shared" si="0"/>
        <v>2008</v>
      </c>
      <c r="D1484" s="8" t="s">
        <v>12</v>
      </c>
      <c r="E1484" s="11">
        <v>447</v>
      </c>
    </row>
    <row r="1485" spans="1:5" ht="14">
      <c r="A1485" s="8" t="s">
        <v>309</v>
      </c>
      <c r="B1485" s="6">
        <v>39694</v>
      </c>
      <c r="C1485" s="10">
        <f t="shared" si="0"/>
        <v>2008</v>
      </c>
      <c r="D1485" s="8" t="s">
        <v>11</v>
      </c>
      <c r="E1485" s="11">
        <v>385</v>
      </c>
    </row>
    <row r="1486" spans="1:5" ht="14">
      <c r="A1486" s="8" t="s">
        <v>309</v>
      </c>
      <c r="B1486" s="6">
        <v>39694</v>
      </c>
      <c r="C1486" s="10">
        <f t="shared" si="0"/>
        <v>2008</v>
      </c>
      <c r="D1486" s="8" t="s">
        <v>13</v>
      </c>
      <c r="E1486" s="11">
        <v>880</v>
      </c>
    </row>
    <row r="1487" spans="1:5" ht="14">
      <c r="A1487" s="8" t="s">
        <v>310</v>
      </c>
      <c r="B1487" s="6">
        <v>39680</v>
      </c>
      <c r="C1487" s="10">
        <f t="shared" si="0"/>
        <v>2008</v>
      </c>
      <c r="D1487" s="8" t="s">
        <v>9</v>
      </c>
      <c r="E1487" s="11">
        <v>2036</v>
      </c>
    </row>
    <row r="1488" spans="1:5" ht="14">
      <c r="A1488" s="8" t="s">
        <v>310</v>
      </c>
      <c r="B1488" s="6">
        <v>39680</v>
      </c>
      <c r="C1488" s="10">
        <f t="shared" si="0"/>
        <v>2008</v>
      </c>
      <c r="D1488" s="8" t="s">
        <v>10</v>
      </c>
      <c r="E1488" s="11">
        <v>1099</v>
      </c>
    </row>
    <row r="1489" spans="1:5" ht="14">
      <c r="A1489" s="8" t="s">
        <v>310</v>
      </c>
      <c r="B1489" s="6">
        <v>39680</v>
      </c>
      <c r="C1489" s="10">
        <f t="shared" si="0"/>
        <v>2008</v>
      </c>
      <c r="D1489" s="8" t="s">
        <v>12</v>
      </c>
      <c r="E1489" s="11">
        <v>446</v>
      </c>
    </row>
    <row r="1490" spans="1:5" ht="14">
      <c r="A1490" s="8" t="s">
        <v>310</v>
      </c>
      <c r="B1490" s="6">
        <v>39680</v>
      </c>
      <c r="C1490" s="10">
        <f t="shared" si="0"/>
        <v>2008</v>
      </c>
      <c r="D1490" s="8" t="s">
        <v>11</v>
      </c>
      <c r="E1490" s="11">
        <v>378</v>
      </c>
    </row>
    <row r="1491" spans="1:5" ht="14">
      <c r="A1491" s="8" t="s">
        <v>310</v>
      </c>
      <c r="B1491" s="6">
        <v>39680</v>
      </c>
      <c r="C1491" s="10">
        <f t="shared" si="0"/>
        <v>2008</v>
      </c>
      <c r="D1491" s="8" t="s">
        <v>13</v>
      </c>
      <c r="E1491" s="11">
        <v>883</v>
      </c>
    </row>
    <row r="1492" spans="1:5" ht="14">
      <c r="A1492" s="8" t="s">
        <v>311</v>
      </c>
      <c r="B1492" s="6">
        <v>39666</v>
      </c>
      <c r="C1492" s="10">
        <f t="shared" si="0"/>
        <v>2008</v>
      </c>
      <c r="D1492" s="8" t="s">
        <v>9</v>
      </c>
      <c r="E1492" s="11">
        <v>2035</v>
      </c>
    </row>
    <row r="1493" spans="1:5" ht="14">
      <c r="A1493" s="8" t="s">
        <v>311</v>
      </c>
      <c r="B1493" s="6">
        <v>39666</v>
      </c>
      <c r="C1493" s="10">
        <f t="shared" si="0"/>
        <v>2008</v>
      </c>
      <c r="D1493" s="8" t="s">
        <v>10</v>
      </c>
      <c r="E1493" s="11">
        <v>1104</v>
      </c>
    </row>
    <row r="1494" spans="1:5" ht="14">
      <c r="A1494" s="8" t="s">
        <v>311</v>
      </c>
      <c r="B1494" s="6">
        <v>39666</v>
      </c>
      <c r="C1494" s="10">
        <f t="shared" si="0"/>
        <v>2008</v>
      </c>
      <c r="D1494" s="8" t="s">
        <v>12</v>
      </c>
      <c r="E1494" s="11">
        <v>452</v>
      </c>
    </row>
    <row r="1495" spans="1:5" ht="14">
      <c r="A1495" s="8" t="s">
        <v>311</v>
      </c>
      <c r="B1495" s="6">
        <v>39666</v>
      </c>
      <c r="C1495" s="10">
        <f t="shared" si="0"/>
        <v>2008</v>
      </c>
      <c r="D1495" s="8" t="s">
        <v>11</v>
      </c>
      <c r="E1495" s="11">
        <v>384</v>
      </c>
    </row>
    <row r="1496" spans="1:5" ht="14">
      <c r="A1496" s="8" t="s">
        <v>311</v>
      </c>
      <c r="B1496" s="6">
        <v>39666</v>
      </c>
      <c r="C1496" s="10">
        <f t="shared" si="0"/>
        <v>2008</v>
      </c>
      <c r="D1496" s="8" t="s">
        <v>13</v>
      </c>
      <c r="E1496" s="11">
        <v>884</v>
      </c>
    </row>
    <row r="1497" spans="1:5" ht="14">
      <c r="A1497" s="8" t="s">
        <v>312</v>
      </c>
      <c r="B1497" s="6">
        <v>39652</v>
      </c>
      <c r="C1497" s="10">
        <f t="shared" si="0"/>
        <v>2008</v>
      </c>
      <c r="D1497" s="8" t="s">
        <v>9</v>
      </c>
      <c r="E1497" s="11">
        <v>2048</v>
      </c>
    </row>
    <row r="1498" spans="1:5" ht="14">
      <c r="A1498" s="8" t="s">
        <v>312</v>
      </c>
      <c r="B1498" s="6">
        <v>39652</v>
      </c>
      <c r="C1498" s="10">
        <f t="shared" si="0"/>
        <v>2008</v>
      </c>
      <c r="D1498" s="8" t="s">
        <v>10</v>
      </c>
      <c r="E1498" s="11">
        <v>1099</v>
      </c>
    </row>
    <row r="1499" spans="1:5" ht="14">
      <c r="A1499" s="8" t="s">
        <v>312</v>
      </c>
      <c r="B1499" s="6">
        <v>39652</v>
      </c>
      <c r="C1499" s="10">
        <f t="shared" si="0"/>
        <v>2008</v>
      </c>
      <c r="D1499" s="8" t="s">
        <v>12</v>
      </c>
      <c r="E1499" s="11">
        <v>475</v>
      </c>
    </row>
    <row r="1500" spans="1:5" ht="14">
      <c r="A1500" s="8" t="s">
        <v>312</v>
      </c>
      <c r="B1500" s="6">
        <v>39652</v>
      </c>
      <c r="C1500" s="10">
        <f t="shared" si="0"/>
        <v>2008</v>
      </c>
      <c r="D1500" s="8" t="s">
        <v>11</v>
      </c>
      <c r="E1500" s="11">
        <v>386</v>
      </c>
    </row>
    <row r="1501" spans="1:5" ht="14">
      <c r="A1501" s="8" t="s">
        <v>312</v>
      </c>
      <c r="B1501" s="6">
        <v>39652</v>
      </c>
      <c r="C1501" s="10">
        <f t="shared" si="0"/>
        <v>2008</v>
      </c>
      <c r="D1501" s="8" t="s">
        <v>13</v>
      </c>
      <c r="E1501" s="11">
        <v>880</v>
      </c>
    </row>
    <row r="1502" spans="1:5" ht="14">
      <c r="A1502" s="8" t="s">
        <v>313</v>
      </c>
      <c r="B1502" s="6">
        <v>39638</v>
      </c>
      <c r="C1502" s="10">
        <f t="shared" si="0"/>
        <v>2008</v>
      </c>
      <c r="D1502" s="8" t="s">
        <v>9</v>
      </c>
      <c r="E1502" s="11">
        <v>2036</v>
      </c>
    </row>
    <row r="1503" spans="1:5" ht="14">
      <c r="A1503" s="8" t="s">
        <v>313</v>
      </c>
      <c r="B1503" s="6">
        <v>39638</v>
      </c>
      <c r="C1503" s="10">
        <f t="shared" si="0"/>
        <v>2008</v>
      </c>
      <c r="D1503" s="8" t="s">
        <v>10</v>
      </c>
      <c r="E1503" s="11">
        <v>1099</v>
      </c>
    </row>
    <row r="1504" spans="1:5" ht="14">
      <c r="A1504" s="8" t="s">
        <v>313</v>
      </c>
      <c r="B1504" s="6">
        <v>39638</v>
      </c>
      <c r="C1504" s="10">
        <f t="shared" si="0"/>
        <v>2008</v>
      </c>
      <c r="D1504" s="8" t="s">
        <v>12</v>
      </c>
      <c r="E1504" s="11">
        <v>448</v>
      </c>
    </row>
    <row r="1505" spans="1:5" ht="14">
      <c r="A1505" s="8" t="s">
        <v>313</v>
      </c>
      <c r="B1505" s="6">
        <v>39638</v>
      </c>
      <c r="C1505" s="10">
        <f t="shared" si="0"/>
        <v>2008</v>
      </c>
      <c r="D1505" s="8" t="s">
        <v>11</v>
      </c>
      <c r="E1505" s="11">
        <v>377</v>
      </c>
    </row>
    <row r="1506" spans="1:5" ht="14">
      <c r="A1506" s="8" t="s">
        <v>313</v>
      </c>
      <c r="B1506" s="6">
        <v>39638</v>
      </c>
      <c r="C1506" s="10">
        <f t="shared" si="0"/>
        <v>2008</v>
      </c>
      <c r="D1506" s="8" t="s">
        <v>13</v>
      </c>
      <c r="E1506" s="11">
        <v>875</v>
      </c>
    </row>
    <row r="1507" spans="1:5" ht="14">
      <c r="A1507" s="8" t="s">
        <v>314</v>
      </c>
      <c r="B1507" s="6">
        <v>39617</v>
      </c>
      <c r="C1507" s="10">
        <f t="shared" si="0"/>
        <v>2008</v>
      </c>
      <c r="D1507" s="8" t="s">
        <v>9</v>
      </c>
      <c r="E1507" s="11">
        <v>2037</v>
      </c>
    </row>
    <row r="1508" spans="1:5" ht="14">
      <c r="A1508" s="8" t="s">
        <v>314</v>
      </c>
      <c r="B1508" s="6">
        <v>39617</v>
      </c>
      <c r="C1508" s="10">
        <f t="shared" si="0"/>
        <v>2008</v>
      </c>
      <c r="D1508" s="8" t="s">
        <v>10</v>
      </c>
      <c r="E1508" s="11">
        <v>1099</v>
      </c>
    </row>
    <row r="1509" spans="1:5" ht="14">
      <c r="A1509" s="8" t="s">
        <v>314</v>
      </c>
      <c r="B1509" s="6">
        <v>39617</v>
      </c>
      <c r="C1509" s="10">
        <f t="shared" si="0"/>
        <v>2008</v>
      </c>
      <c r="D1509" s="8" t="s">
        <v>12</v>
      </c>
      <c r="E1509" s="11">
        <v>447</v>
      </c>
    </row>
    <row r="1510" spans="1:5" ht="14">
      <c r="A1510" s="8" t="s">
        <v>314</v>
      </c>
      <c r="B1510" s="6">
        <v>39617</v>
      </c>
      <c r="C1510" s="10">
        <f t="shared" si="0"/>
        <v>2008</v>
      </c>
      <c r="D1510" s="8" t="s">
        <v>11</v>
      </c>
      <c r="E1510" s="11">
        <v>383</v>
      </c>
    </row>
    <row r="1511" spans="1:5" ht="14">
      <c r="A1511" s="8" t="s">
        <v>314</v>
      </c>
      <c r="B1511" s="6">
        <v>39617</v>
      </c>
      <c r="C1511" s="10">
        <f t="shared" si="0"/>
        <v>2008</v>
      </c>
      <c r="D1511" s="8" t="s">
        <v>13</v>
      </c>
      <c r="E1511" s="11">
        <v>878</v>
      </c>
    </row>
    <row r="1512" spans="1:5" ht="14">
      <c r="A1512" s="8" t="s">
        <v>315</v>
      </c>
      <c r="B1512" s="6">
        <v>39603</v>
      </c>
      <c r="C1512" s="10">
        <f t="shared" si="0"/>
        <v>2008</v>
      </c>
      <c r="D1512" s="8" t="s">
        <v>9</v>
      </c>
      <c r="E1512" s="11">
        <v>2038</v>
      </c>
    </row>
    <row r="1513" spans="1:5" ht="14">
      <c r="A1513" s="8" t="s">
        <v>315</v>
      </c>
      <c r="B1513" s="6">
        <v>39603</v>
      </c>
      <c r="C1513" s="10">
        <f t="shared" si="0"/>
        <v>2008</v>
      </c>
      <c r="D1513" s="8" t="s">
        <v>10</v>
      </c>
      <c r="E1513" s="11">
        <v>1125</v>
      </c>
    </row>
    <row r="1514" spans="1:5" ht="14">
      <c r="A1514" s="8" t="s">
        <v>315</v>
      </c>
      <c r="B1514" s="6">
        <v>39603</v>
      </c>
      <c r="C1514" s="10">
        <f t="shared" si="0"/>
        <v>2008</v>
      </c>
      <c r="D1514" s="8" t="s">
        <v>12</v>
      </c>
      <c r="E1514" s="11">
        <v>454</v>
      </c>
    </row>
    <row r="1515" spans="1:5" ht="14">
      <c r="A1515" s="8" t="s">
        <v>315</v>
      </c>
      <c r="B1515" s="6">
        <v>39603</v>
      </c>
      <c r="C1515" s="10">
        <f t="shared" si="0"/>
        <v>2008</v>
      </c>
      <c r="D1515" s="8" t="s">
        <v>11</v>
      </c>
      <c r="E1515" s="11">
        <v>377</v>
      </c>
    </row>
    <row r="1516" spans="1:5" ht="14">
      <c r="A1516" s="8" t="s">
        <v>315</v>
      </c>
      <c r="B1516" s="6">
        <v>39603</v>
      </c>
      <c r="C1516" s="10">
        <f t="shared" si="0"/>
        <v>2008</v>
      </c>
      <c r="D1516" s="8" t="s">
        <v>13</v>
      </c>
      <c r="E1516" s="11">
        <v>882</v>
      </c>
    </row>
    <row r="1517" spans="1:5" ht="14">
      <c r="A1517" s="8" t="s">
        <v>316</v>
      </c>
      <c r="B1517" s="6">
        <v>39590</v>
      </c>
      <c r="C1517" s="10">
        <f t="shared" si="0"/>
        <v>2008</v>
      </c>
      <c r="D1517" s="8" t="s">
        <v>9</v>
      </c>
      <c r="E1517" s="11">
        <v>2063</v>
      </c>
    </row>
    <row r="1518" spans="1:5" ht="14">
      <c r="A1518" s="8" t="s">
        <v>316</v>
      </c>
      <c r="B1518" s="6">
        <v>39590</v>
      </c>
      <c r="C1518" s="10">
        <f t="shared" si="0"/>
        <v>2008</v>
      </c>
      <c r="D1518" s="8" t="s">
        <v>10</v>
      </c>
      <c r="E1518" s="11">
        <v>1100</v>
      </c>
    </row>
    <row r="1519" spans="1:5" ht="14">
      <c r="A1519" s="8" t="s">
        <v>316</v>
      </c>
      <c r="B1519" s="6">
        <v>39590</v>
      </c>
      <c r="C1519" s="10">
        <f t="shared" si="0"/>
        <v>2008</v>
      </c>
      <c r="D1519" s="8" t="s">
        <v>12</v>
      </c>
      <c r="E1519" s="11">
        <v>484</v>
      </c>
    </row>
    <row r="1520" spans="1:5" ht="14">
      <c r="A1520" s="8" t="s">
        <v>316</v>
      </c>
      <c r="B1520" s="6">
        <v>39590</v>
      </c>
      <c r="C1520" s="10">
        <f t="shared" si="0"/>
        <v>2008</v>
      </c>
      <c r="D1520" s="8" t="s">
        <v>11</v>
      </c>
      <c r="E1520" s="11">
        <v>379</v>
      </c>
    </row>
    <row r="1521" spans="1:5" ht="14">
      <c r="A1521" s="8" t="s">
        <v>316</v>
      </c>
      <c r="B1521" s="6">
        <v>39590</v>
      </c>
      <c r="C1521" s="10">
        <f t="shared" si="0"/>
        <v>2008</v>
      </c>
      <c r="D1521" s="8" t="s">
        <v>13</v>
      </c>
      <c r="E1521" s="11">
        <v>876</v>
      </c>
    </row>
    <row r="1522" spans="1:5" ht="14">
      <c r="A1522" s="8" t="s">
        <v>317</v>
      </c>
      <c r="B1522" s="6">
        <v>39575</v>
      </c>
      <c r="C1522" s="10">
        <f t="shared" si="0"/>
        <v>2008</v>
      </c>
      <c r="D1522" s="8" t="s">
        <v>9</v>
      </c>
      <c r="E1522" s="11">
        <v>2053</v>
      </c>
    </row>
    <row r="1523" spans="1:5" ht="14">
      <c r="A1523" s="8" t="s">
        <v>317</v>
      </c>
      <c r="B1523" s="6">
        <v>39575</v>
      </c>
      <c r="C1523" s="10">
        <f t="shared" si="0"/>
        <v>2008</v>
      </c>
      <c r="D1523" s="8" t="s">
        <v>10</v>
      </c>
      <c r="E1523" s="11">
        <v>1101</v>
      </c>
    </row>
    <row r="1524" spans="1:5" ht="14">
      <c r="A1524" s="8" t="s">
        <v>317</v>
      </c>
      <c r="B1524" s="6">
        <v>39575</v>
      </c>
      <c r="C1524" s="10">
        <f t="shared" si="0"/>
        <v>2008</v>
      </c>
      <c r="D1524" s="8" t="s">
        <v>12</v>
      </c>
      <c r="E1524" s="11">
        <v>447</v>
      </c>
    </row>
    <row r="1525" spans="1:5" ht="14">
      <c r="A1525" s="8" t="s">
        <v>317</v>
      </c>
      <c r="B1525" s="6">
        <v>39575</v>
      </c>
      <c r="C1525" s="10">
        <f t="shared" si="0"/>
        <v>2008</v>
      </c>
      <c r="D1525" s="8" t="s">
        <v>11</v>
      </c>
      <c r="E1525" s="11">
        <v>384</v>
      </c>
    </row>
    <row r="1526" spans="1:5" ht="14">
      <c r="A1526" s="8" t="s">
        <v>317</v>
      </c>
      <c r="B1526" s="6">
        <v>39575</v>
      </c>
      <c r="C1526" s="10">
        <f t="shared" si="0"/>
        <v>2008</v>
      </c>
      <c r="D1526" s="8" t="s">
        <v>13</v>
      </c>
      <c r="E1526" s="11">
        <v>886</v>
      </c>
    </row>
    <row r="1527" spans="1:5" ht="14">
      <c r="A1527" s="8" t="s">
        <v>318</v>
      </c>
      <c r="B1527" s="6">
        <v>39561</v>
      </c>
      <c r="C1527" s="10">
        <f t="shared" si="0"/>
        <v>2008</v>
      </c>
      <c r="D1527" s="8" t="s">
        <v>9</v>
      </c>
      <c r="E1527" s="11">
        <v>2036</v>
      </c>
    </row>
    <row r="1528" spans="1:5" ht="14">
      <c r="A1528" s="8" t="s">
        <v>318</v>
      </c>
      <c r="B1528" s="6">
        <v>39561</v>
      </c>
      <c r="C1528" s="10">
        <f t="shared" si="0"/>
        <v>2008</v>
      </c>
      <c r="D1528" s="8" t="s">
        <v>10</v>
      </c>
      <c r="E1528" s="11">
        <v>1119</v>
      </c>
    </row>
    <row r="1529" spans="1:5" ht="14">
      <c r="A1529" s="8" t="s">
        <v>318</v>
      </c>
      <c r="B1529" s="6">
        <v>39561</v>
      </c>
      <c r="C1529" s="10">
        <f t="shared" si="0"/>
        <v>2008</v>
      </c>
      <c r="D1529" s="8" t="s">
        <v>12</v>
      </c>
      <c r="E1529" s="11">
        <v>455</v>
      </c>
    </row>
    <row r="1530" spans="1:5" ht="14">
      <c r="A1530" s="8" t="s">
        <v>318</v>
      </c>
      <c r="B1530" s="6">
        <v>39561</v>
      </c>
      <c r="C1530" s="10">
        <f t="shared" si="0"/>
        <v>2008</v>
      </c>
      <c r="D1530" s="8" t="s">
        <v>11</v>
      </c>
      <c r="E1530" s="11">
        <v>379</v>
      </c>
    </row>
    <row r="1531" spans="1:5" ht="14">
      <c r="A1531" s="8" t="s">
        <v>318</v>
      </c>
      <c r="B1531" s="6">
        <v>39561</v>
      </c>
      <c r="C1531" s="10">
        <f t="shared" si="0"/>
        <v>2008</v>
      </c>
      <c r="D1531" s="8" t="s">
        <v>13</v>
      </c>
      <c r="E1531" s="11">
        <v>877</v>
      </c>
    </row>
    <row r="1532" spans="1:5" ht="14">
      <c r="A1532" s="8" t="s">
        <v>319</v>
      </c>
      <c r="B1532" s="6">
        <v>39547</v>
      </c>
      <c r="C1532" s="10">
        <f t="shared" si="0"/>
        <v>2008</v>
      </c>
      <c r="D1532" s="8" t="s">
        <v>9</v>
      </c>
      <c r="E1532" s="11">
        <v>2043</v>
      </c>
    </row>
    <row r="1533" spans="1:5" ht="14">
      <c r="A1533" s="8" t="s">
        <v>319</v>
      </c>
      <c r="B1533" s="6">
        <v>39547</v>
      </c>
      <c r="C1533" s="10">
        <f t="shared" si="0"/>
        <v>2008</v>
      </c>
      <c r="D1533" s="8" t="s">
        <v>10</v>
      </c>
      <c r="E1533" s="11">
        <v>1132</v>
      </c>
    </row>
    <row r="1534" spans="1:5" ht="14">
      <c r="A1534" s="8" t="s">
        <v>319</v>
      </c>
      <c r="B1534" s="6">
        <v>39547</v>
      </c>
      <c r="C1534" s="10">
        <f t="shared" si="0"/>
        <v>2008</v>
      </c>
      <c r="D1534" s="8" t="s">
        <v>12</v>
      </c>
      <c r="E1534" s="11">
        <v>449</v>
      </c>
    </row>
    <row r="1535" spans="1:5" ht="14">
      <c r="A1535" s="8" t="s">
        <v>319</v>
      </c>
      <c r="B1535" s="6">
        <v>39547</v>
      </c>
      <c r="C1535" s="10">
        <f t="shared" si="0"/>
        <v>2008</v>
      </c>
      <c r="D1535" s="8" t="s">
        <v>11</v>
      </c>
      <c r="E1535" s="11">
        <v>383</v>
      </c>
    </row>
    <row r="1536" spans="1:5" ht="14">
      <c r="A1536" s="8" t="s">
        <v>319</v>
      </c>
      <c r="B1536" s="6">
        <v>39547</v>
      </c>
      <c r="C1536" s="10">
        <f t="shared" si="0"/>
        <v>2008</v>
      </c>
      <c r="D1536" s="8" t="s">
        <v>13</v>
      </c>
      <c r="E1536" s="11">
        <v>881</v>
      </c>
    </row>
    <row r="1537" spans="1:5" ht="14">
      <c r="A1537" s="8" t="s">
        <v>320</v>
      </c>
      <c r="B1537" s="6">
        <v>39526</v>
      </c>
      <c r="C1537" s="10">
        <f t="shared" si="0"/>
        <v>2008</v>
      </c>
      <c r="D1537" s="8" t="s">
        <v>9</v>
      </c>
      <c r="E1537" s="11">
        <v>2161</v>
      </c>
    </row>
    <row r="1538" spans="1:5" ht="14">
      <c r="A1538" s="8" t="s">
        <v>320</v>
      </c>
      <c r="B1538" s="6">
        <v>39526</v>
      </c>
      <c r="C1538" s="10">
        <f t="shared" si="0"/>
        <v>2008</v>
      </c>
      <c r="D1538" s="8" t="s">
        <v>10</v>
      </c>
      <c r="E1538" s="11">
        <v>1130</v>
      </c>
    </row>
    <row r="1539" spans="1:5" ht="14">
      <c r="A1539" s="8" t="s">
        <v>320</v>
      </c>
      <c r="B1539" s="6">
        <v>39526</v>
      </c>
      <c r="C1539" s="10">
        <f t="shared" si="0"/>
        <v>2008</v>
      </c>
      <c r="D1539" s="8" t="s">
        <v>12</v>
      </c>
      <c r="E1539" s="11">
        <v>439</v>
      </c>
    </row>
    <row r="1540" spans="1:5" ht="14">
      <c r="A1540" s="8" t="s">
        <v>320</v>
      </c>
      <c r="B1540" s="6">
        <v>39526</v>
      </c>
      <c r="C1540" s="10">
        <f t="shared" si="0"/>
        <v>2008</v>
      </c>
      <c r="D1540" s="8" t="s">
        <v>11</v>
      </c>
      <c r="E1540" s="11">
        <v>349</v>
      </c>
    </row>
    <row r="1541" spans="1:5" ht="14">
      <c r="A1541" s="8" t="s">
        <v>320</v>
      </c>
      <c r="B1541" s="6">
        <v>39526</v>
      </c>
      <c r="C1541" s="10">
        <f t="shared" si="0"/>
        <v>2008</v>
      </c>
      <c r="D1541" s="8" t="s">
        <v>13</v>
      </c>
      <c r="E1541" s="11">
        <v>1088</v>
      </c>
    </row>
    <row r="1542" spans="1:5" ht="14">
      <c r="A1542" s="8" t="s">
        <v>321</v>
      </c>
      <c r="B1542" s="6">
        <v>39512</v>
      </c>
      <c r="C1542" s="10">
        <f t="shared" si="0"/>
        <v>2008</v>
      </c>
      <c r="D1542" s="8" t="s">
        <v>9</v>
      </c>
      <c r="E1542" s="11">
        <v>2171</v>
      </c>
    </row>
    <row r="1543" spans="1:5" ht="14">
      <c r="A1543" s="8" t="s">
        <v>321</v>
      </c>
      <c r="B1543" s="6">
        <v>39512</v>
      </c>
      <c r="C1543" s="10">
        <f t="shared" si="0"/>
        <v>2008</v>
      </c>
      <c r="D1543" s="8" t="s">
        <v>10</v>
      </c>
      <c r="E1543" s="11">
        <v>1125</v>
      </c>
    </row>
    <row r="1544" spans="1:5" ht="14">
      <c r="A1544" s="8" t="s">
        <v>321</v>
      </c>
      <c r="B1544" s="6">
        <v>39512</v>
      </c>
      <c r="C1544" s="10">
        <f t="shared" si="0"/>
        <v>2008</v>
      </c>
      <c r="D1544" s="8" t="s">
        <v>12</v>
      </c>
      <c r="E1544" s="11">
        <v>442</v>
      </c>
    </row>
    <row r="1545" spans="1:5" ht="14">
      <c r="A1545" s="8" t="s">
        <v>321</v>
      </c>
      <c r="B1545" s="6">
        <v>39512</v>
      </c>
      <c r="C1545" s="10">
        <f t="shared" si="0"/>
        <v>2008</v>
      </c>
      <c r="D1545" s="8" t="s">
        <v>11</v>
      </c>
      <c r="E1545" s="11">
        <v>352</v>
      </c>
    </row>
    <row r="1546" spans="1:5" ht="14">
      <c r="A1546" s="8" t="s">
        <v>321</v>
      </c>
      <c r="B1546" s="6">
        <v>39512</v>
      </c>
      <c r="C1546" s="10">
        <f t="shared" si="0"/>
        <v>2008</v>
      </c>
      <c r="D1546" s="8" t="s">
        <v>13</v>
      </c>
      <c r="E1546" s="11">
        <v>1088</v>
      </c>
    </row>
    <row r="1547" spans="1:5" ht="14">
      <c r="A1547" s="8" t="s">
        <v>322</v>
      </c>
      <c r="B1547" s="6">
        <v>39498</v>
      </c>
      <c r="C1547" s="10">
        <f t="shared" si="0"/>
        <v>2008</v>
      </c>
      <c r="D1547" s="8" t="s">
        <v>9</v>
      </c>
      <c r="E1547" s="11">
        <v>2291</v>
      </c>
    </row>
    <row r="1548" spans="1:5" ht="14">
      <c r="A1548" s="8" t="s">
        <v>322</v>
      </c>
      <c r="B1548" s="6">
        <v>39498</v>
      </c>
      <c r="C1548" s="10">
        <f t="shared" si="0"/>
        <v>2008</v>
      </c>
      <c r="D1548" s="8" t="s">
        <v>10</v>
      </c>
      <c r="E1548" s="11">
        <v>1125</v>
      </c>
    </row>
    <row r="1549" spans="1:5" ht="14">
      <c r="A1549" s="8" t="s">
        <v>322</v>
      </c>
      <c r="B1549" s="6">
        <v>39498</v>
      </c>
      <c r="C1549" s="10">
        <f t="shared" si="0"/>
        <v>2008</v>
      </c>
      <c r="D1549" s="8" t="s">
        <v>12</v>
      </c>
      <c r="E1549" s="11">
        <v>469</v>
      </c>
    </row>
    <row r="1550" spans="1:5" ht="14">
      <c r="A1550" s="8" t="s">
        <v>322</v>
      </c>
      <c r="B1550" s="6">
        <v>39498</v>
      </c>
      <c r="C1550" s="10">
        <f t="shared" si="0"/>
        <v>2008</v>
      </c>
      <c r="D1550" s="8" t="s">
        <v>11</v>
      </c>
      <c r="E1550" s="11">
        <v>349</v>
      </c>
    </row>
    <row r="1551" spans="1:5" ht="14">
      <c r="A1551" s="8" t="s">
        <v>322</v>
      </c>
      <c r="B1551" s="6">
        <v>39498</v>
      </c>
      <c r="C1551" s="10">
        <f t="shared" si="0"/>
        <v>2008</v>
      </c>
      <c r="D1551" s="8" t="s">
        <v>13</v>
      </c>
      <c r="E1551" s="11">
        <v>1106</v>
      </c>
    </row>
    <row r="1552" spans="1:5" ht="14">
      <c r="A1552" s="8" t="s">
        <v>323</v>
      </c>
      <c r="B1552" s="6">
        <v>39483</v>
      </c>
      <c r="C1552" s="10">
        <f t="shared" si="0"/>
        <v>2008</v>
      </c>
      <c r="D1552" s="8" t="s">
        <v>9</v>
      </c>
      <c r="E1552" s="11">
        <v>2167</v>
      </c>
    </row>
    <row r="1553" spans="1:5" ht="14">
      <c r="A1553" s="8" t="s">
        <v>323</v>
      </c>
      <c r="B1553" s="6">
        <v>39483</v>
      </c>
      <c r="C1553" s="10">
        <f t="shared" si="0"/>
        <v>2008</v>
      </c>
      <c r="D1553" s="8" t="s">
        <v>10</v>
      </c>
      <c r="E1553" s="11">
        <v>1133</v>
      </c>
    </row>
    <row r="1554" spans="1:5" ht="14">
      <c r="A1554" s="8" t="s">
        <v>323</v>
      </c>
      <c r="B1554" s="6">
        <v>39483</v>
      </c>
      <c r="C1554" s="10">
        <f t="shared" si="0"/>
        <v>2008</v>
      </c>
      <c r="D1554" s="8" t="s">
        <v>12</v>
      </c>
      <c r="E1554" s="11">
        <v>441</v>
      </c>
    </row>
    <row r="1555" spans="1:5" ht="14">
      <c r="A1555" s="8" t="s">
        <v>323</v>
      </c>
      <c r="B1555" s="6">
        <v>39483</v>
      </c>
      <c r="C1555" s="10">
        <f t="shared" si="0"/>
        <v>2008</v>
      </c>
      <c r="D1555" s="8" t="s">
        <v>11</v>
      </c>
      <c r="E1555" s="11">
        <v>357</v>
      </c>
    </row>
    <row r="1556" spans="1:5" ht="14">
      <c r="A1556" s="8" t="s">
        <v>323</v>
      </c>
      <c r="B1556" s="6">
        <v>39483</v>
      </c>
      <c r="C1556" s="10">
        <f t="shared" si="0"/>
        <v>2008</v>
      </c>
      <c r="D1556" s="8" t="s">
        <v>13</v>
      </c>
      <c r="E1556" s="11">
        <v>1093</v>
      </c>
    </row>
    <row r="1557" spans="1:5" ht="14">
      <c r="A1557" s="8" t="s">
        <v>324</v>
      </c>
      <c r="B1557" s="6">
        <v>39470</v>
      </c>
      <c r="C1557" s="10">
        <f t="shared" si="0"/>
        <v>2008</v>
      </c>
      <c r="D1557" s="8" t="s">
        <v>9</v>
      </c>
      <c r="E1557" s="11">
        <v>2231</v>
      </c>
    </row>
    <row r="1558" spans="1:5" ht="14">
      <c r="A1558" s="8" t="s">
        <v>324</v>
      </c>
      <c r="B1558" s="6">
        <v>39470</v>
      </c>
      <c r="C1558" s="10">
        <f t="shared" si="0"/>
        <v>2008</v>
      </c>
      <c r="D1558" s="8" t="s">
        <v>10</v>
      </c>
      <c r="E1558" s="11">
        <v>1144</v>
      </c>
    </row>
    <row r="1559" spans="1:5" ht="14">
      <c r="A1559" s="8" t="s">
        <v>324</v>
      </c>
      <c r="B1559" s="6">
        <v>39470</v>
      </c>
      <c r="C1559" s="10">
        <f t="shared" si="0"/>
        <v>2008</v>
      </c>
      <c r="D1559" s="8" t="s">
        <v>12</v>
      </c>
      <c r="E1559" s="11">
        <v>443</v>
      </c>
    </row>
    <row r="1560" spans="1:5" ht="14">
      <c r="A1560" s="8" t="s">
        <v>324</v>
      </c>
      <c r="B1560" s="6">
        <v>39470</v>
      </c>
      <c r="C1560" s="10">
        <f t="shared" si="0"/>
        <v>2008</v>
      </c>
      <c r="D1560" s="8" t="s">
        <v>11</v>
      </c>
      <c r="E1560" s="11">
        <v>349</v>
      </c>
    </row>
    <row r="1561" spans="1:5" ht="14">
      <c r="A1561" s="8" t="s">
        <v>324</v>
      </c>
      <c r="B1561" s="6">
        <v>39470</v>
      </c>
      <c r="C1561" s="10">
        <f t="shared" si="0"/>
        <v>2008</v>
      </c>
      <c r="D1561" s="8" t="s">
        <v>13</v>
      </c>
      <c r="E1561" s="11">
        <v>1169</v>
      </c>
    </row>
    <row r="1562" spans="1:5" ht="14">
      <c r="A1562" s="8" t="s">
        <v>325</v>
      </c>
      <c r="B1562" s="6">
        <v>39456</v>
      </c>
      <c r="C1562" s="10">
        <f t="shared" si="0"/>
        <v>2008</v>
      </c>
      <c r="D1562" s="8" t="s">
        <v>9</v>
      </c>
      <c r="E1562" s="11">
        <v>2162</v>
      </c>
    </row>
    <row r="1563" spans="1:5" ht="14">
      <c r="A1563" s="8" t="s">
        <v>325</v>
      </c>
      <c r="B1563" s="6">
        <v>39456</v>
      </c>
      <c r="C1563" s="10">
        <f t="shared" si="0"/>
        <v>2008</v>
      </c>
      <c r="D1563" s="8" t="s">
        <v>10</v>
      </c>
      <c r="E1563" s="11">
        <v>1172</v>
      </c>
    </row>
    <row r="1564" spans="1:5" ht="14">
      <c r="A1564" s="8" t="s">
        <v>325</v>
      </c>
      <c r="B1564" s="6">
        <v>39456</v>
      </c>
      <c r="C1564" s="10">
        <f t="shared" si="0"/>
        <v>2008</v>
      </c>
      <c r="D1564" s="8" t="s">
        <v>12</v>
      </c>
      <c r="E1564" s="11">
        <v>475</v>
      </c>
    </row>
    <row r="1565" spans="1:5" ht="14">
      <c r="A1565" s="8" t="s">
        <v>325</v>
      </c>
      <c r="B1565" s="6">
        <v>39456</v>
      </c>
      <c r="C1565" s="10">
        <f t="shared" si="0"/>
        <v>2008</v>
      </c>
      <c r="D1565" s="8" t="s">
        <v>11</v>
      </c>
      <c r="E1565" s="11">
        <v>352</v>
      </c>
    </row>
    <row r="1566" spans="1:5" ht="14">
      <c r="A1566" s="8" t="s">
        <v>325</v>
      </c>
      <c r="B1566" s="6">
        <v>39456</v>
      </c>
      <c r="C1566" s="10">
        <f t="shared" si="0"/>
        <v>2008</v>
      </c>
      <c r="D1566" s="8" t="s">
        <v>13</v>
      </c>
      <c r="E1566" s="11">
        <v>1094</v>
      </c>
    </row>
    <row r="1567" spans="1:5" ht="14">
      <c r="A1567" s="8" t="s">
        <v>326</v>
      </c>
      <c r="B1567" s="6">
        <v>39083</v>
      </c>
      <c r="C1567" s="8">
        <v>2007</v>
      </c>
      <c r="D1567" s="8" t="s">
        <v>9</v>
      </c>
      <c r="E1567" s="11">
        <v>2668</v>
      </c>
    </row>
    <row r="1568" spans="1:5" ht="14">
      <c r="A1568" s="8" t="s">
        <v>326</v>
      </c>
      <c r="B1568" s="6">
        <v>39083</v>
      </c>
      <c r="C1568" s="8">
        <v>2007</v>
      </c>
      <c r="D1568" s="8" t="s">
        <v>10</v>
      </c>
      <c r="E1568" s="11">
        <v>1271</v>
      </c>
    </row>
    <row r="1569" spans="1:5" ht="14">
      <c r="A1569" s="8" t="s">
        <v>326</v>
      </c>
      <c r="B1569" s="6">
        <v>39083</v>
      </c>
      <c r="C1569" s="8">
        <v>2007</v>
      </c>
      <c r="D1569" s="8" t="s">
        <v>11</v>
      </c>
      <c r="E1569" s="11">
        <v>509</v>
      </c>
    </row>
    <row r="1570" spans="1:5" ht="14">
      <c r="A1570" s="8" t="s">
        <v>326</v>
      </c>
      <c r="B1570" s="6">
        <v>39083</v>
      </c>
      <c r="C1570" s="8">
        <v>2007</v>
      </c>
      <c r="D1570" s="8" t="s">
        <v>12</v>
      </c>
      <c r="E1570" s="11">
        <v>459</v>
      </c>
    </row>
    <row r="1571" spans="1:5" ht="14">
      <c r="A1571" s="8" t="s">
        <v>326</v>
      </c>
      <c r="B1571" s="6">
        <v>39083</v>
      </c>
      <c r="C1571" s="8">
        <v>2007</v>
      </c>
      <c r="D1571" s="8" t="s">
        <v>13</v>
      </c>
      <c r="E1571" s="11">
        <v>1304</v>
      </c>
    </row>
    <row r="1572" spans="1:5" ht="14">
      <c r="A1572" s="8" t="s">
        <v>327</v>
      </c>
      <c r="B1572" s="6">
        <v>39097</v>
      </c>
      <c r="C1572" s="8">
        <v>2007</v>
      </c>
      <c r="D1572" s="8" t="s">
        <v>9</v>
      </c>
      <c r="E1572" s="11">
        <v>2671</v>
      </c>
    </row>
    <row r="1573" spans="1:5" ht="14">
      <c r="A1573" s="8" t="s">
        <v>327</v>
      </c>
      <c r="B1573" s="6">
        <v>39097</v>
      </c>
      <c r="C1573" s="8">
        <v>2007</v>
      </c>
      <c r="D1573" s="8" t="s">
        <v>10</v>
      </c>
      <c r="E1573" s="11">
        <v>1301</v>
      </c>
    </row>
    <row r="1574" spans="1:5" ht="14">
      <c r="A1574" s="8" t="s">
        <v>327</v>
      </c>
      <c r="B1574" s="6">
        <v>39097</v>
      </c>
      <c r="C1574" s="8">
        <v>2007</v>
      </c>
      <c r="D1574" s="8" t="s">
        <v>11</v>
      </c>
      <c r="E1574" s="11">
        <v>525</v>
      </c>
    </row>
    <row r="1575" spans="1:5" ht="14">
      <c r="A1575" s="8" t="s">
        <v>327</v>
      </c>
      <c r="B1575" s="6">
        <v>39097</v>
      </c>
      <c r="C1575" s="8">
        <v>2007</v>
      </c>
      <c r="D1575" s="8" t="s">
        <v>12</v>
      </c>
      <c r="E1575" s="11">
        <v>453</v>
      </c>
    </row>
    <row r="1576" spans="1:5" ht="14">
      <c r="A1576" s="8" t="s">
        <v>327</v>
      </c>
      <c r="B1576" s="6">
        <v>39097</v>
      </c>
      <c r="C1576" s="8">
        <v>2007</v>
      </c>
      <c r="D1576" s="8" t="s">
        <v>13</v>
      </c>
      <c r="E1576" s="11">
        <v>1369</v>
      </c>
    </row>
    <row r="1577" spans="1:5" ht="14">
      <c r="A1577" s="8" t="s">
        <v>328</v>
      </c>
      <c r="B1577" s="6">
        <v>39114</v>
      </c>
      <c r="C1577" s="8">
        <v>2007</v>
      </c>
      <c r="D1577" s="8" t="s">
        <v>9</v>
      </c>
      <c r="E1577" s="11">
        <v>2673</v>
      </c>
    </row>
    <row r="1578" spans="1:5" ht="14">
      <c r="A1578" s="8" t="s">
        <v>328</v>
      </c>
      <c r="B1578" s="6">
        <v>39114</v>
      </c>
      <c r="C1578" s="8">
        <v>2007</v>
      </c>
      <c r="D1578" s="8" t="s">
        <v>10</v>
      </c>
      <c r="E1578" s="11">
        <v>1272</v>
      </c>
    </row>
    <row r="1579" spans="1:5" ht="14">
      <c r="A1579" s="8" t="s">
        <v>328</v>
      </c>
      <c r="B1579" s="6">
        <v>39114</v>
      </c>
      <c r="C1579" s="8">
        <v>2007</v>
      </c>
      <c r="D1579" s="8" t="s">
        <v>11</v>
      </c>
      <c r="E1579" s="11">
        <v>679</v>
      </c>
    </row>
    <row r="1580" spans="1:5" ht="14">
      <c r="A1580" s="8" t="s">
        <v>328</v>
      </c>
      <c r="B1580" s="6">
        <v>39114</v>
      </c>
      <c r="C1580" s="8">
        <v>2007</v>
      </c>
      <c r="D1580" s="8" t="s">
        <v>12</v>
      </c>
      <c r="E1580" s="11">
        <v>536</v>
      </c>
    </row>
    <row r="1581" spans="1:5" ht="14">
      <c r="A1581" s="8" t="s">
        <v>328</v>
      </c>
      <c r="B1581" s="6">
        <v>39114</v>
      </c>
      <c r="C1581" s="8">
        <v>2007</v>
      </c>
      <c r="D1581" s="8" t="s">
        <v>13</v>
      </c>
      <c r="E1581" s="11">
        <v>1290</v>
      </c>
    </row>
    <row r="1582" spans="1:5" ht="14">
      <c r="A1582" s="8" t="s">
        <v>329</v>
      </c>
      <c r="B1582" s="6">
        <v>39128</v>
      </c>
      <c r="C1582" s="8">
        <v>2007</v>
      </c>
      <c r="D1582" s="8" t="s">
        <v>9</v>
      </c>
      <c r="E1582" s="11">
        <v>2670</v>
      </c>
    </row>
    <row r="1583" spans="1:5" ht="14">
      <c r="A1583" s="8" t="s">
        <v>329</v>
      </c>
      <c r="B1583" s="6">
        <v>39128</v>
      </c>
      <c r="C1583" s="8">
        <v>2007</v>
      </c>
      <c r="D1583" s="8" t="s">
        <v>10</v>
      </c>
      <c r="E1583" s="11">
        <v>1272</v>
      </c>
    </row>
    <row r="1584" spans="1:5" ht="14">
      <c r="A1584" s="8" t="s">
        <v>329</v>
      </c>
      <c r="B1584" s="6">
        <v>39128</v>
      </c>
      <c r="C1584" s="8">
        <v>2007</v>
      </c>
      <c r="D1584" s="8" t="s">
        <v>11</v>
      </c>
      <c r="E1584" s="11">
        <v>665</v>
      </c>
    </row>
    <row r="1585" spans="1:5" ht="14">
      <c r="A1585" s="8" t="s">
        <v>329</v>
      </c>
      <c r="B1585" s="6">
        <v>39128</v>
      </c>
      <c r="C1585" s="8">
        <v>2007</v>
      </c>
      <c r="D1585" s="8" t="s">
        <v>12</v>
      </c>
      <c r="E1585" s="11">
        <v>483</v>
      </c>
    </row>
    <row r="1586" spans="1:5" ht="14">
      <c r="A1586" s="8" t="s">
        <v>329</v>
      </c>
      <c r="B1586" s="6">
        <v>39128</v>
      </c>
      <c r="C1586" s="8">
        <v>2007</v>
      </c>
      <c r="D1586" s="8" t="s">
        <v>13</v>
      </c>
      <c r="E1586" s="11">
        <v>1301</v>
      </c>
    </row>
    <row r="1587" spans="1:5" ht="14">
      <c r="A1587" s="8" t="s">
        <v>330</v>
      </c>
      <c r="B1587" s="6">
        <v>39142</v>
      </c>
      <c r="C1587" s="8">
        <v>2007</v>
      </c>
      <c r="D1587" s="8" t="s">
        <v>9</v>
      </c>
      <c r="E1587" s="11">
        <v>2687</v>
      </c>
    </row>
    <row r="1588" spans="1:5" ht="14">
      <c r="A1588" s="8" t="s">
        <v>330</v>
      </c>
      <c r="B1588" s="6">
        <v>39142</v>
      </c>
      <c r="C1588" s="8">
        <v>2007</v>
      </c>
      <c r="D1588" s="8" t="s">
        <v>10</v>
      </c>
      <c r="E1588" s="11">
        <v>1274</v>
      </c>
    </row>
    <row r="1589" spans="1:5" ht="14">
      <c r="A1589" s="8" t="s">
        <v>330</v>
      </c>
      <c r="B1589" s="6">
        <v>39142</v>
      </c>
      <c r="C1589" s="8">
        <v>2007</v>
      </c>
      <c r="D1589" s="8" t="s">
        <v>11</v>
      </c>
      <c r="E1589" s="11">
        <v>681</v>
      </c>
    </row>
    <row r="1590" spans="1:5" ht="14">
      <c r="A1590" s="8" t="s">
        <v>330</v>
      </c>
      <c r="B1590" s="6">
        <v>39142</v>
      </c>
      <c r="C1590" s="8">
        <v>2007</v>
      </c>
      <c r="D1590" s="8" t="s">
        <v>12</v>
      </c>
      <c r="E1590" s="11">
        <v>471</v>
      </c>
    </row>
    <row r="1591" spans="1:5" ht="14">
      <c r="A1591" s="8" t="s">
        <v>330</v>
      </c>
      <c r="B1591" s="6">
        <v>39142</v>
      </c>
      <c r="C1591" s="8">
        <v>2007</v>
      </c>
      <c r="D1591" s="8" t="s">
        <v>13</v>
      </c>
      <c r="E1591" s="11">
        <v>1282</v>
      </c>
    </row>
    <row r="1592" spans="1:5" ht="14">
      <c r="A1592" s="8" t="s">
        <v>331</v>
      </c>
      <c r="B1592" s="6">
        <v>39156</v>
      </c>
      <c r="C1592" s="8">
        <v>2007</v>
      </c>
      <c r="D1592" s="8" t="s">
        <v>9</v>
      </c>
      <c r="E1592" s="11">
        <v>2669</v>
      </c>
    </row>
    <row r="1593" spans="1:5" ht="14">
      <c r="A1593" s="8" t="s">
        <v>331</v>
      </c>
      <c r="B1593" s="6">
        <v>39156</v>
      </c>
      <c r="C1593" s="8">
        <v>2007</v>
      </c>
      <c r="D1593" s="8" t="s">
        <v>10</v>
      </c>
      <c r="E1593" s="11">
        <v>1272</v>
      </c>
    </row>
    <row r="1594" spans="1:5" ht="14">
      <c r="A1594" s="8" t="s">
        <v>331</v>
      </c>
      <c r="B1594" s="6">
        <v>39156</v>
      </c>
      <c r="C1594" s="8">
        <v>2007</v>
      </c>
      <c r="D1594" s="8" t="s">
        <v>11</v>
      </c>
      <c r="E1594" s="11">
        <v>835</v>
      </c>
    </row>
    <row r="1595" spans="1:5" ht="14">
      <c r="A1595" s="8" t="s">
        <v>331</v>
      </c>
      <c r="B1595" s="6">
        <v>39156</v>
      </c>
      <c r="C1595" s="8">
        <v>2007</v>
      </c>
      <c r="D1595" s="8" t="s">
        <v>12</v>
      </c>
      <c r="E1595" s="11">
        <v>450</v>
      </c>
    </row>
    <row r="1596" spans="1:5" ht="14">
      <c r="A1596" s="8" t="s">
        <v>331</v>
      </c>
      <c r="B1596" s="6">
        <v>39156</v>
      </c>
      <c r="C1596" s="8">
        <v>2007</v>
      </c>
      <c r="D1596" s="8" t="s">
        <v>13</v>
      </c>
      <c r="E1596" s="11">
        <v>1289</v>
      </c>
    </row>
    <row r="1597" spans="1:5" ht="14">
      <c r="A1597" s="8" t="s">
        <v>332</v>
      </c>
      <c r="B1597" s="6">
        <v>39173</v>
      </c>
      <c r="C1597" s="8">
        <v>2007</v>
      </c>
      <c r="D1597" s="8" t="s">
        <v>9</v>
      </c>
      <c r="E1597" s="11">
        <v>2165</v>
      </c>
    </row>
    <row r="1598" spans="1:5" ht="14">
      <c r="A1598" s="8" t="s">
        <v>332</v>
      </c>
      <c r="B1598" s="6">
        <v>39173</v>
      </c>
      <c r="C1598" s="8">
        <v>2007</v>
      </c>
      <c r="D1598" s="8" t="s">
        <v>10</v>
      </c>
      <c r="E1598" s="11">
        <v>1149</v>
      </c>
    </row>
    <row r="1599" spans="1:5" ht="14">
      <c r="A1599" s="8" t="s">
        <v>332</v>
      </c>
      <c r="B1599" s="6">
        <v>39173</v>
      </c>
      <c r="C1599" s="8">
        <v>2007</v>
      </c>
      <c r="D1599" s="8" t="s">
        <v>11</v>
      </c>
      <c r="E1599" s="11">
        <v>479</v>
      </c>
    </row>
    <row r="1600" spans="1:5" ht="14">
      <c r="A1600" s="8" t="s">
        <v>332</v>
      </c>
      <c r="B1600" s="6">
        <v>39173</v>
      </c>
      <c r="C1600" s="8">
        <v>2007</v>
      </c>
      <c r="D1600" s="8" t="s">
        <v>12</v>
      </c>
      <c r="E1600" s="11">
        <v>478</v>
      </c>
    </row>
    <row r="1601" spans="1:5" ht="14">
      <c r="A1601" s="8" t="s">
        <v>332</v>
      </c>
      <c r="B1601" s="6">
        <v>39173</v>
      </c>
      <c r="C1601" s="8">
        <v>2007</v>
      </c>
      <c r="D1601" s="8" t="s">
        <v>13</v>
      </c>
      <c r="E1601" s="11">
        <v>1092</v>
      </c>
    </row>
    <row r="1602" spans="1:5" ht="14">
      <c r="A1602" s="8" t="s">
        <v>333</v>
      </c>
      <c r="B1602" s="6">
        <v>39187</v>
      </c>
      <c r="C1602" s="8">
        <v>2007</v>
      </c>
      <c r="D1602" s="8" t="s">
        <v>9</v>
      </c>
      <c r="E1602" s="11">
        <v>2168</v>
      </c>
    </row>
    <row r="1603" spans="1:5" ht="14">
      <c r="A1603" s="8" t="s">
        <v>333</v>
      </c>
      <c r="B1603" s="6">
        <v>39187</v>
      </c>
      <c r="C1603" s="8">
        <v>2007</v>
      </c>
      <c r="D1603" s="8" t="s">
        <v>10</v>
      </c>
      <c r="E1603" s="11">
        <v>1130</v>
      </c>
    </row>
    <row r="1604" spans="1:5" ht="14">
      <c r="A1604" s="8" t="s">
        <v>333</v>
      </c>
      <c r="B1604" s="6">
        <v>39187</v>
      </c>
      <c r="C1604" s="8">
        <v>2007</v>
      </c>
      <c r="D1604" s="8" t="s">
        <v>11</v>
      </c>
      <c r="E1604" s="11">
        <v>444</v>
      </c>
    </row>
    <row r="1605" spans="1:5" ht="14">
      <c r="A1605" s="8" t="s">
        <v>333</v>
      </c>
      <c r="B1605" s="6">
        <v>39187</v>
      </c>
      <c r="C1605" s="8">
        <v>2007</v>
      </c>
      <c r="D1605" s="8" t="s">
        <v>12</v>
      </c>
      <c r="E1605" s="11">
        <v>480</v>
      </c>
    </row>
    <row r="1606" spans="1:5" ht="14">
      <c r="A1606" s="8" t="s">
        <v>333</v>
      </c>
      <c r="B1606" s="6">
        <v>39187</v>
      </c>
      <c r="C1606" s="8">
        <v>2007</v>
      </c>
      <c r="D1606" s="8" t="s">
        <v>13</v>
      </c>
      <c r="E1606" s="11">
        <v>1103</v>
      </c>
    </row>
    <row r="1607" spans="1:5" ht="14">
      <c r="A1607" s="8" t="s">
        <v>334</v>
      </c>
      <c r="B1607" s="6">
        <v>39203</v>
      </c>
      <c r="C1607" s="8">
        <v>2007</v>
      </c>
      <c r="D1607" s="8" t="s">
        <v>9</v>
      </c>
      <c r="E1607" s="11">
        <v>2163</v>
      </c>
    </row>
    <row r="1608" spans="1:5" ht="14">
      <c r="A1608" s="8" t="s">
        <v>334</v>
      </c>
      <c r="B1608" s="6">
        <v>39203</v>
      </c>
      <c r="C1608" s="8">
        <v>2007</v>
      </c>
      <c r="D1608" s="8" t="s">
        <v>10</v>
      </c>
      <c r="E1608" s="11">
        <v>1125</v>
      </c>
    </row>
    <row r="1609" spans="1:5" ht="14">
      <c r="A1609" s="8" t="s">
        <v>334</v>
      </c>
      <c r="B1609" s="6">
        <v>39203</v>
      </c>
      <c r="C1609" s="8">
        <v>2007</v>
      </c>
      <c r="D1609" s="8" t="s">
        <v>11</v>
      </c>
      <c r="E1609" s="11">
        <v>445</v>
      </c>
    </row>
    <row r="1610" spans="1:5" ht="14">
      <c r="A1610" s="8" t="s">
        <v>334</v>
      </c>
      <c r="B1610" s="6">
        <v>39203</v>
      </c>
      <c r="C1610" s="8">
        <v>2007</v>
      </c>
      <c r="D1610" s="8" t="s">
        <v>12</v>
      </c>
      <c r="E1610" s="11">
        <v>491</v>
      </c>
    </row>
    <row r="1611" spans="1:5" ht="14">
      <c r="A1611" s="8" t="s">
        <v>334</v>
      </c>
      <c r="B1611" s="6">
        <v>39203</v>
      </c>
      <c r="C1611" s="8">
        <v>2007</v>
      </c>
      <c r="D1611" s="8" t="s">
        <v>13</v>
      </c>
      <c r="E1611" s="11">
        <v>1089</v>
      </c>
    </row>
    <row r="1612" spans="1:5" ht="14">
      <c r="A1612" s="8" t="s">
        <v>335</v>
      </c>
      <c r="B1612" s="6">
        <v>39217</v>
      </c>
      <c r="C1612" s="8">
        <v>2007</v>
      </c>
      <c r="D1612" s="8" t="s">
        <v>9</v>
      </c>
      <c r="E1612" s="11">
        <v>2158</v>
      </c>
    </row>
    <row r="1613" spans="1:5" ht="14">
      <c r="A1613" s="8" t="s">
        <v>335</v>
      </c>
      <c r="B1613" s="6">
        <v>39217</v>
      </c>
      <c r="C1613" s="8">
        <v>2007</v>
      </c>
      <c r="D1613" s="8" t="s">
        <v>10</v>
      </c>
      <c r="E1613" s="11">
        <v>1127</v>
      </c>
    </row>
    <row r="1614" spans="1:5" ht="14">
      <c r="A1614" s="8" t="s">
        <v>335</v>
      </c>
      <c r="B1614" s="6">
        <v>39217</v>
      </c>
      <c r="C1614" s="8">
        <v>2007</v>
      </c>
      <c r="D1614" s="8" t="s">
        <v>11</v>
      </c>
      <c r="E1614" s="11">
        <v>446</v>
      </c>
    </row>
    <row r="1615" spans="1:5" ht="14">
      <c r="A1615" s="8" t="s">
        <v>335</v>
      </c>
      <c r="B1615" s="6">
        <v>39217</v>
      </c>
      <c r="C1615" s="8">
        <v>2007</v>
      </c>
      <c r="D1615" s="8" t="s">
        <v>12</v>
      </c>
      <c r="E1615" s="11">
        <v>479</v>
      </c>
    </row>
    <row r="1616" spans="1:5" ht="14">
      <c r="A1616" s="8" t="s">
        <v>335</v>
      </c>
      <c r="B1616" s="6">
        <v>39217</v>
      </c>
      <c r="C1616" s="8">
        <v>2007</v>
      </c>
      <c r="D1616" s="8" t="s">
        <v>13</v>
      </c>
      <c r="E1616" s="11">
        <v>1091</v>
      </c>
    </row>
    <row r="1617" spans="1:5" ht="14">
      <c r="A1617" s="8" t="s">
        <v>336</v>
      </c>
      <c r="B1617" s="6">
        <v>39234</v>
      </c>
      <c r="C1617" s="8">
        <v>2007</v>
      </c>
      <c r="D1617" s="8" t="s">
        <v>9</v>
      </c>
      <c r="E1617" s="11">
        <v>2159</v>
      </c>
    </row>
    <row r="1618" spans="1:5" ht="14">
      <c r="A1618" s="8" t="s">
        <v>336</v>
      </c>
      <c r="B1618" s="6">
        <v>39234</v>
      </c>
      <c r="C1618" s="8">
        <v>2007</v>
      </c>
      <c r="D1618" s="8" t="s">
        <v>10</v>
      </c>
      <c r="E1618" s="11">
        <v>1132</v>
      </c>
    </row>
    <row r="1619" spans="1:5" ht="14">
      <c r="A1619" s="8" t="s">
        <v>336</v>
      </c>
      <c r="B1619" s="6">
        <v>39234</v>
      </c>
      <c r="C1619" s="8">
        <v>2007</v>
      </c>
      <c r="D1619" s="8" t="s">
        <v>11</v>
      </c>
      <c r="E1619" s="11">
        <v>446</v>
      </c>
    </row>
    <row r="1620" spans="1:5" ht="14">
      <c r="A1620" s="8" t="s">
        <v>336</v>
      </c>
      <c r="B1620" s="6">
        <v>39234</v>
      </c>
      <c r="C1620" s="8">
        <v>2007</v>
      </c>
      <c r="D1620" s="8" t="s">
        <v>12</v>
      </c>
      <c r="E1620" s="11">
        <v>482</v>
      </c>
    </row>
    <row r="1621" spans="1:5" ht="14">
      <c r="A1621" s="8" t="s">
        <v>336</v>
      </c>
      <c r="B1621" s="6">
        <v>39234</v>
      </c>
      <c r="C1621" s="8">
        <v>2007</v>
      </c>
      <c r="D1621" s="8" t="s">
        <v>13</v>
      </c>
      <c r="E1621" s="11">
        <v>1094</v>
      </c>
    </row>
    <row r="1622" spans="1:5" ht="14">
      <c r="A1622" s="8" t="s">
        <v>337</v>
      </c>
      <c r="B1622" s="6">
        <v>39248</v>
      </c>
      <c r="C1622" s="8">
        <v>2007</v>
      </c>
      <c r="D1622" s="8" t="s">
        <v>9</v>
      </c>
      <c r="E1622" s="11">
        <v>2169</v>
      </c>
    </row>
    <row r="1623" spans="1:5" ht="14">
      <c r="A1623" s="8" t="s">
        <v>337</v>
      </c>
      <c r="B1623" s="6">
        <v>39248</v>
      </c>
      <c r="C1623" s="8">
        <v>2007</v>
      </c>
      <c r="D1623" s="8" t="s">
        <v>10</v>
      </c>
      <c r="E1623" s="11">
        <v>1146</v>
      </c>
    </row>
    <row r="1624" spans="1:5" ht="14">
      <c r="A1624" s="8" t="s">
        <v>337</v>
      </c>
      <c r="B1624" s="6">
        <v>39248</v>
      </c>
      <c r="C1624" s="8">
        <v>2007</v>
      </c>
      <c r="D1624" s="8" t="s">
        <v>11</v>
      </c>
      <c r="E1624" s="11">
        <v>447</v>
      </c>
    </row>
    <row r="1625" spans="1:5" ht="14">
      <c r="A1625" s="8" t="s">
        <v>337</v>
      </c>
      <c r="B1625" s="6">
        <v>39248</v>
      </c>
      <c r="C1625" s="8">
        <v>2007</v>
      </c>
      <c r="D1625" s="8" t="s">
        <v>12</v>
      </c>
      <c r="E1625" s="11">
        <v>518</v>
      </c>
    </row>
    <row r="1626" spans="1:5" ht="14">
      <c r="A1626" s="8" t="s">
        <v>337</v>
      </c>
      <c r="B1626" s="6">
        <v>39248</v>
      </c>
      <c r="C1626" s="8">
        <v>2007</v>
      </c>
      <c r="D1626" s="8" t="s">
        <v>13</v>
      </c>
      <c r="E1626" s="11">
        <v>1089</v>
      </c>
    </row>
    <row r="1627" spans="1:5" ht="14">
      <c r="A1627" s="8" t="s">
        <v>338</v>
      </c>
      <c r="B1627" s="6">
        <v>39264</v>
      </c>
      <c r="C1627" s="8">
        <v>2007</v>
      </c>
      <c r="D1627" s="8" t="s">
        <v>9</v>
      </c>
      <c r="E1627" s="11">
        <v>2159</v>
      </c>
    </row>
    <row r="1628" spans="1:5" ht="14">
      <c r="A1628" s="8" t="s">
        <v>338</v>
      </c>
      <c r="B1628" s="6">
        <v>39264</v>
      </c>
      <c r="C1628" s="8">
        <v>2007</v>
      </c>
      <c r="D1628" s="8" t="s">
        <v>10</v>
      </c>
      <c r="E1628" s="11">
        <v>1143</v>
      </c>
    </row>
    <row r="1629" spans="1:5" ht="14">
      <c r="A1629" s="8" t="s">
        <v>338</v>
      </c>
      <c r="B1629" s="6">
        <v>39264</v>
      </c>
      <c r="C1629" s="8">
        <v>2007</v>
      </c>
      <c r="D1629" s="8" t="s">
        <v>11</v>
      </c>
      <c r="E1629" s="11">
        <v>447</v>
      </c>
    </row>
    <row r="1630" spans="1:5" ht="14">
      <c r="A1630" s="8" t="s">
        <v>338</v>
      </c>
      <c r="B1630" s="6">
        <v>39264</v>
      </c>
      <c r="C1630" s="8">
        <v>2007</v>
      </c>
      <c r="D1630" s="8" t="s">
        <v>12</v>
      </c>
      <c r="E1630" s="11">
        <v>538</v>
      </c>
    </row>
    <row r="1631" spans="1:5" ht="14">
      <c r="A1631" s="8" t="s">
        <v>338</v>
      </c>
      <c r="B1631" s="6">
        <v>39264</v>
      </c>
      <c r="C1631" s="8">
        <v>2007</v>
      </c>
      <c r="D1631" s="8" t="s">
        <v>13</v>
      </c>
      <c r="E1631" s="11">
        <v>1090</v>
      </c>
    </row>
    <row r="1632" spans="1:5" ht="14">
      <c r="A1632" s="8" t="s">
        <v>339</v>
      </c>
      <c r="B1632" s="6">
        <v>39278</v>
      </c>
      <c r="C1632" s="8">
        <v>2007</v>
      </c>
      <c r="D1632" s="8" t="s">
        <v>9</v>
      </c>
      <c r="E1632" s="11">
        <v>2208</v>
      </c>
    </row>
    <row r="1633" spans="1:5" ht="14">
      <c r="A1633" s="8" t="s">
        <v>339</v>
      </c>
      <c r="B1633" s="6">
        <v>39278</v>
      </c>
      <c r="C1633" s="8">
        <v>2007</v>
      </c>
      <c r="D1633" s="8" t="s">
        <v>10</v>
      </c>
      <c r="E1633" s="11">
        <v>1133</v>
      </c>
    </row>
    <row r="1634" spans="1:5" ht="14">
      <c r="A1634" s="8" t="s">
        <v>339</v>
      </c>
      <c r="B1634" s="6">
        <v>39278</v>
      </c>
      <c r="C1634" s="8">
        <v>2007</v>
      </c>
      <c r="D1634" s="8" t="s">
        <v>11</v>
      </c>
      <c r="E1634" s="11">
        <v>492</v>
      </c>
    </row>
    <row r="1635" spans="1:5" ht="14">
      <c r="A1635" s="8" t="s">
        <v>339</v>
      </c>
      <c r="B1635" s="6">
        <v>39278</v>
      </c>
      <c r="C1635" s="8">
        <v>2007</v>
      </c>
      <c r="D1635" s="8" t="s">
        <v>12</v>
      </c>
      <c r="E1635" s="11">
        <v>480</v>
      </c>
    </row>
    <row r="1636" spans="1:5" ht="14">
      <c r="A1636" s="8" t="s">
        <v>339</v>
      </c>
      <c r="B1636" s="6">
        <v>39278</v>
      </c>
      <c r="C1636" s="8">
        <v>2007</v>
      </c>
      <c r="D1636" s="8" t="s">
        <v>13</v>
      </c>
      <c r="E1636" s="11">
        <v>1105</v>
      </c>
    </row>
    <row r="1637" spans="1:5" ht="14">
      <c r="A1637" s="8" t="s">
        <v>340</v>
      </c>
      <c r="B1637" s="6">
        <v>39295</v>
      </c>
      <c r="C1637" s="8">
        <v>2007</v>
      </c>
      <c r="D1637" s="8" t="s">
        <v>9</v>
      </c>
      <c r="E1637" s="11">
        <v>2168</v>
      </c>
    </row>
    <row r="1638" spans="1:5" ht="14">
      <c r="A1638" s="8" t="s">
        <v>340</v>
      </c>
      <c r="B1638" s="6">
        <v>39295</v>
      </c>
      <c r="C1638" s="8">
        <v>2007</v>
      </c>
      <c r="D1638" s="8" t="s">
        <v>10</v>
      </c>
      <c r="E1638" s="11">
        <v>1125</v>
      </c>
    </row>
    <row r="1639" spans="1:5" ht="14">
      <c r="A1639" s="8" t="s">
        <v>340</v>
      </c>
      <c r="B1639" s="6">
        <v>39295</v>
      </c>
      <c r="C1639" s="8">
        <v>2007</v>
      </c>
      <c r="D1639" s="8" t="s">
        <v>11</v>
      </c>
      <c r="E1639" s="11">
        <v>447</v>
      </c>
    </row>
    <row r="1640" spans="1:5" ht="14">
      <c r="A1640" s="8" t="s">
        <v>340</v>
      </c>
      <c r="B1640" s="6">
        <v>39295</v>
      </c>
      <c r="C1640" s="8">
        <v>2007</v>
      </c>
      <c r="D1640" s="8" t="s">
        <v>12</v>
      </c>
      <c r="E1640" s="11">
        <v>482</v>
      </c>
    </row>
    <row r="1641" spans="1:5" ht="14">
      <c r="A1641" s="8" t="s">
        <v>340</v>
      </c>
      <c r="B1641" s="6">
        <v>39295</v>
      </c>
      <c r="C1641" s="8">
        <v>2007</v>
      </c>
      <c r="D1641" s="8" t="s">
        <v>13</v>
      </c>
      <c r="E1641" s="11">
        <v>1089</v>
      </c>
    </row>
    <row r="1642" spans="1:5" ht="14">
      <c r="A1642" s="8" t="s">
        <v>341</v>
      </c>
      <c r="B1642" s="6">
        <v>39309</v>
      </c>
      <c r="C1642" s="8">
        <v>2007</v>
      </c>
      <c r="D1642" s="8" t="s">
        <v>9</v>
      </c>
      <c r="E1642" s="11">
        <v>2189</v>
      </c>
    </row>
    <row r="1643" spans="1:5" ht="14">
      <c r="A1643" s="8" t="s">
        <v>341</v>
      </c>
      <c r="B1643" s="6">
        <v>39309</v>
      </c>
      <c r="C1643" s="8">
        <v>2007</v>
      </c>
      <c r="D1643" s="8" t="s">
        <v>10</v>
      </c>
      <c r="E1643" s="11">
        <v>1124</v>
      </c>
    </row>
    <row r="1644" spans="1:5" ht="14">
      <c r="A1644" s="8" t="s">
        <v>341</v>
      </c>
      <c r="B1644" s="6">
        <v>39309</v>
      </c>
      <c r="C1644" s="8">
        <v>2007</v>
      </c>
      <c r="D1644" s="8" t="s">
        <v>11</v>
      </c>
      <c r="E1644" s="11">
        <v>452</v>
      </c>
    </row>
    <row r="1645" spans="1:5" ht="14">
      <c r="A1645" s="8" t="s">
        <v>341</v>
      </c>
      <c r="B1645" s="6">
        <v>39309</v>
      </c>
      <c r="C1645" s="8">
        <v>2007</v>
      </c>
      <c r="D1645" s="8" t="s">
        <v>12</v>
      </c>
      <c r="E1645" s="11">
        <v>481</v>
      </c>
    </row>
    <row r="1646" spans="1:5" ht="14">
      <c r="A1646" s="8" t="s">
        <v>341</v>
      </c>
      <c r="B1646" s="6">
        <v>39309</v>
      </c>
      <c r="C1646" s="8">
        <v>2007</v>
      </c>
      <c r="D1646" s="8" t="s">
        <v>13</v>
      </c>
      <c r="E1646" s="11">
        <v>1093</v>
      </c>
    </row>
    <row r="1647" spans="1:5" ht="14">
      <c r="A1647" s="8" t="s">
        <v>342</v>
      </c>
      <c r="B1647" s="6">
        <v>39326</v>
      </c>
      <c r="C1647" s="8">
        <v>2007</v>
      </c>
      <c r="D1647" s="8" t="s">
        <v>9</v>
      </c>
      <c r="E1647" s="11">
        <v>2309</v>
      </c>
    </row>
    <row r="1648" spans="1:5" ht="14">
      <c r="A1648" s="8" t="s">
        <v>342</v>
      </c>
      <c r="B1648" s="6">
        <v>39326</v>
      </c>
      <c r="C1648" s="8">
        <v>2007</v>
      </c>
      <c r="D1648" s="8" t="s">
        <v>10</v>
      </c>
      <c r="E1648" s="11">
        <v>1136</v>
      </c>
    </row>
    <row r="1649" spans="1:5" ht="14">
      <c r="A1649" s="8" t="s">
        <v>342</v>
      </c>
      <c r="B1649" s="6">
        <v>39326</v>
      </c>
      <c r="C1649" s="8">
        <v>2007</v>
      </c>
      <c r="D1649" s="8" t="s">
        <v>11</v>
      </c>
      <c r="E1649" s="11">
        <v>446</v>
      </c>
    </row>
    <row r="1650" spans="1:5" ht="14">
      <c r="A1650" s="8" t="s">
        <v>342</v>
      </c>
      <c r="B1650" s="6">
        <v>39326</v>
      </c>
      <c r="C1650" s="8">
        <v>2007</v>
      </c>
      <c r="D1650" s="8" t="s">
        <v>12</v>
      </c>
      <c r="E1650" s="11">
        <v>500</v>
      </c>
    </row>
    <row r="1651" spans="1:5" ht="14">
      <c r="A1651" s="8" t="s">
        <v>342</v>
      </c>
      <c r="B1651" s="6">
        <v>39326</v>
      </c>
      <c r="C1651" s="8">
        <v>2007</v>
      </c>
      <c r="D1651" s="8" t="s">
        <v>13</v>
      </c>
      <c r="E1651" s="11">
        <v>1096</v>
      </c>
    </row>
    <row r="1652" spans="1:5" ht="14">
      <c r="A1652" s="8" t="s">
        <v>343</v>
      </c>
      <c r="B1652" s="6">
        <v>39340</v>
      </c>
      <c r="C1652" s="8">
        <v>2007</v>
      </c>
      <c r="D1652" s="8" t="s">
        <v>9</v>
      </c>
      <c r="E1652" s="11">
        <v>2159</v>
      </c>
    </row>
    <row r="1653" spans="1:5" ht="14">
      <c r="A1653" s="8" t="s">
        <v>343</v>
      </c>
      <c r="B1653" s="6">
        <v>39340</v>
      </c>
      <c r="C1653" s="8">
        <v>2007</v>
      </c>
      <c r="D1653" s="8" t="s">
        <v>10</v>
      </c>
      <c r="E1653" s="11">
        <v>1125</v>
      </c>
    </row>
    <row r="1654" spans="1:5" ht="14">
      <c r="A1654" s="8" t="s">
        <v>343</v>
      </c>
      <c r="B1654" s="6">
        <v>39340</v>
      </c>
      <c r="C1654" s="8">
        <v>2007</v>
      </c>
      <c r="D1654" s="8" t="s">
        <v>11</v>
      </c>
      <c r="E1654" s="11">
        <v>453</v>
      </c>
    </row>
    <row r="1655" spans="1:5" ht="14">
      <c r="A1655" s="8" t="s">
        <v>343</v>
      </c>
      <c r="B1655" s="6">
        <v>39340</v>
      </c>
      <c r="C1655" s="8">
        <v>2007</v>
      </c>
      <c r="D1655" s="8" t="s">
        <v>12</v>
      </c>
      <c r="E1655" s="11">
        <v>480</v>
      </c>
    </row>
    <row r="1656" spans="1:5" ht="14">
      <c r="A1656" s="8" t="s">
        <v>343</v>
      </c>
      <c r="B1656" s="6">
        <v>39340</v>
      </c>
      <c r="C1656" s="8">
        <v>2007</v>
      </c>
      <c r="D1656" s="8" t="s">
        <v>13</v>
      </c>
      <c r="E1656" s="11">
        <v>1116</v>
      </c>
    </row>
    <row r="1657" spans="1:5" ht="14">
      <c r="A1657" s="8" t="s">
        <v>344</v>
      </c>
      <c r="B1657" s="6">
        <v>39356</v>
      </c>
      <c r="C1657" s="8">
        <v>2007</v>
      </c>
      <c r="D1657" s="8" t="s">
        <v>9</v>
      </c>
      <c r="E1657" s="11">
        <v>2165</v>
      </c>
    </row>
    <row r="1658" spans="1:5" ht="14">
      <c r="A1658" s="8" t="s">
        <v>344</v>
      </c>
      <c r="B1658" s="6">
        <v>39356</v>
      </c>
      <c r="C1658" s="8">
        <v>2007</v>
      </c>
      <c r="D1658" s="8" t="s">
        <v>10</v>
      </c>
      <c r="E1658" s="11">
        <v>1125</v>
      </c>
    </row>
    <row r="1659" spans="1:5" ht="14">
      <c r="A1659" s="8" t="s">
        <v>344</v>
      </c>
      <c r="B1659" s="6">
        <v>39356</v>
      </c>
      <c r="C1659" s="8">
        <v>2007</v>
      </c>
      <c r="D1659" s="8" t="s">
        <v>11</v>
      </c>
      <c r="E1659" s="11">
        <v>354</v>
      </c>
    </row>
    <row r="1660" spans="1:5" ht="14">
      <c r="A1660" s="8" t="s">
        <v>344</v>
      </c>
      <c r="B1660" s="6">
        <v>39356</v>
      </c>
      <c r="C1660" s="8">
        <v>2007</v>
      </c>
      <c r="D1660" s="8" t="s">
        <v>12</v>
      </c>
      <c r="E1660" s="11">
        <v>443</v>
      </c>
    </row>
    <row r="1661" spans="1:5" ht="14">
      <c r="A1661" s="8" t="s">
        <v>344</v>
      </c>
      <c r="B1661" s="6">
        <v>39356</v>
      </c>
      <c r="C1661" s="8">
        <v>2007</v>
      </c>
      <c r="D1661" s="8" t="s">
        <v>13</v>
      </c>
      <c r="E1661" s="11">
        <v>1087</v>
      </c>
    </row>
    <row r="1662" spans="1:5" ht="14">
      <c r="A1662" s="8" t="s">
        <v>345</v>
      </c>
      <c r="B1662" s="6">
        <v>39370</v>
      </c>
      <c r="C1662" s="8">
        <v>2007</v>
      </c>
      <c r="D1662" s="8" t="s">
        <v>9</v>
      </c>
      <c r="E1662" s="11">
        <v>2158</v>
      </c>
    </row>
    <row r="1663" spans="1:5" ht="14">
      <c r="A1663" s="8" t="s">
        <v>345</v>
      </c>
      <c r="B1663" s="6">
        <v>39370</v>
      </c>
      <c r="C1663" s="8">
        <v>2007</v>
      </c>
      <c r="D1663" s="8" t="s">
        <v>10</v>
      </c>
      <c r="E1663" s="11">
        <v>1133</v>
      </c>
    </row>
    <row r="1664" spans="1:5" ht="14">
      <c r="A1664" s="8" t="s">
        <v>345</v>
      </c>
      <c r="B1664" s="6">
        <v>39370</v>
      </c>
      <c r="C1664" s="8">
        <v>2007</v>
      </c>
      <c r="D1664" s="8" t="s">
        <v>11</v>
      </c>
      <c r="E1664" s="11">
        <v>344</v>
      </c>
    </row>
    <row r="1665" spans="1:5" ht="14">
      <c r="A1665" s="8" t="s">
        <v>345</v>
      </c>
      <c r="B1665" s="6">
        <v>39370</v>
      </c>
      <c r="C1665" s="8">
        <v>2007</v>
      </c>
      <c r="D1665" s="8" t="s">
        <v>12</v>
      </c>
      <c r="E1665" s="11">
        <v>440</v>
      </c>
    </row>
    <row r="1666" spans="1:5" ht="14">
      <c r="A1666" s="8" t="s">
        <v>345</v>
      </c>
      <c r="B1666" s="6">
        <v>39370</v>
      </c>
      <c r="C1666" s="8">
        <v>2007</v>
      </c>
      <c r="D1666" s="8" t="s">
        <v>13</v>
      </c>
      <c r="E1666" s="11">
        <v>1088</v>
      </c>
    </row>
    <row r="1667" spans="1:5" ht="14">
      <c r="A1667" s="8" t="s">
        <v>346</v>
      </c>
      <c r="B1667" s="6">
        <v>39387</v>
      </c>
      <c r="C1667" s="8">
        <v>2007</v>
      </c>
      <c r="D1667" s="8" t="s">
        <v>9</v>
      </c>
      <c r="E1667" s="11">
        <v>2164</v>
      </c>
    </row>
    <row r="1668" spans="1:5" ht="14">
      <c r="A1668" s="8" t="s">
        <v>346</v>
      </c>
      <c r="B1668" s="6">
        <v>39387</v>
      </c>
      <c r="C1668" s="8">
        <v>2007</v>
      </c>
      <c r="D1668" s="8" t="s">
        <v>10</v>
      </c>
      <c r="E1668" s="11">
        <v>1125</v>
      </c>
    </row>
    <row r="1669" spans="1:5" ht="14">
      <c r="A1669" s="8" t="s">
        <v>346</v>
      </c>
      <c r="B1669" s="6">
        <v>39387</v>
      </c>
      <c r="C1669" s="8">
        <v>2007</v>
      </c>
      <c r="D1669" s="8" t="s">
        <v>11</v>
      </c>
      <c r="E1669" s="11">
        <v>352</v>
      </c>
    </row>
    <row r="1670" spans="1:5" ht="14">
      <c r="A1670" s="8" t="s">
        <v>346</v>
      </c>
      <c r="B1670" s="6">
        <v>39387</v>
      </c>
      <c r="C1670" s="8">
        <v>2007</v>
      </c>
      <c r="D1670" s="8" t="s">
        <v>12</v>
      </c>
      <c r="E1670" s="11">
        <v>448</v>
      </c>
    </row>
    <row r="1671" spans="1:5" ht="14">
      <c r="A1671" s="8" t="s">
        <v>346</v>
      </c>
      <c r="B1671" s="6">
        <v>39387</v>
      </c>
      <c r="C1671" s="8">
        <v>2007</v>
      </c>
      <c r="D1671" s="8" t="s">
        <v>13</v>
      </c>
      <c r="E1671" s="11">
        <v>1112</v>
      </c>
    </row>
    <row r="1672" spans="1:5" ht="14">
      <c r="A1672" s="8" t="s">
        <v>347</v>
      </c>
      <c r="B1672" s="6">
        <v>39401</v>
      </c>
      <c r="C1672" s="8">
        <v>2007</v>
      </c>
      <c r="D1672" s="8" t="s">
        <v>9</v>
      </c>
      <c r="E1672" s="11">
        <v>2158</v>
      </c>
    </row>
    <row r="1673" spans="1:5" ht="14">
      <c r="A1673" s="8" t="s">
        <v>347</v>
      </c>
      <c r="B1673" s="6">
        <v>39401</v>
      </c>
      <c r="C1673" s="8">
        <v>2007</v>
      </c>
      <c r="D1673" s="8" t="s">
        <v>10</v>
      </c>
      <c r="E1673" s="11">
        <v>1126</v>
      </c>
    </row>
    <row r="1674" spans="1:5" ht="14">
      <c r="A1674" s="8" t="s">
        <v>347</v>
      </c>
      <c r="B1674" s="6">
        <v>39401</v>
      </c>
      <c r="C1674" s="8">
        <v>2007</v>
      </c>
      <c r="D1674" s="8" t="s">
        <v>11</v>
      </c>
      <c r="E1674" s="11">
        <v>349</v>
      </c>
    </row>
    <row r="1675" spans="1:5" ht="14">
      <c r="A1675" s="8" t="s">
        <v>347</v>
      </c>
      <c r="B1675" s="6">
        <v>39401</v>
      </c>
      <c r="C1675" s="8">
        <v>2007</v>
      </c>
      <c r="D1675" s="8" t="s">
        <v>12</v>
      </c>
      <c r="E1675" s="11">
        <v>442</v>
      </c>
    </row>
    <row r="1676" spans="1:5" ht="14">
      <c r="A1676" s="8" t="s">
        <v>347</v>
      </c>
      <c r="B1676" s="6">
        <v>39401</v>
      </c>
      <c r="C1676" s="8">
        <v>2007</v>
      </c>
      <c r="D1676" s="8" t="s">
        <v>13</v>
      </c>
      <c r="E1676" s="11">
        <v>1147</v>
      </c>
    </row>
    <row r="1677" spans="1:5" ht="14">
      <c r="A1677" s="8" t="s">
        <v>348</v>
      </c>
      <c r="B1677" s="6">
        <v>39417</v>
      </c>
      <c r="C1677" s="8">
        <v>2007</v>
      </c>
      <c r="D1677" s="8" t="s">
        <v>9</v>
      </c>
      <c r="E1677" s="11">
        <v>2174</v>
      </c>
    </row>
    <row r="1678" spans="1:5" ht="14">
      <c r="A1678" s="8" t="s">
        <v>348</v>
      </c>
      <c r="B1678" s="6">
        <v>39417</v>
      </c>
      <c r="C1678" s="8">
        <v>2007</v>
      </c>
      <c r="D1678" s="8" t="s">
        <v>10</v>
      </c>
      <c r="E1678" s="11">
        <v>1163</v>
      </c>
    </row>
    <row r="1679" spans="1:5" ht="14">
      <c r="A1679" s="8" t="s">
        <v>348</v>
      </c>
      <c r="B1679" s="6">
        <v>39417</v>
      </c>
      <c r="C1679" s="8">
        <v>2007</v>
      </c>
      <c r="D1679" s="8" t="s">
        <v>11</v>
      </c>
      <c r="E1679" s="11">
        <v>347</v>
      </c>
    </row>
    <row r="1680" spans="1:5" ht="14">
      <c r="A1680" s="8" t="s">
        <v>348</v>
      </c>
      <c r="B1680" s="6">
        <v>39417</v>
      </c>
      <c r="C1680" s="8">
        <v>2007</v>
      </c>
      <c r="D1680" s="8" t="s">
        <v>12</v>
      </c>
      <c r="E1680" s="11">
        <v>454</v>
      </c>
    </row>
    <row r="1681" spans="1:5" ht="14">
      <c r="A1681" s="8" t="s">
        <v>348</v>
      </c>
      <c r="B1681" s="6">
        <v>39417</v>
      </c>
      <c r="C1681" s="8">
        <v>2007</v>
      </c>
      <c r="D1681" s="8" t="s">
        <v>13</v>
      </c>
      <c r="E1681" s="11">
        <v>1088</v>
      </c>
    </row>
    <row r="1682" spans="1:5" ht="14">
      <c r="A1682" s="8" t="s">
        <v>349</v>
      </c>
      <c r="B1682" s="6">
        <v>39431</v>
      </c>
      <c r="C1682" s="8">
        <v>2007</v>
      </c>
      <c r="D1682" s="8" t="s">
        <v>9</v>
      </c>
      <c r="E1682" s="11">
        <v>2162</v>
      </c>
    </row>
    <row r="1683" spans="1:5" ht="14">
      <c r="A1683" s="8" t="s">
        <v>349</v>
      </c>
      <c r="B1683" s="6">
        <v>39431</v>
      </c>
      <c r="C1683" s="8">
        <v>2007</v>
      </c>
      <c r="D1683" s="8" t="s">
        <v>10</v>
      </c>
      <c r="E1683" s="11">
        <v>1125</v>
      </c>
    </row>
    <row r="1684" spans="1:5" ht="14">
      <c r="A1684" s="8" t="s">
        <v>349</v>
      </c>
      <c r="B1684" s="6">
        <v>39431</v>
      </c>
      <c r="C1684" s="8">
        <v>2007</v>
      </c>
      <c r="D1684" s="8" t="s">
        <v>11</v>
      </c>
      <c r="E1684" s="11">
        <v>344</v>
      </c>
    </row>
    <row r="1685" spans="1:5" ht="14">
      <c r="A1685" s="8" t="s">
        <v>349</v>
      </c>
      <c r="B1685" s="6">
        <v>39431</v>
      </c>
      <c r="C1685" s="8">
        <v>2007</v>
      </c>
      <c r="D1685" s="8" t="s">
        <v>12</v>
      </c>
      <c r="E1685" s="11">
        <v>477</v>
      </c>
    </row>
    <row r="1686" spans="1:5" ht="14">
      <c r="A1686" s="8" t="s">
        <v>349</v>
      </c>
      <c r="B1686" s="6">
        <v>39431</v>
      </c>
      <c r="C1686" s="8">
        <v>2007</v>
      </c>
      <c r="D1686" s="8" t="s">
        <v>13</v>
      </c>
      <c r="E1686" s="11">
        <v>1104</v>
      </c>
    </row>
    <row r="1687" spans="1:5" ht="14">
      <c r="A1687" s="8" t="s">
        <v>350</v>
      </c>
      <c r="B1687" s="6">
        <v>38718</v>
      </c>
      <c r="C1687" s="8">
        <v>2006</v>
      </c>
      <c r="D1687" s="8" t="s">
        <v>9</v>
      </c>
      <c r="E1687" s="11">
        <v>2787</v>
      </c>
    </row>
    <row r="1688" spans="1:5" ht="14">
      <c r="A1688" s="8" t="s">
        <v>350</v>
      </c>
      <c r="B1688" s="6">
        <v>38718</v>
      </c>
      <c r="C1688" s="8">
        <v>2006</v>
      </c>
      <c r="D1688" s="8" t="s">
        <v>10</v>
      </c>
      <c r="E1688" s="11">
        <v>1277</v>
      </c>
    </row>
    <row r="1689" spans="1:5" ht="14">
      <c r="A1689" s="8" t="s">
        <v>350</v>
      </c>
      <c r="B1689" s="6">
        <v>38718</v>
      </c>
      <c r="C1689" s="8">
        <v>2006</v>
      </c>
      <c r="D1689" s="8" t="s">
        <v>11</v>
      </c>
      <c r="E1689" s="11">
        <v>607</v>
      </c>
    </row>
    <row r="1690" spans="1:5" ht="14">
      <c r="A1690" s="8" t="s">
        <v>350</v>
      </c>
      <c r="B1690" s="6">
        <v>38718</v>
      </c>
      <c r="C1690" s="8">
        <v>2006</v>
      </c>
      <c r="D1690" s="8" t="s">
        <v>12</v>
      </c>
      <c r="E1690" s="11">
        <v>513</v>
      </c>
    </row>
    <row r="1691" spans="1:5" ht="14">
      <c r="A1691" s="8" t="s">
        <v>350</v>
      </c>
      <c r="B1691" s="6">
        <v>38718</v>
      </c>
      <c r="C1691" s="8">
        <v>2006</v>
      </c>
      <c r="D1691" s="8" t="s">
        <v>13</v>
      </c>
      <c r="E1691" s="11">
        <v>1403</v>
      </c>
    </row>
    <row r="1692" spans="1:5" ht="14">
      <c r="A1692" s="8" t="s">
        <v>351</v>
      </c>
      <c r="B1692" s="6">
        <v>38732</v>
      </c>
      <c r="C1692" s="8">
        <v>2006</v>
      </c>
      <c r="D1692" s="8" t="s">
        <v>9</v>
      </c>
      <c r="E1692" s="11">
        <v>2785</v>
      </c>
    </row>
    <row r="1693" spans="1:5" ht="14">
      <c r="A1693" s="8" t="s">
        <v>351</v>
      </c>
      <c r="B1693" s="6">
        <v>38732</v>
      </c>
      <c r="C1693" s="8">
        <v>2006</v>
      </c>
      <c r="D1693" s="8" t="s">
        <v>10</v>
      </c>
      <c r="E1693" s="11">
        <v>1275</v>
      </c>
    </row>
    <row r="1694" spans="1:5" ht="14">
      <c r="A1694" s="8" t="s">
        <v>351</v>
      </c>
      <c r="B1694" s="6">
        <v>38732</v>
      </c>
      <c r="C1694" s="8">
        <v>2006</v>
      </c>
      <c r="D1694" s="8" t="s">
        <v>11</v>
      </c>
      <c r="E1694" s="11">
        <v>595</v>
      </c>
    </row>
    <row r="1695" spans="1:5" ht="14">
      <c r="A1695" s="8" t="s">
        <v>351</v>
      </c>
      <c r="B1695" s="6">
        <v>38732</v>
      </c>
      <c r="C1695" s="8">
        <v>2006</v>
      </c>
      <c r="D1695" s="8" t="s">
        <v>12</v>
      </c>
      <c r="E1695" s="11">
        <v>531</v>
      </c>
    </row>
    <row r="1696" spans="1:5" ht="14">
      <c r="A1696" s="8" t="s">
        <v>351</v>
      </c>
      <c r="B1696" s="6">
        <v>38732</v>
      </c>
      <c r="C1696" s="8">
        <v>2006</v>
      </c>
      <c r="D1696" s="8" t="s">
        <v>13</v>
      </c>
      <c r="E1696" s="11">
        <v>1402</v>
      </c>
    </row>
    <row r="1697" spans="1:5" ht="14">
      <c r="A1697" s="8" t="s">
        <v>352</v>
      </c>
      <c r="B1697" s="6">
        <v>38749</v>
      </c>
      <c r="C1697" s="8">
        <v>2006</v>
      </c>
      <c r="D1697" s="8" t="s">
        <v>9</v>
      </c>
      <c r="E1697" s="11">
        <v>2794</v>
      </c>
    </row>
    <row r="1698" spans="1:5" ht="14">
      <c r="A1698" s="8" t="s">
        <v>352</v>
      </c>
      <c r="B1698" s="6">
        <v>38749</v>
      </c>
      <c r="C1698" s="8">
        <v>2006</v>
      </c>
      <c r="D1698" s="8" t="s">
        <v>10</v>
      </c>
      <c r="E1698" s="11">
        <v>1265</v>
      </c>
    </row>
    <row r="1699" spans="1:5" ht="14">
      <c r="A1699" s="8" t="s">
        <v>352</v>
      </c>
      <c r="B1699" s="6">
        <v>38749</v>
      </c>
      <c r="C1699" s="8">
        <v>2006</v>
      </c>
      <c r="D1699" s="8" t="s">
        <v>11</v>
      </c>
      <c r="E1699" s="11">
        <v>593</v>
      </c>
    </row>
    <row r="1700" spans="1:5" ht="14">
      <c r="A1700" s="8" t="s">
        <v>352</v>
      </c>
      <c r="B1700" s="6">
        <v>38749</v>
      </c>
      <c r="C1700" s="8">
        <v>2006</v>
      </c>
      <c r="D1700" s="8" t="s">
        <v>12</v>
      </c>
      <c r="E1700" s="11">
        <v>508</v>
      </c>
    </row>
    <row r="1701" spans="1:5" ht="14">
      <c r="A1701" s="8" t="s">
        <v>352</v>
      </c>
      <c r="B1701" s="6">
        <v>38749</v>
      </c>
      <c r="C1701" s="8">
        <v>2006</v>
      </c>
      <c r="D1701" s="8" t="s">
        <v>13</v>
      </c>
      <c r="E1701" s="11">
        <v>1397</v>
      </c>
    </row>
    <row r="1702" spans="1:5" ht="14">
      <c r="A1702" s="8" t="s">
        <v>353</v>
      </c>
      <c r="B1702" s="6">
        <v>38763</v>
      </c>
      <c r="C1702" s="8">
        <v>2006</v>
      </c>
      <c r="D1702" s="8" t="s">
        <v>9</v>
      </c>
      <c r="E1702" s="11">
        <v>2787</v>
      </c>
    </row>
    <row r="1703" spans="1:5" ht="14">
      <c r="A1703" s="8" t="s">
        <v>353</v>
      </c>
      <c r="B1703" s="6">
        <v>38763</v>
      </c>
      <c r="C1703" s="8">
        <v>2006</v>
      </c>
      <c r="D1703" s="8" t="s">
        <v>10</v>
      </c>
      <c r="E1703" s="11">
        <v>1274</v>
      </c>
    </row>
    <row r="1704" spans="1:5" ht="14">
      <c r="A1704" s="8" t="s">
        <v>353</v>
      </c>
      <c r="B1704" s="6">
        <v>38763</v>
      </c>
      <c r="C1704" s="8">
        <v>2006</v>
      </c>
      <c r="D1704" s="8" t="s">
        <v>11</v>
      </c>
      <c r="E1704" s="11">
        <v>588</v>
      </c>
    </row>
    <row r="1705" spans="1:5" ht="14">
      <c r="A1705" s="8" t="s">
        <v>353</v>
      </c>
      <c r="B1705" s="6">
        <v>38763</v>
      </c>
      <c r="C1705" s="8">
        <v>2006</v>
      </c>
      <c r="D1705" s="8" t="s">
        <v>12</v>
      </c>
      <c r="E1705" s="11">
        <v>507</v>
      </c>
    </row>
    <row r="1706" spans="1:5" ht="14">
      <c r="A1706" s="8" t="s">
        <v>353</v>
      </c>
      <c r="B1706" s="6">
        <v>38763</v>
      </c>
      <c r="C1706" s="8">
        <v>2006</v>
      </c>
      <c r="D1706" s="8" t="s">
        <v>13</v>
      </c>
      <c r="E1706" s="11">
        <v>1397</v>
      </c>
    </row>
    <row r="1707" spans="1:5" ht="14">
      <c r="A1707" s="8" t="s">
        <v>354</v>
      </c>
      <c r="B1707" s="6">
        <v>38777</v>
      </c>
      <c r="C1707" s="8">
        <v>2006</v>
      </c>
      <c r="D1707" s="8" t="s">
        <v>9</v>
      </c>
      <c r="E1707" s="11">
        <v>2792</v>
      </c>
    </row>
    <row r="1708" spans="1:5" ht="14">
      <c r="A1708" s="8" t="s">
        <v>354</v>
      </c>
      <c r="B1708" s="6">
        <v>38777</v>
      </c>
      <c r="C1708" s="8">
        <v>2006</v>
      </c>
      <c r="D1708" s="8" t="s">
        <v>10</v>
      </c>
      <c r="E1708" s="11">
        <v>1268</v>
      </c>
    </row>
    <row r="1709" spans="1:5" ht="14">
      <c r="A1709" s="8" t="s">
        <v>354</v>
      </c>
      <c r="B1709" s="6">
        <v>38777</v>
      </c>
      <c r="C1709" s="8">
        <v>2006</v>
      </c>
      <c r="D1709" s="8" t="s">
        <v>11</v>
      </c>
      <c r="E1709" s="11">
        <v>596</v>
      </c>
    </row>
    <row r="1710" spans="1:5" ht="14">
      <c r="A1710" s="8" t="s">
        <v>354</v>
      </c>
      <c r="B1710" s="6">
        <v>38777</v>
      </c>
      <c r="C1710" s="8">
        <v>2006</v>
      </c>
      <c r="D1710" s="8" t="s">
        <v>12</v>
      </c>
      <c r="E1710" s="11">
        <v>515</v>
      </c>
    </row>
    <row r="1711" spans="1:5" ht="14">
      <c r="A1711" s="8" t="s">
        <v>354</v>
      </c>
      <c r="B1711" s="6">
        <v>38777</v>
      </c>
      <c r="C1711" s="8">
        <v>2006</v>
      </c>
      <c r="D1711" s="8" t="s">
        <v>13</v>
      </c>
      <c r="E1711" s="11">
        <v>1395</v>
      </c>
    </row>
    <row r="1712" spans="1:5" ht="14">
      <c r="A1712" s="8" t="s">
        <v>355</v>
      </c>
      <c r="B1712" s="6">
        <v>38791</v>
      </c>
      <c r="C1712" s="8">
        <v>2006</v>
      </c>
      <c r="D1712" s="8" t="s">
        <v>9</v>
      </c>
      <c r="E1712" s="11">
        <v>2792</v>
      </c>
    </row>
    <row r="1713" spans="1:5" ht="14">
      <c r="A1713" s="8" t="s">
        <v>355</v>
      </c>
      <c r="B1713" s="6">
        <v>38791</v>
      </c>
      <c r="C1713" s="8">
        <v>2006</v>
      </c>
      <c r="D1713" s="8" t="s">
        <v>10</v>
      </c>
      <c r="E1713" s="11">
        <v>1267</v>
      </c>
    </row>
    <row r="1714" spans="1:5" ht="14">
      <c r="A1714" s="8" t="s">
        <v>355</v>
      </c>
      <c r="B1714" s="6">
        <v>38791</v>
      </c>
      <c r="C1714" s="8">
        <v>2006</v>
      </c>
      <c r="D1714" s="8" t="s">
        <v>11</v>
      </c>
      <c r="E1714" s="11">
        <v>590</v>
      </c>
    </row>
    <row r="1715" spans="1:5" ht="14">
      <c r="A1715" s="8" t="s">
        <v>355</v>
      </c>
      <c r="B1715" s="6">
        <v>38791</v>
      </c>
      <c r="C1715" s="8">
        <v>2006</v>
      </c>
      <c r="D1715" s="8" t="s">
        <v>12</v>
      </c>
      <c r="E1715" s="11">
        <v>508</v>
      </c>
    </row>
    <row r="1716" spans="1:5" ht="14">
      <c r="A1716" s="8" t="s">
        <v>355</v>
      </c>
      <c r="B1716" s="6">
        <v>38791</v>
      </c>
      <c r="C1716" s="8">
        <v>2006</v>
      </c>
      <c r="D1716" s="8" t="s">
        <v>13</v>
      </c>
      <c r="E1716" s="11">
        <v>1395</v>
      </c>
    </row>
    <row r="1717" spans="1:5" ht="14">
      <c r="A1717" s="8" t="s">
        <v>356</v>
      </c>
      <c r="B1717" s="6">
        <v>38808</v>
      </c>
      <c r="C1717" s="8">
        <v>2006</v>
      </c>
      <c r="D1717" s="8" t="s">
        <v>9</v>
      </c>
      <c r="E1717" s="11">
        <v>2222</v>
      </c>
    </row>
    <row r="1718" spans="1:5" ht="14">
      <c r="A1718" s="8" t="s">
        <v>356</v>
      </c>
      <c r="B1718" s="6">
        <v>38808</v>
      </c>
      <c r="C1718" s="8">
        <v>2006</v>
      </c>
      <c r="D1718" s="8" t="s">
        <v>10</v>
      </c>
      <c r="E1718" s="11">
        <v>1084</v>
      </c>
    </row>
    <row r="1719" spans="1:5" ht="14">
      <c r="A1719" s="8" t="s">
        <v>356</v>
      </c>
      <c r="B1719" s="6">
        <v>38808</v>
      </c>
      <c r="C1719" s="8">
        <v>2006</v>
      </c>
      <c r="D1719" s="8" t="s">
        <v>11</v>
      </c>
      <c r="E1719" s="11">
        <v>571</v>
      </c>
    </row>
    <row r="1720" spans="1:5" ht="14">
      <c r="A1720" s="8" t="s">
        <v>356</v>
      </c>
      <c r="B1720" s="6">
        <v>38808</v>
      </c>
      <c r="C1720" s="8">
        <v>2006</v>
      </c>
      <c r="D1720" s="8" t="s">
        <v>12</v>
      </c>
      <c r="E1720" s="11">
        <v>514</v>
      </c>
    </row>
    <row r="1721" spans="1:5" ht="14">
      <c r="A1721" s="8" t="s">
        <v>356</v>
      </c>
      <c r="B1721" s="6">
        <v>38808</v>
      </c>
      <c r="C1721" s="8">
        <v>2006</v>
      </c>
      <c r="D1721" s="8" t="s">
        <v>13</v>
      </c>
      <c r="E1721" s="11">
        <v>1119</v>
      </c>
    </row>
    <row r="1722" spans="1:5" ht="14">
      <c r="A1722" s="8" t="s">
        <v>357</v>
      </c>
      <c r="B1722" s="6">
        <v>38822</v>
      </c>
      <c r="C1722" s="8">
        <v>2006</v>
      </c>
      <c r="D1722" s="8" t="s">
        <v>9</v>
      </c>
      <c r="E1722" s="11">
        <v>2225</v>
      </c>
    </row>
    <row r="1723" spans="1:5" ht="14">
      <c r="A1723" s="8" t="s">
        <v>357</v>
      </c>
      <c r="B1723" s="6">
        <v>38822</v>
      </c>
      <c r="C1723" s="8">
        <v>2006</v>
      </c>
      <c r="D1723" s="8" t="s">
        <v>10</v>
      </c>
      <c r="E1723" s="11">
        <v>1086</v>
      </c>
    </row>
    <row r="1724" spans="1:5" ht="14">
      <c r="A1724" s="8" t="s">
        <v>357</v>
      </c>
      <c r="B1724" s="6">
        <v>38822</v>
      </c>
      <c r="C1724" s="8">
        <v>2006</v>
      </c>
      <c r="D1724" s="8" t="s">
        <v>11</v>
      </c>
      <c r="E1724" s="11">
        <v>590</v>
      </c>
    </row>
    <row r="1725" spans="1:5" ht="14">
      <c r="A1725" s="8" t="s">
        <v>357</v>
      </c>
      <c r="B1725" s="6">
        <v>38822</v>
      </c>
      <c r="C1725" s="8">
        <v>2006</v>
      </c>
      <c r="D1725" s="8" t="s">
        <v>12</v>
      </c>
      <c r="E1725" s="11">
        <v>513</v>
      </c>
    </row>
    <row r="1726" spans="1:5" ht="14">
      <c r="A1726" s="8" t="s">
        <v>357</v>
      </c>
      <c r="B1726" s="6">
        <v>38822</v>
      </c>
      <c r="C1726" s="8">
        <v>2006</v>
      </c>
      <c r="D1726" s="8" t="s">
        <v>13</v>
      </c>
      <c r="E1726" s="11">
        <v>1112</v>
      </c>
    </row>
    <row r="1727" spans="1:5" ht="14">
      <c r="A1727" s="8" t="s">
        <v>358</v>
      </c>
      <c r="B1727" s="6">
        <v>38838</v>
      </c>
      <c r="C1727" s="8">
        <v>2006</v>
      </c>
      <c r="D1727" s="8" t="s">
        <v>9</v>
      </c>
      <c r="E1727" s="11">
        <v>2223</v>
      </c>
    </row>
    <row r="1728" spans="1:5" ht="14">
      <c r="A1728" s="8" t="s">
        <v>358</v>
      </c>
      <c r="B1728" s="6">
        <v>38838</v>
      </c>
      <c r="C1728" s="8">
        <v>2006</v>
      </c>
      <c r="D1728" s="8" t="s">
        <v>10</v>
      </c>
      <c r="E1728" s="11">
        <v>1089</v>
      </c>
    </row>
    <row r="1729" spans="1:5" ht="14">
      <c r="A1729" s="8" t="s">
        <v>358</v>
      </c>
      <c r="B1729" s="6">
        <v>38838</v>
      </c>
      <c r="C1729" s="8">
        <v>2006</v>
      </c>
      <c r="D1729" s="8" t="s">
        <v>11</v>
      </c>
      <c r="E1729" s="11">
        <v>568</v>
      </c>
    </row>
    <row r="1730" spans="1:5" ht="14">
      <c r="A1730" s="8" t="s">
        <v>358</v>
      </c>
      <c r="B1730" s="6">
        <v>38838</v>
      </c>
      <c r="C1730" s="8">
        <v>2006</v>
      </c>
      <c r="D1730" s="8" t="s">
        <v>12</v>
      </c>
      <c r="E1730" s="11">
        <v>489</v>
      </c>
    </row>
    <row r="1731" spans="1:5" ht="14">
      <c r="A1731" s="8" t="s">
        <v>358</v>
      </c>
      <c r="B1731" s="6">
        <v>38838</v>
      </c>
      <c r="C1731" s="8">
        <v>2006</v>
      </c>
      <c r="D1731" s="8" t="s">
        <v>13</v>
      </c>
      <c r="E1731" s="11">
        <v>1118</v>
      </c>
    </row>
    <row r="1732" spans="1:5" ht="14">
      <c r="A1732" s="8" t="s">
        <v>359</v>
      </c>
      <c r="B1732" s="6">
        <v>38852</v>
      </c>
      <c r="C1732" s="8">
        <v>2006</v>
      </c>
      <c r="D1732" s="8" t="s">
        <v>9</v>
      </c>
      <c r="E1732" s="11">
        <v>2222</v>
      </c>
    </row>
    <row r="1733" spans="1:5" ht="14">
      <c r="A1733" s="8" t="s">
        <v>359</v>
      </c>
      <c r="B1733" s="6">
        <v>38852</v>
      </c>
      <c r="C1733" s="8">
        <v>2006</v>
      </c>
      <c r="D1733" s="8" t="s">
        <v>10</v>
      </c>
      <c r="E1733" s="11">
        <v>1091</v>
      </c>
    </row>
    <row r="1734" spans="1:5" ht="14">
      <c r="A1734" s="8" t="s">
        <v>359</v>
      </c>
      <c r="B1734" s="6">
        <v>38852</v>
      </c>
      <c r="C1734" s="8">
        <v>2006</v>
      </c>
      <c r="D1734" s="8" t="s">
        <v>11</v>
      </c>
      <c r="E1734" s="11">
        <v>573</v>
      </c>
    </row>
    <row r="1735" spans="1:5" ht="14">
      <c r="A1735" s="8" t="s">
        <v>359</v>
      </c>
      <c r="B1735" s="6">
        <v>38852</v>
      </c>
      <c r="C1735" s="8">
        <v>2006</v>
      </c>
      <c r="D1735" s="8" t="s">
        <v>12</v>
      </c>
      <c r="E1735" s="11">
        <v>491</v>
      </c>
    </row>
    <row r="1736" spans="1:5" ht="14">
      <c r="A1736" s="8" t="s">
        <v>359</v>
      </c>
      <c r="B1736" s="6">
        <v>38852</v>
      </c>
      <c r="C1736" s="8">
        <v>2006</v>
      </c>
      <c r="D1736" s="8" t="s">
        <v>13</v>
      </c>
      <c r="E1736" s="11">
        <v>1176</v>
      </c>
    </row>
    <row r="1737" spans="1:5" ht="14">
      <c r="A1737" s="8" t="s">
        <v>360</v>
      </c>
      <c r="B1737" s="6">
        <v>38869</v>
      </c>
      <c r="C1737" s="8">
        <v>2006</v>
      </c>
      <c r="D1737" s="8" t="s">
        <v>9</v>
      </c>
      <c r="E1737" s="11">
        <v>2217</v>
      </c>
    </row>
    <row r="1738" spans="1:5" ht="14">
      <c r="A1738" s="8" t="s">
        <v>360</v>
      </c>
      <c r="B1738" s="6">
        <v>38869</v>
      </c>
      <c r="C1738" s="8">
        <v>2006</v>
      </c>
      <c r="D1738" s="8" t="s">
        <v>10</v>
      </c>
      <c r="E1738" s="11">
        <v>1096</v>
      </c>
    </row>
    <row r="1739" spans="1:5" ht="14">
      <c r="A1739" s="8" t="s">
        <v>360</v>
      </c>
      <c r="B1739" s="6">
        <v>38869</v>
      </c>
      <c r="C1739" s="8">
        <v>2006</v>
      </c>
      <c r="D1739" s="8" t="s">
        <v>11</v>
      </c>
      <c r="E1739" s="11">
        <v>567</v>
      </c>
    </row>
    <row r="1740" spans="1:5" ht="14">
      <c r="A1740" s="8" t="s">
        <v>360</v>
      </c>
      <c r="B1740" s="6">
        <v>38869</v>
      </c>
      <c r="C1740" s="8">
        <v>2006</v>
      </c>
      <c r="D1740" s="8" t="s">
        <v>12</v>
      </c>
      <c r="E1740" s="11">
        <v>488</v>
      </c>
    </row>
    <row r="1741" spans="1:5" ht="14">
      <c r="A1741" s="8" t="s">
        <v>360</v>
      </c>
      <c r="B1741" s="6">
        <v>38869</v>
      </c>
      <c r="C1741" s="8">
        <v>2006</v>
      </c>
      <c r="D1741" s="8" t="s">
        <v>13</v>
      </c>
      <c r="E1741" s="11">
        <v>1119</v>
      </c>
    </row>
    <row r="1742" spans="1:5" ht="14">
      <c r="A1742" s="8" t="s">
        <v>361</v>
      </c>
      <c r="B1742" s="6">
        <v>38883</v>
      </c>
      <c r="C1742" s="8">
        <v>2006</v>
      </c>
      <c r="D1742" s="8" t="s">
        <v>9</v>
      </c>
      <c r="E1742" s="11">
        <v>2217</v>
      </c>
    </row>
    <row r="1743" spans="1:5" ht="14">
      <c r="A1743" s="8" t="s">
        <v>361</v>
      </c>
      <c r="B1743" s="6">
        <v>38883</v>
      </c>
      <c r="C1743" s="8">
        <v>2006</v>
      </c>
      <c r="D1743" s="8" t="s">
        <v>10</v>
      </c>
      <c r="E1743" s="11">
        <v>1088</v>
      </c>
    </row>
    <row r="1744" spans="1:5" ht="14">
      <c r="A1744" s="8" t="s">
        <v>361</v>
      </c>
      <c r="B1744" s="6">
        <v>38883</v>
      </c>
      <c r="C1744" s="8">
        <v>2006</v>
      </c>
      <c r="D1744" s="8" t="s">
        <v>11</v>
      </c>
      <c r="E1744" s="11">
        <v>571</v>
      </c>
    </row>
    <row r="1745" spans="1:5" ht="14">
      <c r="A1745" s="8" t="s">
        <v>361</v>
      </c>
      <c r="B1745" s="6">
        <v>38883</v>
      </c>
      <c r="C1745" s="8">
        <v>2006</v>
      </c>
      <c r="D1745" s="8" t="s">
        <v>12</v>
      </c>
      <c r="E1745" s="11">
        <v>489</v>
      </c>
    </row>
    <row r="1746" spans="1:5" ht="14">
      <c r="A1746" s="8" t="s">
        <v>361</v>
      </c>
      <c r="B1746" s="6">
        <v>38883</v>
      </c>
      <c r="C1746" s="8">
        <v>2006</v>
      </c>
      <c r="D1746" s="8" t="s">
        <v>13</v>
      </c>
      <c r="E1746" s="11">
        <v>1111</v>
      </c>
    </row>
    <row r="1747" spans="1:5" ht="14">
      <c r="A1747" s="8" t="s">
        <v>362</v>
      </c>
      <c r="B1747" s="6">
        <v>38899</v>
      </c>
      <c r="C1747" s="8">
        <v>2006</v>
      </c>
      <c r="D1747" s="8" t="s">
        <v>9</v>
      </c>
      <c r="E1747" s="11">
        <v>2216</v>
      </c>
    </row>
    <row r="1748" spans="1:5" ht="14">
      <c r="A1748" s="8" t="s">
        <v>362</v>
      </c>
      <c r="B1748" s="6">
        <v>38899</v>
      </c>
      <c r="C1748" s="8">
        <v>2006</v>
      </c>
      <c r="D1748" s="8" t="s">
        <v>10</v>
      </c>
      <c r="E1748" s="11">
        <v>1084</v>
      </c>
    </row>
    <row r="1749" spans="1:5" ht="14">
      <c r="A1749" s="8" t="s">
        <v>362</v>
      </c>
      <c r="B1749" s="6">
        <v>38899</v>
      </c>
      <c r="C1749" s="8">
        <v>2006</v>
      </c>
      <c r="D1749" s="8" t="s">
        <v>11</v>
      </c>
      <c r="E1749" s="11">
        <v>563</v>
      </c>
    </row>
    <row r="1750" spans="1:5" ht="14">
      <c r="A1750" s="8" t="s">
        <v>362</v>
      </c>
      <c r="B1750" s="6">
        <v>38899</v>
      </c>
      <c r="C1750" s="8">
        <v>2006</v>
      </c>
      <c r="D1750" s="8" t="s">
        <v>12</v>
      </c>
      <c r="E1750" s="11">
        <v>577</v>
      </c>
    </row>
    <row r="1751" spans="1:5" ht="14">
      <c r="A1751" s="8" t="s">
        <v>362</v>
      </c>
      <c r="B1751" s="6">
        <v>38899</v>
      </c>
      <c r="C1751" s="8">
        <v>2006</v>
      </c>
      <c r="D1751" s="8" t="s">
        <v>13</v>
      </c>
      <c r="E1751" s="11">
        <v>1147</v>
      </c>
    </row>
    <row r="1752" spans="1:5" ht="14">
      <c r="A1752" s="8" t="s">
        <v>363</v>
      </c>
      <c r="B1752" s="6">
        <v>38913</v>
      </c>
      <c r="C1752" s="8">
        <v>2006</v>
      </c>
      <c r="D1752" s="8" t="s">
        <v>9</v>
      </c>
      <c r="E1752" s="11">
        <v>2221</v>
      </c>
    </row>
    <row r="1753" spans="1:5" ht="14">
      <c r="A1753" s="8" t="s">
        <v>363</v>
      </c>
      <c r="B1753" s="6">
        <v>38913</v>
      </c>
      <c r="C1753" s="8">
        <v>2006</v>
      </c>
      <c r="D1753" s="8" t="s">
        <v>10</v>
      </c>
      <c r="E1753" s="11">
        <v>1089</v>
      </c>
    </row>
    <row r="1754" spans="1:5" ht="14">
      <c r="A1754" s="8" t="s">
        <v>363</v>
      </c>
      <c r="B1754" s="6">
        <v>38913</v>
      </c>
      <c r="C1754" s="8">
        <v>2006</v>
      </c>
      <c r="D1754" s="8" t="s">
        <v>11</v>
      </c>
      <c r="E1754" s="11">
        <v>565</v>
      </c>
    </row>
    <row r="1755" spans="1:5" ht="14">
      <c r="A1755" s="8" t="s">
        <v>363</v>
      </c>
      <c r="B1755" s="6">
        <v>38913</v>
      </c>
      <c r="C1755" s="8">
        <v>2006</v>
      </c>
      <c r="D1755" s="8" t="s">
        <v>12</v>
      </c>
      <c r="E1755" s="11">
        <v>491</v>
      </c>
    </row>
    <row r="1756" spans="1:5" ht="14">
      <c r="A1756" s="8" t="s">
        <v>363</v>
      </c>
      <c r="B1756" s="6">
        <v>38913</v>
      </c>
      <c r="C1756" s="8">
        <v>2006</v>
      </c>
      <c r="D1756" s="8" t="s">
        <v>13</v>
      </c>
      <c r="E1756" s="11">
        <v>1127</v>
      </c>
    </row>
    <row r="1757" spans="1:5" ht="14">
      <c r="A1757" s="8" t="s">
        <v>364</v>
      </c>
      <c r="B1757" s="6">
        <v>38930</v>
      </c>
      <c r="C1757" s="8">
        <v>2006</v>
      </c>
      <c r="D1757" s="8" t="s">
        <v>9</v>
      </c>
      <c r="E1757" s="11">
        <v>2222</v>
      </c>
    </row>
    <row r="1758" spans="1:5" ht="14">
      <c r="A1758" s="8" t="s">
        <v>364</v>
      </c>
      <c r="B1758" s="6">
        <v>38930</v>
      </c>
      <c r="C1758" s="8">
        <v>2006</v>
      </c>
      <c r="D1758" s="8" t="s">
        <v>10</v>
      </c>
      <c r="E1758" s="11">
        <v>1084</v>
      </c>
    </row>
    <row r="1759" spans="1:5" ht="14">
      <c r="A1759" s="8" t="s">
        <v>364</v>
      </c>
      <c r="B1759" s="6">
        <v>38930</v>
      </c>
      <c r="C1759" s="8">
        <v>2006</v>
      </c>
      <c r="D1759" s="8" t="s">
        <v>11</v>
      </c>
      <c r="E1759" s="11">
        <v>571</v>
      </c>
    </row>
    <row r="1760" spans="1:5" ht="14">
      <c r="A1760" s="8" t="s">
        <v>364</v>
      </c>
      <c r="B1760" s="6">
        <v>38930</v>
      </c>
      <c r="C1760" s="8">
        <v>2006</v>
      </c>
      <c r="D1760" s="8" t="s">
        <v>12</v>
      </c>
      <c r="E1760" s="11">
        <v>505</v>
      </c>
    </row>
    <row r="1761" spans="1:5" ht="14">
      <c r="A1761" s="8" t="s">
        <v>364</v>
      </c>
      <c r="B1761" s="6">
        <v>38930</v>
      </c>
      <c r="C1761" s="8">
        <v>2006</v>
      </c>
      <c r="D1761" s="8" t="s">
        <v>13</v>
      </c>
      <c r="E1761" s="11">
        <v>1116</v>
      </c>
    </row>
    <row r="1762" spans="1:5" ht="14">
      <c r="A1762" s="8" t="s">
        <v>365</v>
      </c>
      <c r="B1762" s="6">
        <v>38944</v>
      </c>
      <c r="C1762" s="8">
        <v>2006</v>
      </c>
      <c r="D1762" s="8" t="s">
        <v>9</v>
      </c>
      <c r="E1762" s="11">
        <v>2225</v>
      </c>
    </row>
    <row r="1763" spans="1:5" ht="14">
      <c r="A1763" s="8" t="s">
        <v>365</v>
      </c>
      <c r="B1763" s="6">
        <v>38944</v>
      </c>
      <c r="C1763" s="8">
        <v>2006</v>
      </c>
      <c r="D1763" s="8" t="s">
        <v>10</v>
      </c>
      <c r="E1763" s="11">
        <v>1085</v>
      </c>
    </row>
    <row r="1764" spans="1:5" ht="14">
      <c r="A1764" s="8" t="s">
        <v>365</v>
      </c>
      <c r="B1764" s="6">
        <v>38944</v>
      </c>
      <c r="C1764" s="8">
        <v>2006</v>
      </c>
      <c r="D1764" s="8" t="s">
        <v>11</v>
      </c>
      <c r="E1764" s="11">
        <v>626</v>
      </c>
    </row>
    <row r="1765" spans="1:5" ht="14">
      <c r="A1765" s="8" t="s">
        <v>365</v>
      </c>
      <c r="B1765" s="6">
        <v>38944</v>
      </c>
      <c r="C1765" s="8">
        <v>2006</v>
      </c>
      <c r="D1765" s="8" t="s">
        <v>12</v>
      </c>
      <c r="E1765" s="11">
        <v>490</v>
      </c>
    </row>
    <row r="1766" spans="1:5" ht="14">
      <c r="A1766" s="8" t="s">
        <v>365</v>
      </c>
      <c r="B1766" s="6">
        <v>38944</v>
      </c>
      <c r="C1766" s="8">
        <v>2006</v>
      </c>
      <c r="D1766" s="8" t="s">
        <v>13</v>
      </c>
      <c r="E1766" s="11">
        <v>1112</v>
      </c>
    </row>
    <row r="1767" spans="1:5" ht="14">
      <c r="A1767" s="8" t="s">
        <v>366</v>
      </c>
      <c r="B1767" s="6">
        <v>38961</v>
      </c>
      <c r="C1767" s="8">
        <v>2006</v>
      </c>
      <c r="D1767" s="8" t="s">
        <v>9</v>
      </c>
      <c r="E1767" s="11">
        <v>2223</v>
      </c>
    </row>
    <row r="1768" spans="1:5" ht="14">
      <c r="A1768" s="8" t="s">
        <v>366</v>
      </c>
      <c r="B1768" s="6">
        <v>38961</v>
      </c>
      <c r="C1768" s="8">
        <v>2006</v>
      </c>
      <c r="D1768" s="8" t="s">
        <v>10</v>
      </c>
      <c r="E1768" s="11">
        <v>1104</v>
      </c>
    </row>
    <row r="1769" spans="1:5" ht="14">
      <c r="A1769" s="8" t="s">
        <v>366</v>
      </c>
      <c r="B1769" s="6">
        <v>38961</v>
      </c>
      <c r="C1769" s="8">
        <v>2006</v>
      </c>
      <c r="D1769" s="8" t="s">
        <v>11</v>
      </c>
      <c r="E1769" s="11">
        <v>566</v>
      </c>
    </row>
    <row r="1770" spans="1:5" ht="14">
      <c r="A1770" s="8" t="s">
        <v>366</v>
      </c>
      <c r="B1770" s="6">
        <v>38961</v>
      </c>
      <c r="C1770" s="8">
        <v>2006</v>
      </c>
      <c r="D1770" s="8" t="s">
        <v>12</v>
      </c>
      <c r="E1770" s="11">
        <v>492</v>
      </c>
    </row>
    <row r="1771" spans="1:5" ht="14">
      <c r="A1771" s="8" t="s">
        <v>366</v>
      </c>
      <c r="B1771" s="6">
        <v>38961</v>
      </c>
      <c r="C1771" s="8">
        <v>2006</v>
      </c>
      <c r="D1771" s="8" t="s">
        <v>13</v>
      </c>
      <c r="E1771" s="11">
        <v>1113</v>
      </c>
    </row>
    <row r="1772" spans="1:5" ht="14">
      <c r="A1772" s="8" t="s">
        <v>367</v>
      </c>
      <c r="B1772" s="6">
        <v>38975</v>
      </c>
      <c r="C1772" s="8">
        <v>2006</v>
      </c>
      <c r="D1772" s="8" t="s">
        <v>9</v>
      </c>
      <c r="E1772" s="11">
        <v>2223</v>
      </c>
    </row>
    <row r="1773" spans="1:5" ht="14">
      <c r="A1773" s="8" t="s">
        <v>367</v>
      </c>
      <c r="B1773" s="6">
        <v>38975</v>
      </c>
      <c r="C1773" s="8">
        <v>2006</v>
      </c>
      <c r="D1773" s="8" t="s">
        <v>10</v>
      </c>
      <c r="E1773" s="11">
        <v>1086</v>
      </c>
    </row>
    <row r="1774" spans="1:5" ht="14">
      <c r="A1774" s="8" t="s">
        <v>367</v>
      </c>
      <c r="B1774" s="6">
        <v>38975</v>
      </c>
      <c r="C1774" s="8">
        <v>2006</v>
      </c>
      <c r="D1774" s="8" t="s">
        <v>11</v>
      </c>
      <c r="E1774" s="11">
        <v>573</v>
      </c>
    </row>
    <row r="1775" spans="1:5" ht="14">
      <c r="A1775" s="8" t="s">
        <v>367</v>
      </c>
      <c r="B1775" s="6">
        <v>38975</v>
      </c>
      <c r="C1775" s="8">
        <v>2006</v>
      </c>
      <c r="D1775" s="8" t="s">
        <v>12</v>
      </c>
      <c r="E1775" s="11">
        <v>497</v>
      </c>
    </row>
    <row r="1776" spans="1:5" ht="14">
      <c r="A1776" s="8" t="s">
        <v>367</v>
      </c>
      <c r="B1776" s="6">
        <v>38975</v>
      </c>
      <c r="C1776" s="8">
        <v>2006</v>
      </c>
      <c r="D1776" s="8" t="s">
        <v>13</v>
      </c>
      <c r="E1776" s="11">
        <v>1115</v>
      </c>
    </row>
    <row r="1777" spans="1:5" ht="14">
      <c r="A1777" s="8" t="s">
        <v>368</v>
      </c>
      <c r="B1777" s="6">
        <v>38991</v>
      </c>
      <c r="C1777" s="8">
        <v>2006</v>
      </c>
      <c r="D1777" s="8" t="s">
        <v>9</v>
      </c>
      <c r="E1777" s="11">
        <v>2670</v>
      </c>
    </row>
    <row r="1778" spans="1:5" ht="14">
      <c r="A1778" s="8" t="s">
        <v>368</v>
      </c>
      <c r="B1778" s="6">
        <v>38991</v>
      </c>
      <c r="C1778" s="8">
        <v>2006</v>
      </c>
      <c r="D1778" s="8" t="s">
        <v>10</v>
      </c>
      <c r="E1778" s="11">
        <v>1272</v>
      </c>
    </row>
    <row r="1779" spans="1:5" ht="14">
      <c r="A1779" s="8" t="s">
        <v>368</v>
      </c>
      <c r="B1779" s="6">
        <v>38991</v>
      </c>
      <c r="C1779" s="8">
        <v>2006</v>
      </c>
      <c r="D1779" s="8" t="s">
        <v>11</v>
      </c>
      <c r="E1779" s="11">
        <v>519</v>
      </c>
    </row>
    <row r="1780" spans="1:5" ht="14">
      <c r="A1780" s="8" t="s">
        <v>368</v>
      </c>
      <c r="B1780" s="6">
        <v>38991</v>
      </c>
      <c r="C1780" s="8">
        <v>2006</v>
      </c>
      <c r="D1780" s="8" t="s">
        <v>12</v>
      </c>
      <c r="E1780" s="11">
        <v>465</v>
      </c>
    </row>
    <row r="1781" spans="1:5" ht="14">
      <c r="A1781" s="8" t="s">
        <v>368</v>
      </c>
      <c r="B1781" s="6">
        <v>38991</v>
      </c>
      <c r="C1781" s="8">
        <v>2006</v>
      </c>
      <c r="D1781" s="8" t="s">
        <v>13</v>
      </c>
      <c r="E1781" s="11">
        <v>1370</v>
      </c>
    </row>
    <row r="1782" spans="1:5" ht="14">
      <c r="A1782" s="8" t="s">
        <v>369</v>
      </c>
      <c r="B1782" s="6">
        <v>39005</v>
      </c>
      <c r="C1782" s="8">
        <v>2006</v>
      </c>
      <c r="D1782" s="8" t="s">
        <v>9</v>
      </c>
      <c r="E1782" s="11">
        <v>2669</v>
      </c>
    </row>
    <row r="1783" spans="1:5" ht="14">
      <c r="A1783" s="8" t="s">
        <v>369</v>
      </c>
      <c r="B1783" s="6">
        <v>39005</v>
      </c>
      <c r="C1783" s="8">
        <v>2006</v>
      </c>
      <c r="D1783" s="8" t="s">
        <v>10</v>
      </c>
      <c r="E1783" s="11">
        <v>1269</v>
      </c>
    </row>
    <row r="1784" spans="1:5" ht="14">
      <c r="A1784" s="8" t="s">
        <v>369</v>
      </c>
      <c r="B1784" s="6">
        <v>39005</v>
      </c>
      <c r="C1784" s="8">
        <v>2006</v>
      </c>
      <c r="D1784" s="8" t="s">
        <v>11</v>
      </c>
      <c r="E1784" s="11">
        <v>663</v>
      </c>
    </row>
    <row r="1785" spans="1:5" ht="14">
      <c r="A1785" s="8" t="s">
        <v>369</v>
      </c>
      <c r="B1785" s="6">
        <v>39005</v>
      </c>
      <c r="C1785" s="8">
        <v>2006</v>
      </c>
      <c r="D1785" s="8" t="s">
        <v>12</v>
      </c>
      <c r="E1785" s="11">
        <v>448</v>
      </c>
    </row>
    <row r="1786" spans="1:5" ht="14">
      <c r="A1786" s="8" t="s">
        <v>369</v>
      </c>
      <c r="B1786" s="6">
        <v>39005</v>
      </c>
      <c r="C1786" s="8">
        <v>2006</v>
      </c>
      <c r="D1786" s="8" t="s">
        <v>13</v>
      </c>
      <c r="E1786" s="11">
        <v>1295</v>
      </c>
    </row>
    <row r="1787" spans="1:5" ht="14">
      <c r="A1787" s="8" t="s">
        <v>370</v>
      </c>
      <c r="B1787" s="6">
        <v>39022</v>
      </c>
      <c r="C1787" s="8">
        <v>2006</v>
      </c>
      <c r="D1787" s="8" t="s">
        <v>9</v>
      </c>
      <c r="E1787" s="11">
        <v>2695</v>
      </c>
    </row>
    <row r="1788" spans="1:5" ht="14">
      <c r="A1788" s="8" t="s">
        <v>370</v>
      </c>
      <c r="B1788" s="6">
        <v>39022</v>
      </c>
      <c r="C1788" s="8">
        <v>2006</v>
      </c>
      <c r="D1788" s="8" t="s">
        <v>10</v>
      </c>
      <c r="E1788" s="11">
        <v>1288</v>
      </c>
    </row>
    <row r="1789" spans="1:5" ht="14">
      <c r="A1789" s="8" t="s">
        <v>370</v>
      </c>
      <c r="B1789" s="6">
        <v>39022</v>
      </c>
      <c r="C1789" s="8">
        <v>2006</v>
      </c>
      <c r="D1789" s="8" t="s">
        <v>11</v>
      </c>
      <c r="E1789" s="11">
        <v>518</v>
      </c>
    </row>
    <row r="1790" spans="1:5" ht="14">
      <c r="A1790" s="8" t="s">
        <v>370</v>
      </c>
      <c r="B1790" s="6">
        <v>39022</v>
      </c>
      <c r="C1790" s="8">
        <v>2006</v>
      </c>
      <c r="D1790" s="8" t="s">
        <v>12</v>
      </c>
      <c r="E1790" s="11">
        <v>452</v>
      </c>
    </row>
    <row r="1791" spans="1:5" ht="14">
      <c r="A1791" s="8" t="s">
        <v>370</v>
      </c>
      <c r="B1791" s="6">
        <v>39022</v>
      </c>
      <c r="C1791" s="8">
        <v>2006</v>
      </c>
      <c r="D1791" s="8" t="s">
        <v>13</v>
      </c>
      <c r="E1791" s="11">
        <v>1360</v>
      </c>
    </row>
    <row r="1792" spans="1:5" ht="14">
      <c r="A1792" s="8" t="s">
        <v>371</v>
      </c>
      <c r="B1792" s="6">
        <v>39036</v>
      </c>
      <c r="C1792" s="8">
        <v>2006</v>
      </c>
      <c r="D1792" s="8" t="s">
        <v>9</v>
      </c>
      <c r="E1792" s="11">
        <v>2669</v>
      </c>
    </row>
    <row r="1793" spans="1:5" ht="14">
      <c r="A1793" s="8" t="s">
        <v>371</v>
      </c>
      <c r="B1793" s="6">
        <v>39036</v>
      </c>
      <c r="C1793" s="8">
        <v>2006</v>
      </c>
      <c r="D1793" s="8" t="s">
        <v>10</v>
      </c>
      <c r="E1793" s="11">
        <v>1269</v>
      </c>
    </row>
    <row r="1794" spans="1:5" ht="14">
      <c r="A1794" s="8" t="s">
        <v>371</v>
      </c>
      <c r="B1794" s="6">
        <v>39036</v>
      </c>
      <c r="C1794" s="8">
        <v>2006</v>
      </c>
      <c r="D1794" s="8" t="s">
        <v>11</v>
      </c>
      <c r="E1794" s="11">
        <v>540</v>
      </c>
    </row>
    <row r="1795" spans="1:5" ht="14">
      <c r="A1795" s="8" t="s">
        <v>371</v>
      </c>
      <c r="B1795" s="6">
        <v>39036</v>
      </c>
      <c r="C1795" s="8">
        <v>2006</v>
      </c>
      <c r="D1795" s="8" t="s">
        <v>12</v>
      </c>
      <c r="E1795" s="11">
        <v>483</v>
      </c>
    </row>
    <row r="1796" spans="1:5" ht="14">
      <c r="A1796" s="8" t="s">
        <v>371</v>
      </c>
      <c r="B1796" s="6">
        <v>39036</v>
      </c>
      <c r="C1796" s="8">
        <v>2006</v>
      </c>
      <c r="D1796" s="8" t="s">
        <v>13</v>
      </c>
      <c r="E1796" s="11">
        <v>1287</v>
      </c>
    </row>
    <row r="1797" spans="1:5" ht="14">
      <c r="A1797" s="8" t="s">
        <v>372</v>
      </c>
      <c r="B1797" s="6">
        <v>39052</v>
      </c>
      <c r="C1797" s="8">
        <v>2006</v>
      </c>
      <c r="D1797" s="8" t="s">
        <v>9</v>
      </c>
      <c r="E1797" s="11">
        <v>2670</v>
      </c>
    </row>
    <row r="1798" spans="1:5" ht="14">
      <c r="A1798" s="8" t="s">
        <v>372</v>
      </c>
      <c r="B1798" s="6">
        <v>39052</v>
      </c>
      <c r="C1798" s="8">
        <v>2006</v>
      </c>
      <c r="D1798" s="8" t="s">
        <v>10</v>
      </c>
      <c r="E1798" s="11">
        <v>1269</v>
      </c>
    </row>
    <row r="1799" spans="1:5" ht="14">
      <c r="A1799" s="8" t="s">
        <v>372</v>
      </c>
      <c r="B1799" s="6">
        <v>39052</v>
      </c>
      <c r="C1799" s="8">
        <v>2006</v>
      </c>
      <c r="D1799" s="8" t="s">
        <v>11</v>
      </c>
      <c r="E1799" s="11">
        <v>511</v>
      </c>
    </row>
    <row r="1800" spans="1:5" ht="14">
      <c r="A1800" s="8" t="s">
        <v>372</v>
      </c>
      <c r="B1800" s="6">
        <v>39052</v>
      </c>
      <c r="C1800" s="8">
        <v>2006</v>
      </c>
      <c r="D1800" s="8" t="s">
        <v>12</v>
      </c>
      <c r="E1800" s="11">
        <v>488</v>
      </c>
    </row>
    <row r="1801" spans="1:5" ht="14">
      <c r="A1801" s="8" t="s">
        <v>372</v>
      </c>
      <c r="B1801" s="6">
        <v>39052</v>
      </c>
      <c r="C1801" s="8">
        <v>2006</v>
      </c>
      <c r="D1801" s="8" t="s">
        <v>13</v>
      </c>
      <c r="E1801" s="11">
        <v>1283</v>
      </c>
    </row>
    <row r="1802" spans="1:5" ht="14">
      <c r="A1802" s="8" t="s">
        <v>373</v>
      </c>
      <c r="B1802" s="6">
        <v>39066</v>
      </c>
      <c r="C1802" s="8">
        <v>2006</v>
      </c>
      <c r="D1802" s="8" t="s">
        <v>9</v>
      </c>
      <c r="E1802" s="11">
        <v>2670</v>
      </c>
    </row>
    <row r="1803" spans="1:5" ht="14">
      <c r="A1803" s="8" t="s">
        <v>373</v>
      </c>
      <c r="B1803" s="6">
        <v>39066</v>
      </c>
      <c r="C1803" s="8">
        <v>2006</v>
      </c>
      <c r="D1803" s="8" t="s">
        <v>10</v>
      </c>
      <c r="E1803" s="11">
        <v>1272</v>
      </c>
    </row>
    <row r="1804" spans="1:5" ht="14">
      <c r="A1804" s="8" t="s">
        <v>373</v>
      </c>
      <c r="B1804" s="6">
        <v>39066</v>
      </c>
      <c r="C1804" s="8">
        <v>2006</v>
      </c>
      <c r="D1804" s="8" t="s">
        <v>11</v>
      </c>
      <c r="E1804" s="11">
        <v>508</v>
      </c>
    </row>
    <row r="1805" spans="1:5" ht="14">
      <c r="A1805" s="8" t="s">
        <v>373</v>
      </c>
      <c r="B1805" s="6">
        <v>39066</v>
      </c>
      <c r="C1805" s="8">
        <v>2006</v>
      </c>
      <c r="D1805" s="8" t="s">
        <v>12</v>
      </c>
      <c r="E1805" s="11">
        <v>454</v>
      </c>
    </row>
    <row r="1806" spans="1:5" ht="14">
      <c r="A1806" s="8" t="s">
        <v>373</v>
      </c>
      <c r="B1806" s="6">
        <v>39066</v>
      </c>
      <c r="C1806" s="8">
        <v>2006</v>
      </c>
      <c r="D1806" s="8" t="s">
        <v>13</v>
      </c>
      <c r="E1806" s="11">
        <v>1290</v>
      </c>
    </row>
    <row r="1807" spans="1:5" ht="14">
      <c r="A1807" s="8" t="s">
        <v>374</v>
      </c>
      <c r="B1807" s="6">
        <v>38353</v>
      </c>
      <c r="C1807" s="8">
        <v>2005</v>
      </c>
      <c r="D1807" s="8" t="s">
        <v>9</v>
      </c>
      <c r="E1807" s="11">
        <v>2513</v>
      </c>
    </row>
    <row r="1808" spans="1:5" ht="14">
      <c r="A1808" s="8" t="s">
        <v>374</v>
      </c>
      <c r="B1808" s="6">
        <v>38353</v>
      </c>
      <c r="C1808" s="8">
        <v>2005</v>
      </c>
      <c r="D1808" s="8" t="s">
        <v>10</v>
      </c>
      <c r="E1808" s="11">
        <v>1139</v>
      </c>
    </row>
    <row r="1809" spans="1:5" ht="14">
      <c r="A1809" s="8" t="s">
        <v>374</v>
      </c>
      <c r="B1809" s="6">
        <v>38353</v>
      </c>
      <c r="C1809" s="8">
        <v>2005</v>
      </c>
      <c r="D1809" s="8" t="s">
        <v>11</v>
      </c>
      <c r="E1809" s="11">
        <v>672</v>
      </c>
    </row>
    <row r="1810" spans="1:5" ht="14">
      <c r="A1810" s="8" t="s">
        <v>374</v>
      </c>
      <c r="B1810" s="6">
        <v>38353</v>
      </c>
      <c r="C1810" s="8">
        <v>2005</v>
      </c>
      <c r="D1810" s="8" t="s">
        <v>12</v>
      </c>
      <c r="E1810" s="11">
        <v>499</v>
      </c>
    </row>
    <row r="1811" spans="1:5" ht="14">
      <c r="A1811" s="8" t="s">
        <v>374</v>
      </c>
      <c r="B1811" s="6">
        <v>38353</v>
      </c>
      <c r="C1811" s="8">
        <v>2005</v>
      </c>
      <c r="D1811" s="8" t="s">
        <v>13</v>
      </c>
      <c r="E1811" s="11">
        <v>1336</v>
      </c>
    </row>
    <row r="1812" spans="1:5" ht="14">
      <c r="A1812" s="8" t="s">
        <v>375</v>
      </c>
      <c r="B1812" s="6">
        <v>38367</v>
      </c>
      <c r="C1812" s="8">
        <v>2005</v>
      </c>
      <c r="D1812" s="8" t="s">
        <v>9</v>
      </c>
      <c r="E1812" s="11">
        <v>2513</v>
      </c>
    </row>
    <row r="1813" spans="1:5" ht="14">
      <c r="A1813" s="8" t="s">
        <v>375</v>
      </c>
      <c r="B1813" s="6">
        <v>38367</v>
      </c>
      <c r="C1813" s="8">
        <v>2005</v>
      </c>
      <c r="D1813" s="8" t="s">
        <v>10</v>
      </c>
      <c r="E1813" s="11">
        <v>1148</v>
      </c>
    </row>
    <row r="1814" spans="1:5" ht="14">
      <c r="A1814" s="8" t="s">
        <v>375</v>
      </c>
      <c r="B1814" s="6">
        <v>38367</v>
      </c>
      <c r="C1814" s="8">
        <v>2005</v>
      </c>
      <c r="D1814" s="8" t="s">
        <v>11</v>
      </c>
      <c r="E1814" s="11">
        <v>681</v>
      </c>
    </row>
    <row r="1815" spans="1:5" ht="14">
      <c r="A1815" s="8" t="s">
        <v>375</v>
      </c>
      <c r="B1815" s="6">
        <v>38367</v>
      </c>
      <c r="C1815" s="8">
        <v>2005</v>
      </c>
      <c r="D1815" s="8" t="s">
        <v>12</v>
      </c>
      <c r="E1815" s="11">
        <v>527</v>
      </c>
    </row>
    <row r="1816" spans="1:5" ht="14">
      <c r="A1816" s="8" t="s">
        <v>375</v>
      </c>
      <c r="B1816" s="6">
        <v>38367</v>
      </c>
      <c r="C1816" s="8">
        <v>2005</v>
      </c>
      <c r="D1816" s="8" t="s">
        <v>13</v>
      </c>
      <c r="E1816" s="11">
        <v>1338</v>
      </c>
    </row>
    <row r="1817" spans="1:5" ht="14">
      <c r="A1817" s="8" t="s">
        <v>376</v>
      </c>
      <c r="B1817" s="6">
        <v>38384</v>
      </c>
      <c r="C1817" s="8">
        <v>2005</v>
      </c>
      <c r="D1817" s="8" t="s">
        <v>9</v>
      </c>
      <c r="E1817" s="11">
        <v>2514</v>
      </c>
    </row>
    <row r="1818" spans="1:5" ht="14">
      <c r="A1818" s="8" t="s">
        <v>376</v>
      </c>
      <c r="B1818" s="6">
        <v>38384</v>
      </c>
      <c r="C1818" s="8">
        <v>2005</v>
      </c>
      <c r="D1818" s="8" t="s">
        <v>10</v>
      </c>
      <c r="E1818" s="11">
        <v>1137</v>
      </c>
    </row>
    <row r="1819" spans="1:5" ht="14">
      <c r="A1819" s="8" t="s">
        <v>376</v>
      </c>
      <c r="B1819" s="6">
        <v>38384</v>
      </c>
      <c r="C1819" s="8">
        <v>2005</v>
      </c>
      <c r="D1819" s="8" t="s">
        <v>11</v>
      </c>
      <c r="E1819" s="11">
        <v>673</v>
      </c>
    </row>
    <row r="1820" spans="1:5" ht="14">
      <c r="A1820" s="8" t="s">
        <v>376</v>
      </c>
      <c r="B1820" s="6">
        <v>38384</v>
      </c>
      <c r="C1820" s="8">
        <v>2005</v>
      </c>
      <c r="D1820" s="8" t="s">
        <v>12</v>
      </c>
      <c r="E1820" s="11">
        <v>572</v>
      </c>
    </row>
    <row r="1821" spans="1:5" ht="14">
      <c r="A1821" s="8" t="s">
        <v>376</v>
      </c>
      <c r="B1821" s="6">
        <v>38384</v>
      </c>
      <c r="C1821" s="8">
        <v>2005</v>
      </c>
      <c r="D1821" s="8" t="s">
        <v>13</v>
      </c>
      <c r="E1821" s="11">
        <v>1337</v>
      </c>
    </row>
    <row r="1822" spans="1:5" ht="14">
      <c r="A1822" s="8" t="s">
        <v>377</v>
      </c>
      <c r="B1822" s="6">
        <v>38398</v>
      </c>
      <c r="C1822" s="8">
        <v>2005</v>
      </c>
      <c r="D1822" s="8" t="s">
        <v>9</v>
      </c>
      <c r="E1822" s="11">
        <v>2518</v>
      </c>
    </row>
    <row r="1823" spans="1:5" ht="14">
      <c r="A1823" s="8" t="s">
        <v>377</v>
      </c>
      <c r="B1823" s="6">
        <v>38398</v>
      </c>
      <c r="C1823" s="8">
        <v>2005</v>
      </c>
      <c r="D1823" s="8" t="s">
        <v>10</v>
      </c>
      <c r="E1823" s="11">
        <v>1140</v>
      </c>
    </row>
    <row r="1824" spans="1:5" ht="14">
      <c r="A1824" s="8" t="s">
        <v>377</v>
      </c>
      <c r="B1824" s="6">
        <v>38398</v>
      </c>
      <c r="C1824" s="8">
        <v>2005</v>
      </c>
      <c r="D1824" s="8" t="s">
        <v>11</v>
      </c>
      <c r="E1824" s="11">
        <v>672</v>
      </c>
    </row>
    <row r="1825" spans="1:5" ht="14">
      <c r="A1825" s="8" t="s">
        <v>377</v>
      </c>
      <c r="B1825" s="6">
        <v>38398</v>
      </c>
      <c r="C1825" s="8">
        <v>2005</v>
      </c>
      <c r="D1825" s="8" t="s">
        <v>12</v>
      </c>
      <c r="E1825" s="11">
        <v>503</v>
      </c>
    </row>
    <row r="1826" spans="1:5" ht="14">
      <c r="A1826" s="8" t="s">
        <v>377</v>
      </c>
      <c r="B1826" s="6">
        <v>38398</v>
      </c>
      <c r="C1826" s="8">
        <v>2005</v>
      </c>
      <c r="D1826" s="8" t="s">
        <v>13</v>
      </c>
      <c r="E1826" s="11">
        <v>1372</v>
      </c>
    </row>
    <row r="1827" spans="1:5" ht="14">
      <c r="A1827" s="8" t="s">
        <v>378</v>
      </c>
      <c r="B1827" s="6">
        <v>38412</v>
      </c>
      <c r="C1827" s="8">
        <v>2005</v>
      </c>
      <c r="D1827" s="8" t="s">
        <v>9</v>
      </c>
      <c r="E1827" s="11">
        <v>2516</v>
      </c>
    </row>
    <row r="1828" spans="1:5" ht="14">
      <c r="A1828" s="8" t="s">
        <v>378</v>
      </c>
      <c r="B1828" s="6">
        <v>38412</v>
      </c>
      <c r="C1828" s="8">
        <v>2005</v>
      </c>
      <c r="D1828" s="8" t="s">
        <v>10</v>
      </c>
      <c r="E1828" s="11">
        <v>1137</v>
      </c>
    </row>
    <row r="1829" spans="1:5" ht="14">
      <c r="A1829" s="8" t="s">
        <v>378</v>
      </c>
      <c r="B1829" s="6">
        <v>38412</v>
      </c>
      <c r="C1829" s="8">
        <v>2005</v>
      </c>
      <c r="D1829" s="8" t="s">
        <v>11</v>
      </c>
      <c r="E1829" s="11">
        <v>673</v>
      </c>
    </row>
    <row r="1830" spans="1:5" ht="14">
      <c r="A1830" s="8" t="s">
        <v>378</v>
      </c>
      <c r="B1830" s="6">
        <v>38412</v>
      </c>
      <c r="C1830" s="8">
        <v>2005</v>
      </c>
      <c r="D1830" s="8" t="s">
        <v>12</v>
      </c>
      <c r="E1830" s="11">
        <v>517</v>
      </c>
    </row>
    <row r="1831" spans="1:5" ht="14">
      <c r="A1831" s="8" t="s">
        <v>378</v>
      </c>
      <c r="B1831" s="6">
        <v>38412</v>
      </c>
      <c r="C1831" s="8">
        <v>2005</v>
      </c>
      <c r="D1831" s="8" t="s">
        <v>13</v>
      </c>
      <c r="E1831" s="11">
        <v>1338</v>
      </c>
    </row>
    <row r="1832" spans="1:5" ht="14">
      <c r="A1832" s="8" t="s">
        <v>379</v>
      </c>
      <c r="B1832" s="6">
        <v>38426</v>
      </c>
      <c r="C1832" s="8">
        <v>2005</v>
      </c>
      <c r="D1832" s="8" t="s">
        <v>9</v>
      </c>
      <c r="E1832" s="11">
        <v>2520</v>
      </c>
    </row>
    <row r="1833" spans="1:5" ht="14">
      <c r="A1833" s="8" t="s">
        <v>379</v>
      </c>
      <c r="B1833" s="6">
        <v>38426</v>
      </c>
      <c r="C1833" s="8">
        <v>2005</v>
      </c>
      <c r="D1833" s="8" t="s">
        <v>10</v>
      </c>
      <c r="E1833" s="11">
        <v>1140</v>
      </c>
    </row>
    <row r="1834" spans="1:5" ht="14">
      <c r="A1834" s="8" t="s">
        <v>379</v>
      </c>
      <c r="B1834" s="6">
        <v>38426</v>
      </c>
      <c r="C1834" s="8">
        <v>2005</v>
      </c>
      <c r="D1834" s="8" t="s">
        <v>11</v>
      </c>
      <c r="E1834" s="11">
        <v>677</v>
      </c>
    </row>
    <row r="1835" spans="1:5" ht="14">
      <c r="A1835" s="8" t="s">
        <v>379</v>
      </c>
      <c r="B1835" s="6">
        <v>38426</v>
      </c>
      <c r="C1835" s="8">
        <v>2005</v>
      </c>
      <c r="D1835" s="8" t="s">
        <v>12</v>
      </c>
      <c r="E1835" s="11">
        <v>558</v>
      </c>
    </row>
    <row r="1836" spans="1:5" ht="14">
      <c r="A1836" s="8" t="s">
        <v>379</v>
      </c>
      <c r="B1836" s="6">
        <v>38426</v>
      </c>
      <c r="C1836" s="8">
        <v>2005</v>
      </c>
      <c r="D1836" s="8" t="s">
        <v>13</v>
      </c>
      <c r="E1836" s="11">
        <v>1359</v>
      </c>
    </row>
    <row r="1837" spans="1:5" ht="14">
      <c r="A1837" s="8" t="s">
        <v>380</v>
      </c>
      <c r="B1837" s="6">
        <v>38443</v>
      </c>
      <c r="C1837" s="8">
        <v>2005</v>
      </c>
      <c r="D1837" s="8" t="s">
        <v>9</v>
      </c>
      <c r="E1837" s="11">
        <v>2200</v>
      </c>
    </row>
    <row r="1838" spans="1:5" ht="14">
      <c r="A1838" s="8" t="s">
        <v>380</v>
      </c>
      <c r="B1838" s="6">
        <v>38443</v>
      </c>
      <c r="C1838" s="8">
        <v>2005</v>
      </c>
      <c r="D1838" s="8" t="s">
        <v>10</v>
      </c>
      <c r="E1838" s="11">
        <v>1103</v>
      </c>
    </row>
    <row r="1839" spans="1:5" ht="14">
      <c r="A1839" s="8" t="s">
        <v>380</v>
      </c>
      <c r="B1839" s="6">
        <v>38443</v>
      </c>
      <c r="C1839" s="8">
        <v>2005</v>
      </c>
      <c r="D1839" s="8" t="s">
        <v>11</v>
      </c>
      <c r="E1839" s="11">
        <v>589</v>
      </c>
    </row>
    <row r="1840" spans="1:5" ht="14">
      <c r="A1840" s="8" t="s">
        <v>380</v>
      </c>
      <c r="B1840" s="6">
        <v>38443</v>
      </c>
      <c r="C1840" s="8">
        <v>2005</v>
      </c>
      <c r="D1840" s="8" t="s">
        <v>12</v>
      </c>
      <c r="E1840" s="11">
        <v>519</v>
      </c>
    </row>
    <row r="1841" spans="1:5" ht="14">
      <c r="A1841" s="8" t="s">
        <v>380</v>
      </c>
      <c r="B1841" s="6">
        <v>38443</v>
      </c>
      <c r="C1841" s="8">
        <v>2005</v>
      </c>
      <c r="D1841" s="8" t="s">
        <v>13</v>
      </c>
      <c r="E1841" s="11">
        <v>1140</v>
      </c>
    </row>
    <row r="1842" spans="1:5" ht="14">
      <c r="A1842" s="8" t="s">
        <v>381</v>
      </c>
      <c r="B1842" s="6">
        <v>38457</v>
      </c>
      <c r="C1842" s="8">
        <v>2005</v>
      </c>
      <c r="D1842" s="8" t="s">
        <v>9</v>
      </c>
      <c r="E1842" s="11">
        <v>2264</v>
      </c>
    </row>
    <row r="1843" spans="1:5" ht="14">
      <c r="A1843" s="8" t="s">
        <v>381</v>
      </c>
      <c r="B1843" s="6">
        <v>38457</v>
      </c>
      <c r="C1843" s="8">
        <v>2005</v>
      </c>
      <c r="D1843" s="8" t="s">
        <v>10</v>
      </c>
      <c r="E1843" s="11">
        <v>1107</v>
      </c>
    </row>
    <row r="1844" spans="1:5" ht="14">
      <c r="A1844" s="8" t="s">
        <v>381</v>
      </c>
      <c r="B1844" s="6">
        <v>38457</v>
      </c>
      <c r="C1844" s="8">
        <v>2005</v>
      </c>
      <c r="D1844" s="8" t="s">
        <v>11</v>
      </c>
      <c r="E1844" s="11">
        <v>596</v>
      </c>
    </row>
    <row r="1845" spans="1:5" ht="14">
      <c r="A1845" s="8" t="s">
        <v>381</v>
      </c>
      <c r="B1845" s="6">
        <v>38457</v>
      </c>
      <c r="C1845" s="8">
        <v>2005</v>
      </c>
      <c r="D1845" s="8" t="s">
        <v>12</v>
      </c>
      <c r="E1845" s="11">
        <v>608</v>
      </c>
    </row>
    <row r="1846" spans="1:5" ht="14">
      <c r="A1846" s="8" t="s">
        <v>381</v>
      </c>
      <c r="B1846" s="6">
        <v>38457</v>
      </c>
      <c r="C1846" s="8">
        <v>2005</v>
      </c>
      <c r="D1846" s="8" t="s">
        <v>13</v>
      </c>
      <c r="E1846" s="11">
        <v>1160</v>
      </c>
    </row>
    <row r="1847" spans="1:5" ht="14">
      <c r="A1847" s="8" t="s">
        <v>382</v>
      </c>
      <c r="B1847" s="6">
        <v>38473</v>
      </c>
      <c r="C1847" s="8">
        <v>2005</v>
      </c>
      <c r="D1847" s="8" t="s">
        <v>9</v>
      </c>
      <c r="E1847" s="11">
        <v>2193</v>
      </c>
    </row>
    <row r="1848" spans="1:5" ht="14">
      <c r="A1848" s="8" t="s">
        <v>382</v>
      </c>
      <c r="B1848" s="6">
        <v>38473</v>
      </c>
      <c r="C1848" s="8">
        <v>2005</v>
      </c>
      <c r="D1848" s="8" t="s">
        <v>10</v>
      </c>
      <c r="E1848" s="11">
        <v>1100</v>
      </c>
    </row>
    <row r="1849" spans="1:5" ht="14">
      <c r="A1849" s="8" t="s">
        <v>382</v>
      </c>
      <c r="B1849" s="6">
        <v>38473</v>
      </c>
      <c r="C1849" s="8">
        <v>2005</v>
      </c>
      <c r="D1849" s="8" t="s">
        <v>11</v>
      </c>
      <c r="E1849" s="11">
        <v>595</v>
      </c>
    </row>
    <row r="1850" spans="1:5" ht="14">
      <c r="A1850" s="8" t="s">
        <v>382</v>
      </c>
      <c r="B1850" s="6">
        <v>38473</v>
      </c>
      <c r="C1850" s="8">
        <v>2005</v>
      </c>
      <c r="D1850" s="8" t="s">
        <v>12</v>
      </c>
      <c r="E1850" s="11">
        <v>511</v>
      </c>
    </row>
    <row r="1851" spans="1:5" ht="14">
      <c r="A1851" s="8" t="s">
        <v>382</v>
      </c>
      <c r="B1851" s="6">
        <v>38473</v>
      </c>
      <c r="C1851" s="8">
        <v>2005</v>
      </c>
      <c r="D1851" s="8" t="s">
        <v>13</v>
      </c>
      <c r="E1851" s="11">
        <v>1138</v>
      </c>
    </row>
    <row r="1852" spans="1:5" ht="14">
      <c r="A1852" s="8" t="s">
        <v>383</v>
      </c>
      <c r="B1852" s="6">
        <v>38487</v>
      </c>
      <c r="C1852" s="8">
        <v>2005</v>
      </c>
      <c r="D1852" s="8" t="s">
        <v>9</v>
      </c>
      <c r="E1852" s="11">
        <v>2254</v>
      </c>
    </row>
    <row r="1853" spans="1:5" ht="14">
      <c r="A1853" s="8" t="s">
        <v>383</v>
      </c>
      <c r="B1853" s="6">
        <v>38487</v>
      </c>
      <c r="C1853" s="8">
        <v>2005</v>
      </c>
      <c r="D1853" s="8" t="s">
        <v>10</v>
      </c>
      <c r="E1853" s="11">
        <v>1100</v>
      </c>
    </row>
    <row r="1854" spans="1:5" ht="14">
      <c r="A1854" s="8" t="s">
        <v>383</v>
      </c>
      <c r="B1854" s="6">
        <v>38487</v>
      </c>
      <c r="C1854" s="8">
        <v>2005</v>
      </c>
      <c r="D1854" s="8" t="s">
        <v>11</v>
      </c>
      <c r="E1854" s="11">
        <v>588</v>
      </c>
    </row>
    <row r="1855" spans="1:5" ht="14">
      <c r="A1855" s="8" t="s">
        <v>383</v>
      </c>
      <c r="B1855" s="6">
        <v>38487</v>
      </c>
      <c r="C1855" s="8">
        <v>2005</v>
      </c>
      <c r="D1855" s="8" t="s">
        <v>12</v>
      </c>
      <c r="E1855" s="11">
        <v>506</v>
      </c>
    </row>
    <row r="1856" spans="1:5" ht="14">
      <c r="A1856" s="8" t="s">
        <v>383</v>
      </c>
      <c r="B1856" s="6">
        <v>38487</v>
      </c>
      <c r="C1856" s="8">
        <v>2005</v>
      </c>
      <c r="D1856" s="8" t="s">
        <v>13</v>
      </c>
      <c r="E1856" s="11">
        <v>1150</v>
      </c>
    </row>
    <row r="1857" spans="1:5" ht="14">
      <c r="A1857" s="8" t="s">
        <v>384</v>
      </c>
      <c r="B1857" s="6">
        <v>38504</v>
      </c>
      <c r="C1857" s="8">
        <v>2005</v>
      </c>
      <c r="D1857" s="8" t="s">
        <v>9</v>
      </c>
      <c r="E1857" s="11">
        <v>2201</v>
      </c>
    </row>
    <row r="1858" spans="1:5" ht="14">
      <c r="A1858" s="8" t="s">
        <v>384</v>
      </c>
      <c r="B1858" s="6">
        <v>38504</v>
      </c>
      <c r="C1858" s="8">
        <v>2005</v>
      </c>
      <c r="D1858" s="8" t="s">
        <v>10</v>
      </c>
      <c r="E1858" s="11">
        <v>1113</v>
      </c>
    </row>
    <row r="1859" spans="1:5" ht="14">
      <c r="A1859" s="8" t="s">
        <v>384</v>
      </c>
      <c r="B1859" s="6">
        <v>38504</v>
      </c>
      <c r="C1859" s="8">
        <v>2005</v>
      </c>
      <c r="D1859" s="8" t="s">
        <v>11</v>
      </c>
      <c r="E1859" s="11">
        <v>589</v>
      </c>
    </row>
    <row r="1860" spans="1:5" ht="14">
      <c r="A1860" s="8" t="s">
        <v>384</v>
      </c>
      <c r="B1860" s="6">
        <v>38504</v>
      </c>
      <c r="C1860" s="8">
        <v>2005</v>
      </c>
      <c r="D1860" s="8" t="s">
        <v>12</v>
      </c>
      <c r="E1860" s="11">
        <v>609</v>
      </c>
    </row>
    <row r="1861" spans="1:5" ht="14">
      <c r="A1861" s="8" t="s">
        <v>384</v>
      </c>
      <c r="B1861" s="6">
        <v>38504</v>
      </c>
      <c r="C1861" s="8">
        <v>2005</v>
      </c>
      <c r="D1861" s="8" t="s">
        <v>13</v>
      </c>
      <c r="E1861" s="11">
        <v>1151</v>
      </c>
    </row>
    <row r="1862" spans="1:5" ht="14">
      <c r="A1862" s="8" t="s">
        <v>385</v>
      </c>
      <c r="B1862" s="6">
        <v>38518</v>
      </c>
      <c r="C1862" s="8">
        <v>2005</v>
      </c>
      <c r="D1862" s="8" t="s">
        <v>9</v>
      </c>
      <c r="E1862" s="11">
        <v>2196</v>
      </c>
    </row>
    <row r="1863" spans="1:5" ht="14">
      <c r="A1863" s="8" t="s">
        <v>385</v>
      </c>
      <c r="B1863" s="6">
        <v>38518</v>
      </c>
      <c r="C1863" s="8">
        <v>2005</v>
      </c>
      <c r="D1863" s="8" t="s">
        <v>10</v>
      </c>
      <c r="E1863" s="11">
        <v>1113</v>
      </c>
    </row>
    <row r="1864" spans="1:5" ht="14">
      <c r="A1864" s="8" t="s">
        <v>385</v>
      </c>
      <c r="B1864" s="6">
        <v>38518</v>
      </c>
      <c r="C1864" s="8">
        <v>2005</v>
      </c>
      <c r="D1864" s="8" t="s">
        <v>11</v>
      </c>
      <c r="E1864" s="11">
        <v>593</v>
      </c>
    </row>
    <row r="1865" spans="1:5" ht="14">
      <c r="A1865" s="8" t="s">
        <v>385</v>
      </c>
      <c r="B1865" s="6">
        <v>38518</v>
      </c>
      <c r="C1865" s="8">
        <v>2005</v>
      </c>
      <c r="D1865" s="8" t="s">
        <v>12</v>
      </c>
      <c r="E1865" s="11">
        <v>506</v>
      </c>
    </row>
    <row r="1866" spans="1:5" ht="14">
      <c r="A1866" s="8" t="s">
        <v>385</v>
      </c>
      <c r="B1866" s="6">
        <v>38518</v>
      </c>
      <c r="C1866" s="8">
        <v>2005</v>
      </c>
      <c r="D1866" s="8" t="s">
        <v>13</v>
      </c>
      <c r="E1866" s="11">
        <v>1152</v>
      </c>
    </row>
    <row r="1867" spans="1:5" ht="14">
      <c r="A1867" s="8" t="s">
        <v>386</v>
      </c>
      <c r="B1867" s="6">
        <v>38534</v>
      </c>
      <c r="C1867" s="8">
        <v>2005</v>
      </c>
      <c r="D1867" s="8" t="s">
        <v>9</v>
      </c>
      <c r="E1867" s="11">
        <v>2220</v>
      </c>
    </row>
    <row r="1868" spans="1:5" ht="14">
      <c r="A1868" s="8" t="s">
        <v>386</v>
      </c>
      <c r="B1868" s="6">
        <v>38534</v>
      </c>
      <c r="C1868" s="8">
        <v>2005</v>
      </c>
      <c r="D1868" s="8" t="s">
        <v>10</v>
      </c>
      <c r="E1868" s="11">
        <v>1114</v>
      </c>
    </row>
    <row r="1869" spans="1:5" ht="14">
      <c r="A1869" s="8" t="s">
        <v>386</v>
      </c>
      <c r="B1869" s="6">
        <v>38534</v>
      </c>
      <c r="C1869" s="8">
        <v>2005</v>
      </c>
      <c r="D1869" s="8" t="s">
        <v>11</v>
      </c>
      <c r="E1869" s="11">
        <v>590</v>
      </c>
    </row>
    <row r="1870" spans="1:5" ht="14">
      <c r="A1870" s="8" t="s">
        <v>386</v>
      </c>
      <c r="B1870" s="6">
        <v>38534</v>
      </c>
      <c r="C1870" s="8">
        <v>2005</v>
      </c>
      <c r="D1870" s="8" t="s">
        <v>12</v>
      </c>
      <c r="E1870" s="11">
        <v>508</v>
      </c>
    </row>
    <row r="1871" spans="1:5" ht="14">
      <c r="A1871" s="8" t="s">
        <v>386</v>
      </c>
      <c r="B1871" s="6">
        <v>38534</v>
      </c>
      <c r="C1871" s="8">
        <v>2005</v>
      </c>
      <c r="D1871" s="8" t="s">
        <v>13</v>
      </c>
      <c r="E1871" s="11">
        <v>1155</v>
      </c>
    </row>
    <row r="1872" spans="1:5" ht="14">
      <c r="A1872" s="8" t="s">
        <v>387</v>
      </c>
      <c r="B1872" s="6">
        <v>38548</v>
      </c>
      <c r="C1872" s="8">
        <v>2005</v>
      </c>
      <c r="D1872" s="8" t="s">
        <v>9</v>
      </c>
      <c r="E1872" s="11">
        <v>2203</v>
      </c>
    </row>
    <row r="1873" spans="1:5" ht="14">
      <c r="A1873" s="8" t="s">
        <v>387</v>
      </c>
      <c r="B1873" s="6">
        <v>38548</v>
      </c>
      <c r="C1873" s="8">
        <v>2005</v>
      </c>
      <c r="D1873" s="8" t="s">
        <v>10</v>
      </c>
      <c r="E1873" s="11">
        <v>1114</v>
      </c>
    </row>
    <row r="1874" spans="1:5" ht="14">
      <c r="A1874" s="8" t="s">
        <v>387</v>
      </c>
      <c r="B1874" s="6">
        <v>38548</v>
      </c>
      <c r="C1874" s="8">
        <v>2005</v>
      </c>
      <c r="D1874" s="8" t="s">
        <v>11</v>
      </c>
      <c r="E1874" s="11">
        <v>596</v>
      </c>
    </row>
    <row r="1875" spans="1:5" ht="14">
      <c r="A1875" s="8" t="s">
        <v>387</v>
      </c>
      <c r="B1875" s="6">
        <v>38548</v>
      </c>
      <c r="C1875" s="8">
        <v>2005</v>
      </c>
      <c r="D1875" s="8" t="s">
        <v>12</v>
      </c>
      <c r="E1875" s="11">
        <v>516</v>
      </c>
    </row>
    <row r="1876" spans="1:5" ht="14">
      <c r="A1876" s="8" t="s">
        <v>387</v>
      </c>
      <c r="B1876" s="6">
        <v>38548</v>
      </c>
      <c r="C1876" s="8">
        <v>2005</v>
      </c>
      <c r="D1876" s="8" t="s">
        <v>13</v>
      </c>
      <c r="E1876" s="11">
        <v>1181</v>
      </c>
    </row>
    <row r="1877" spans="1:5" ht="14">
      <c r="A1877" s="8" t="s">
        <v>388</v>
      </c>
      <c r="B1877" s="6">
        <v>38565</v>
      </c>
      <c r="C1877" s="8">
        <v>2005</v>
      </c>
      <c r="D1877" s="8" t="s">
        <v>9</v>
      </c>
      <c r="E1877" s="11">
        <v>2195</v>
      </c>
    </row>
    <row r="1878" spans="1:5" ht="14">
      <c r="A1878" s="8" t="s">
        <v>388</v>
      </c>
      <c r="B1878" s="6">
        <v>38565</v>
      </c>
      <c r="C1878" s="8">
        <v>2005</v>
      </c>
      <c r="D1878" s="8" t="s">
        <v>10</v>
      </c>
      <c r="E1878" s="11">
        <v>1112</v>
      </c>
    </row>
    <row r="1879" spans="1:5" ht="14">
      <c r="A1879" s="8" t="s">
        <v>388</v>
      </c>
      <c r="B1879" s="6">
        <v>38565</v>
      </c>
      <c r="C1879" s="8">
        <v>2005</v>
      </c>
      <c r="D1879" s="8" t="s">
        <v>11</v>
      </c>
      <c r="E1879" s="11">
        <v>588</v>
      </c>
    </row>
    <row r="1880" spans="1:5" ht="14">
      <c r="A1880" s="8" t="s">
        <v>388</v>
      </c>
      <c r="B1880" s="6">
        <v>38565</v>
      </c>
      <c r="C1880" s="8">
        <v>2005</v>
      </c>
      <c r="D1880" s="8" t="s">
        <v>12</v>
      </c>
      <c r="E1880" s="11">
        <v>539</v>
      </c>
    </row>
    <row r="1881" spans="1:5" ht="14">
      <c r="A1881" s="8" t="s">
        <v>388</v>
      </c>
      <c r="B1881" s="6">
        <v>38565</v>
      </c>
      <c r="C1881" s="8">
        <v>2005</v>
      </c>
      <c r="D1881" s="8" t="s">
        <v>13</v>
      </c>
      <c r="E1881" s="11">
        <v>1154</v>
      </c>
    </row>
    <row r="1882" spans="1:5" ht="14">
      <c r="A1882" s="8" t="s">
        <v>389</v>
      </c>
      <c r="B1882" s="6">
        <v>38579</v>
      </c>
      <c r="C1882" s="8">
        <v>2005</v>
      </c>
      <c r="D1882" s="8" t="s">
        <v>9</v>
      </c>
      <c r="E1882" s="11">
        <v>2199</v>
      </c>
    </row>
    <row r="1883" spans="1:5" ht="14">
      <c r="A1883" s="8" t="s">
        <v>389</v>
      </c>
      <c r="B1883" s="6">
        <v>38579</v>
      </c>
      <c r="C1883" s="8">
        <v>2005</v>
      </c>
      <c r="D1883" s="8" t="s">
        <v>10</v>
      </c>
      <c r="E1883" s="11">
        <v>1101</v>
      </c>
    </row>
    <row r="1884" spans="1:5" ht="14">
      <c r="A1884" s="8" t="s">
        <v>389</v>
      </c>
      <c r="B1884" s="6">
        <v>38579</v>
      </c>
      <c r="C1884" s="8">
        <v>2005</v>
      </c>
      <c r="D1884" s="8" t="s">
        <v>11</v>
      </c>
      <c r="E1884" s="11">
        <v>598</v>
      </c>
    </row>
    <row r="1885" spans="1:5" ht="14">
      <c r="A1885" s="8" t="s">
        <v>389</v>
      </c>
      <c r="B1885" s="6">
        <v>38579</v>
      </c>
      <c r="C1885" s="8">
        <v>2005</v>
      </c>
      <c r="D1885" s="8" t="s">
        <v>12</v>
      </c>
      <c r="E1885" s="11">
        <v>590</v>
      </c>
    </row>
    <row r="1886" spans="1:5" ht="14">
      <c r="A1886" s="8" t="s">
        <v>389</v>
      </c>
      <c r="B1886" s="6">
        <v>38579</v>
      </c>
      <c r="C1886" s="8">
        <v>2005</v>
      </c>
      <c r="D1886" s="8" t="s">
        <v>13</v>
      </c>
      <c r="E1886" s="11">
        <v>1199</v>
      </c>
    </row>
    <row r="1887" spans="1:5" ht="14">
      <c r="A1887" s="8" t="s">
        <v>390</v>
      </c>
      <c r="B1887" s="6">
        <v>38596</v>
      </c>
      <c r="C1887" s="8">
        <v>2005</v>
      </c>
      <c r="D1887" s="8" t="s">
        <v>9</v>
      </c>
      <c r="E1887" s="11">
        <v>2194</v>
      </c>
    </row>
    <row r="1888" spans="1:5" ht="14">
      <c r="A1888" s="8" t="s">
        <v>390</v>
      </c>
      <c r="B1888" s="6">
        <v>38596</v>
      </c>
      <c r="C1888" s="8">
        <v>2005</v>
      </c>
      <c r="D1888" s="8" t="s">
        <v>10</v>
      </c>
      <c r="E1888" s="11">
        <v>1109</v>
      </c>
    </row>
    <row r="1889" spans="1:5" ht="14">
      <c r="A1889" s="8" t="s">
        <v>390</v>
      </c>
      <c r="B1889" s="6">
        <v>38596</v>
      </c>
      <c r="C1889" s="8">
        <v>2005</v>
      </c>
      <c r="D1889" s="8" t="s">
        <v>11</v>
      </c>
      <c r="E1889" s="11">
        <v>588</v>
      </c>
    </row>
    <row r="1890" spans="1:5" ht="14">
      <c r="A1890" s="8" t="s">
        <v>390</v>
      </c>
      <c r="B1890" s="6">
        <v>38596</v>
      </c>
      <c r="C1890" s="8">
        <v>2005</v>
      </c>
      <c r="D1890" s="8" t="s">
        <v>12</v>
      </c>
      <c r="E1890" s="11">
        <v>559</v>
      </c>
    </row>
    <row r="1891" spans="1:5" ht="14">
      <c r="A1891" s="8" t="s">
        <v>390</v>
      </c>
      <c r="B1891" s="6">
        <v>38596</v>
      </c>
      <c r="C1891" s="8">
        <v>2005</v>
      </c>
      <c r="D1891" s="8" t="s">
        <v>13</v>
      </c>
      <c r="E1891" s="11">
        <v>1155</v>
      </c>
    </row>
    <row r="1892" spans="1:5" ht="14">
      <c r="A1892" s="8" t="s">
        <v>391</v>
      </c>
      <c r="B1892" s="6">
        <v>38610</v>
      </c>
      <c r="C1892" s="8">
        <v>2005</v>
      </c>
      <c r="D1892" s="8" t="s">
        <v>9</v>
      </c>
      <c r="E1892" s="11">
        <v>2202</v>
      </c>
    </row>
    <row r="1893" spans="1:5" ht="14">
      <c r="A1893" s="8" t="s">
        <v>391</v>
      </c>
      <c r="B1893" s="6">
        <v>38610</v>
      </c>
      <c r="C1893" s="8">
        <v>2005</v>
      </c>
      <c r="D1893" s="8" t="s">
        <v>10</v>
      </c>
      <c r="E1893" s="11">
        <v>1108</v>
      </c>
    </row>
    <row r="1894" spans="1:5" ht="14">
      <c r="A1894" s="8" t="s">
        <v>391</v>
      </c>
      <c r="B1894" s="6">
        <v>38610</v>
      </c>
      <c r="C1894" s="8">
        <v>2005</v>
      </c>
      <c r="D1894" s="8" t="s">
        <v>11</v>
      </c>
      <c r="E1894" s="11">
        <v>587</v>
      </c>
    </row>
    <row r="1895" spans="1:5" ht="14">
      <c r="A1895" s="8" t="s">
        <v>391</v>
      </c>
      <c r="B1895" s="6">
        <v>38610</v>
      </c>
      <c r="C1895" s="8">
        <v>2005</v>
      </c>
      <c r="D1895" s="8" t="s">
        <v>12</v>
      </c>
      <c r="E1895" s="11">
        <v>555</v>
      </c>
    </row>
    <row r="1896" spans="1:5" ht="14">
      <c r="A1896" s="8" t="s">
        <v>391</v>
      </c>
      <c r="B1896" s="6">
        <v>38610</v>
      </c>
      <c r="C1896" s="8">
        <v>2005</v>
      </c>
      <c r="D1896" s="8" t="s">
        <v>13</v>
      </c>
      <c r="E1896" s="11">
        <v>1139</v>
      </c>
    </row>
    <row r="1897" spans="1:5" ht="14">
      <c r="A1897" s="8" t="s">
        <v>392</v>
      </c>
      <c r="B1897" s="6">
        <v>38626</v>
      </c>
      <c r="C1897" s="8">
        <v>2005</v>
      </c>
      <c r="D1897" s="8" t="s">
        <v>9</v>
      </c>
      <c r="E1897" s="11">
        <v>2785</v>
      </c>
    </row>
    <row r="1898" spans="1:5" ht="14">
      <c r="A1898" s="8" t="s">
        <v>392</v>
      </c>
      <c r="B1898" s="6">
        <v>38626</v>
      </c>
      <c r="C1898" s="8">
        <v>2005</v>
      </c>
      <c r="D1898" s="8" t="s">
        <v>10</v>
      </c>
      <c r="E1898" s="11">
        <v>1288</v>
      </c>
    </row>
    <row r="1899" spans="1:5" ht="14">
      <c r="A1899" s="8" t="s">
        <v>392</v>
      </c>
      <c r="B1899" s="6">
        <v>38626</v>
      </c>
      <c r="C1899" s="8">
        <v>2005</v>
      </c>
      <c r="D1899" s="8" t="s">
        <v>11</v>
      </c>
      <c r="E1899" s="11">
        <v>616</v>
      </c>
    </row>
    <row r="1900" spans="1:5" ht="14">
      <c r="A1900" s="8" t="s">
        <v>392</v>
      </c>
      <c r="B1900" s="6">
        <v>38626</v>
      </c>
      <c r="C1900" s="8">
        <v>2005</v>
      </c>
      <c r="D1900" s="8" t="s">
        <v>12</v>
      </c>
      <c r="E1900" s="11">
        <v>513</v>
      </c>
    </row>
    <row r="1901" spans="1:5" ht="14">
      <c r="A1901" s="8" t="s">
        <v>392</v>
      </c>
      <c r="B1901" s="6">
        <v>38626</v>
      </c>
      <c r="C1901" s="8">
        <v>2005</v>
      </c>
      <c r="D1901" s="8" t="s">
        <v>13</v>
      </c>
      <c r="E1901" s="11">
        <v>1417</v>
      </c>
    </row>
    <row r="1902" spans="1:5" ht="14">
      <c r="A1902" s="8" t="s">
        <v>393</v>
      </c>
      <c r="B1902" s="6">
        <v>38640</v>
      </c>
      <c r="C1902" s="8">
        <v>2005</v>
      </c>
      <c r="D1902" s="8" t="s">
        <v>9</v>
      </c>
      <c r="E1902" s="11">
        <v>2808</v>
      </c>
    </row>
    <row r="1903" spans="1:5" ht="14">
      <c r="A1903" s="8" t="s">
        <v>393</v>
      </c>
      <c r="B1903" s="6">
        <v>38640</v>
      </c>
      <c r="C1903" s="8">
        <v>2005</v>
      </c>
      <c r="D1903" s="8" t="s">
        <v>10</v>
      </c>
      <c r="E1903" s="11">
        <v>1267</v>
      </c>
    </row>
    <row r="1904" spans="1:5" ht="14">
      <c r="A1904" s="8" t="s">
        <v>393</v>
      </c>
      <c r="B1904" s="6">
        <v>38640</v>
      </c>
      <c r="C1904" s="8">
        <v>2005</v>
      </c>
      <c r="D1904" s="8" t="s">
        <v>11</v>
      </c>
      <c r="E1904" s="11">
        <v>587</v>
      </c>
    </row>
    <row r="1905" spans="1:5" ht="14">
      <c r="A1905" s="8" t="s">
        <v>393</v>
      </c>
      <c r="B1905" s="6">
        <v>38640</v>
      </c>
      <c r="C1905" s="8">
        <v>2005</v>
      </c>
      <c r="D1905" s="8" t="s">
        <v>12</v>
      </c>
      <c r="E1905" s="11">
        <v>508</v>
      </c>
    </row>
    <row r="1906" spans="1:5" ht="14">
      <c r="A1906" s="8" t="s">
        <v>393</v>
      </c>
      <c r="B1906" s="6">
        <v>38640</v>
      </c>
      <c r="C1906" s="8">
        <v>2005</v>
      </c>
      <c r="D1906" s="8" t="s">
        <v>13</v>
      </c>
      <c r="E1906" s="11">
        <v>1441</v>
      </c>
    </row>
    <row r="1907" spans="1:5" ht="14">
      <c r="A1907" s="8" t="s">
        <v>394</v>
      </c>
      <c r="B1907" s="6">
        <v>38657</v>
      </c>
      <c r="C1907" s="8">
        <v>2005</v>
      </c>
      <c r="D1907" s="8" t="s">
        <v>9</v>
      </c>
      <c r="E1907" s="11">
        <v>2786</v>
      </c>
    </row>
    <row r="1908" spans="1:5" ht="14">
      <c r="A1908" s="8" t="s">
        <v>394</v>
      </c>
      <c r="B1908" s="6">
        <v>38657</v>
      </c>
      <c r="C1908" s="8">
        <v>2005</v>
      </c>
      <c r="D1908" s="8" t="s">
        <v>10</v>
      </c>
      <c r="E1908" s="11">
        <v>1265</v>
      </c>
    </row>
    <row r="1909" spans="1:5" ht="14">
      <c r="A1909" s="8" t="s">
        <v>394</v>
      </c>
      <c r="B1909" s="6">
        <v>38657</v>
      </c>
      <c r="C1909" s="8">
        <v>2005</v>
      </c>
      <c r="D1909" s="8" t="s">
        <v>11</v>
      </c>
      <c r="E1909" s="11">
        <v>588</v>
      </c>
    </row>
    <row r="1910" spans="1:5" ht="14">
      <c r="A1910" s="8" t="s">
        <v>394</v>
      </c>
      <c r="B1910" s="6">
        <v>38657</v>
      </c>
      <c r="C1910" s="8">
        <v>2005</v>
      </c>
      <c r="D1910" s="8" t="s">
        <v>12</v>
      </c>
      <c r="E1910" s="11">
        <v>506</v>
      </c>
    </row>
    <row r="1911" spans="1:5" ht="14">
      <c r="A1911" s="8" t="s">
        <v>394</v>
      </c>
      <c r="B1911" s="6">
        <v>38657</v>
      </c>
      <c r="C1911" s="8">
        <v>2005</v>
      </c>
      <c r="D1911" s="8" t="s">
        <v>13</v>
      </c>
      <c r="E1911" s="11">
        <v>1460</v>
      </c>
    </row>
    <row r="1912" spans="1:5" ht="14">
      <c r="A1912" s="8" t="s">
        <v>395</v>
      </c>
      <c r="B1912" s="6">
        <v>38671</v>
      </c>
      <c r="C1912" s="8">
        <v>2005</v>
      </c>
      <c r="D1912" s="8" t="s">
        <v>9</v>
      </c>
      <c r="E1912" s="11">
        <v>2834</v>
      </c>
    </row>
    <row r="1913" spans="1:5" ht="14">
      <c r="A1913" s="8" t="s">
        <v>395</v>
      </c>
      <c r="B1913" s="6">
        <v>38671</v>
      </c>
      <c r="C1913" s="8">
        <v>2005</v>
      </c>
      <c r="D1913" s="8" t="s">
        <v>10</v>
      </c>
      <c r="E1913" s="11">
        <v>1282</v>
      </c>
    </row>
    <row r="1914" spans="1:5" ht="14">
      <c r="A1914" s="8" t="s">
        <v>395</v>
      </c>
      <c r="B1914" s="6">
        <v>38671</v>
      </c>
      <c r="C1914" s="8">
        <v>2005</v>
      </c>
      <c r="D1914" s="8" t="s">
        <v>11</v>
      </c>
      <c r="E1914" s="11">
        <v>587</v>
      </c>
    </row>
    <row r="1915" spans="1:5" ht="14">
      <c r="A1915" s="8" t="s">
        <v>395</v>
      </c>
      <c r="B1915" s="6">
        <v>38671</v>
      </c>
      <c r="C1915" s="8">
        <v>2005</v>
      </c>
      <c r="D1915" s="8" t="s">
        <v>12</v>
      </c>
      <c r="E1915" s="11">
        <v>507</v>
      </c>
    </row>
    <row r="1916" spans="1:5" ht="14">
      <c r="A1916" s="8" t="s">
        <v>395</v>
      </c>
      <c r="B1916" s="6">
        <v>38671</v>
      </c>
      <c r="C1916" s="8">
        <v>2005</v>
      </c>
      <c r="D1916" s="8" t="s">
        <v>13</v>
      </c>
      <c r="E1916" s="11">
        <v>1408</v>
      </c>
    </row>
    <row r="1917" spans="1:5" ht="14">
      <c r="A1917" s="8" t="s">
        <v>396</v>
      </c>
      <c r="B1917" s="6">
        <v>38687</v>
      </c>
      <c r="C1917" s="8">
        <v>2005</v>
      </c>
      <c r="D1917" s="8" t="s">
        <v>9</v>
      </c>
      <c r="E1917" s="11">
        <v>2792</v>
      </c>
    </row>
    <row r="1918" spans="1:5" ht="14">
      <c r="A1918" s="8" t="s">
        <v>396</v>
      </c>
      <c r="B1918" s="6">
        <v>38687</v>
      </c>
      <c r="C1918" s="8">
        <v>2005</v>
      </c>
      <c r="D1918" s="8" t="s">
        <v>10</v>
      </c>
      <c r="E1918" s="11">
        <v>1267</v>
      </c>
    </row>
    <row r="1919" spans="1:5" ht="14">
      <c r="A1919" s="8" t="s">
        <v>396</v>
      </c>
      <c r="B1919" s="6">
        <v>38687</v>
      </c>
      <c r="C1919" s="8">
        <v>2005</v>
      </c>
      <c r="D1919" s="8" t="s">
        <v>11</v>
      </c>
      <c r="E1919" s="11">
        <v>594</v>
      </c>
    </row>
    <row r="1920" spans="1:5" ht="14">
      <c r="A1920" s="8" t="s">
        <v>396</v>
      </c>
      <c r="B1920" s="6">
        <v>38687</v>
      </c>
      <c r="C1920" s="8">
        <v>2005</v>
      </c>
      <c r="D1920" s="8" t="s">
        <v>12</v>
      </c>
      <c r="E1920" s="11">
        <v>534</v>
      </c>
    </row>
    <row r="1921" spans="1:5" ht="14">
      <c r="A1921" s="8" t="s">
        <v>396</v>
      </c>
      <c r="B1921" s="6">
        <v>38687</v>
      </c>
      <c r="C1921" s="8">
        <v>2005</v>
      </c>
      <c r="D1921" s="8" t="s">
        <v>13</v>
      </c>
      <c r="E1921" s="11">
        <v>1414</v>
      </c>
    </row>
    <row r="1922" spans="1:5" ht="14">
      <c r="A1922" s="8" t="s">
        <v>397</v>
      </c>
      <c r="B1922" s="6">
        <v>38701</v>
      </c>
      <c r="C1922" s="8">
        <v>2005</v>
      </c>
      <c r="D1922" s="8" t="s">
        <v>9</v>
      </c>
      <c r="E1922" s="11">
        <v>2858</v>
      </c>
    </row>
    <row r="1923" spans="1:5" ht="14">
      <c r="A1923" s="8" t="s">
        <v>397</v>
      </c>
      <c r="B1923" s="6">
        <v>38701</v>
      </c>
      <c r="C1923" s="8">
        <v>2005</v>
      </c>
      <c r="D1923" s="8" t="s">
        <v>10</v>
      </c>
      <c r="E1923" s="11">
        <v>1271</v>
      </c>
    </row>
    <row r="1924" spans="1:5" ht="14">
      <c r="A1924" s="8" t="s">
        <v>397</v>
      </c>
      <c r="B1924" s="6">
        <v>38701</v>
      </c>
      <c r="C1924" s="8">
        <v>2005</v>
      </c>
      <c r="D1924" s="8" t="s">
        <v>11</v>
      </c>
      <c r="E1924" s="11">
        <v>587</v>
      </c>
    </row>
    <row r="1925" spans="1:5" ht="14">
      <c r="A1925" s="8" t="s">
        <v>397</v>
      </c>
      <c r="B1925" s="6">
        <v>38701</v>
      </c>
      <c r="C1925" s="8">
        <v>2005</v>
      </c>
      <c r="D1925" s="8" t="s">
        <v>12</v>
      </c>
      <c r="E1925" s="11">
        <v>510</v>
      </c>
    </row>
    <row r="1926" spans="1:5" ht="14">
      <c r="A1926" s="8" t="s">
        <v>397</v>
      </c>
      <c r="B1926" s="6">
        <v>38701</v>
      </c>
      <c r="C1926" s="8">
        <v>2005</v>
      </c>
      <c r="D1926" s="8" t="s">
        <v>13</v>
      </c>
      <c r="E1926" s="11">
        <v>1394</v>
      </c>
    </row>
    <row r="1927" spans="1:5" ht="14">
      <c r="A1927" s="8" t="s">
        <v>398</v>
      </c>
      <c r="B1927" s="6">
        <v>37987</v>
      </c>
      <c r="C1927" s="8">
        <v>2004</v>
      </c>
      <c r="D1927" s="8" t="s">
        <v>9</v>
      </c>
      <c r="E1927" s="11">
        <v>1919</v>
      </c>
    </row>
    <row r="1928" spans="1:5" ht="14">
      <c r="A1928" s="8" t="s">
        <v>398</v>
      </c>
      <c r="B1928" s="6">
        <v>37987</v>
      </c>
      <c r="C1928" s="8">
        <v>2004</v>
      </c>
      <c r="D1928" s="8" t="s">
        <v>10</v>
      </c>
      <c r="E1928" s="11">
        <v>1158</v>
      </c>
    </row>
    <row r="1929" spans="1:5" ht="14">
      <c r="A1929" s="8" t="s">
        <v>398</v>
      </c>
      <c r="B1929" s="6">
        <v>37987</v>
      </c>
      <c r="C1929" s="8">
        <v>2004</v>
      </c>
      <c r="D1929" s="8" t="s">
        <v>11</v>
      </c>
      <c r="E1929" s="11">
        <v>688</v>
      </c>
    </row>
    <row r="1930" spans="1:5" ht="14">
      <c r="A1930" s="8" t="s">
        <v>398</v>
      </c>
      <c r="B1930" s="6">
        <v>37987</v>
      </c>
      <c r="C1930" s="8">
        <v>2004</v>
      </c>
      <c r="D1930" s="8" t="s">
        <v>12</v>
      </c>
      <c r="E1930" s="11">
        <v>562</v>
      </c>
    </row>
    <row r="1931" spans="1:5" ht="14">
      <c r="A1931" s="8" t="s">
        <v>398</v>
      </c>
      <c r="B1931" s="6">
        <v>37987</v>
      </c>
      <c r="C1931" s="8">
        <v>2004</v>
      </c>
      <c r="D1931" s="8" t="s">
        <v>13</v>
      </c>
      <c r="E1931" s="11">
        <v>1162</v>
      </c>
    </row>
    <row r="1932" spans="1:5" ht="14">
      <c r="A1932" s="8" t="s">
        <v>399</v>
      </c>
      <c r="B1932" s="6">
        <v>38001</v>
      </c>
      <c r="C1932" s="8">
        <v>2004</v>
      </c>
      <c r="D1932" s="8" t="s">
        <v>9</v>
      </c>
      <c r="E1932" s="11">
        <v>1912</v>
      </c>
    </row>
    <row r="1933" spans="1:5" ht="14">
      <c r="A1933" s="8" t="s">
        <v>399</v>
      </c>
      <c r="B1933" s="6">
        <v>38001</v>
      </c>
      <c r="C1933" s="8">
        <v>2004</v>
      </c>
      <c r="D1933" s="8" t="s">
        <v>10</v>
      </c>
      <c r="E1933" s="11">
        <v>1160</v>
      </c>
    </row>
    <row r="1934" spans="1:5" ht="14">
      <c r="A1934" s="8" t="s">
        <v>399</v>
      </c>
      <c r="B1934" s="6">
        <v>38001</v>
      </c>
      <c r="C1934" s="8">
        <v>2004</v>
      </c>
      <c r="D1934" s="8" t="s">
        <v>11</v>
      </c>
      <c r="E1934" s="11">
        <v>717</v>
      </c>
    </row>
    <row r="1935" spans="1:5" ht="14">
      <c r="A1935" s="8" t="s">
        <v>399</v>
      </c>
      <c r="B1935" s="6">
        <v>38001</v>
      </c>
      <c r="C1935" s="8">
        <v>2004</v>
      </c>
      <c r="D1935" s="8" t="s">
        <v>12</v>
      </c>
      <c r="E1935" s="11">
        <v>700</v>
      </c>
    </row>
    <row r="1936" spans="1:5" ht="14">
      <c r="A1936" s="8" t="s">
        <v>399</v>
      </c>
      <c r="B1936" s="6">
        <v>38001</v>
      </c>
      <c r="C1936" s="8">
        <v>2004</v>
      </c>
      <c r="D1936" s="8" t="s">
        <v>13</v>
      </c>
      <c r="E1936" s="11">
        <v>1152</v>
      </c>
    </row>
    <row r="1937" spans="1:5" ht="14">
      <c r="A1937" s="8" t="s">
        <v>400</v>
      </c>
      <c r="B1937" s="6">
        <v>38018</v>
      </c>
      <c r="C1937" s="8">
        <v>2004</v>
      </c>
      <c r="D1937" s="8" t="s">
        <v>9</v>
      </c>
      <c r="E1937" s="11">
        <v>1917</v>
      </c>
    </row>
    <row r="1938" spans="1:5" ht="14">
      <c r="A1938" s="8" t="s">
        <v>400</v>
      </c>
      <c r="B1938" s="6">
        <v>38018</v>
      </c>
      <c r="C1938" s="8">
        <v>2004</v>
      </c>
      <c r="D1938" s="8" t="s">
        <v>10</v>
      </c>
      <c r="E1938" s="11">
        <v>1156</v>
      </c>
    </row>
    <row r="1939" spans="1:5" ht="14">
      <c r="A1939" s="8" t="s">
        <v>400</v>
      </c>
      <c r="B1939" s="6">
        <v>38018</v>
      </c>
      <c r="C1939" s="8">
        <v>2004</v>
      </c>
      <c r="D1939" s="8" t="s">
        <v>11</v>
      </c>
      <c r="E1939" s="11">
        <v>688</v>
      </c>
    </row>
    <row r="1940" spans="1:5" ht="14">
      <c r="A1940" s="8" t="s">
        <v>400</v>
      </c>
      <c r="B1940" s="6">
        <v>38018</v>
      </c>
      <c r="C1940" s="8">
        <v>2004</v>
      </c>
      <c r="D1940" s="8" t="s">
        <v>12</v>
      </c>
      <c r="E1940" s="11">
        <v>557</v>
      </c>
    </row>
    <row r="1941" spans="1:5" ht="14">
      <c r="A1941" s="8" t="s">
        <v>400</v>
      </c>
      <c r="B1941" s="6">
        <v>38018</v>
      </c>
      <c r="C1941" s="8">
        <v>2004</v>
      </c>
      <c r="D1941" s="8" t="s">
        <v>13</v>
      </c>
      <c r="E1941" s="11">
        <v>1170</v>
      </c>
    </row>
    <row r="1942" spans="1:5" ht="14">
      <c r="A1942" s="8" t="s">
        <v>401</v>
      </c>
      <c r="B1942" s="6">
        <v>38032</v>
      </c>
      <c r="C1942" s="8">
        <v>2004</v>
      </c>
      <c r="D1942" s="8" t="s">
        <v>9</v>
      </c>
      <c r="E1942" s="11">
        <v>1925</v>
      </c>
    </row>
    <row r="1943" spans="1:5" ht="14">
      <c r="A1943" s="8" t="s">
        <v>401</v>
      </c>
      <c r="B1943" s="6">
        <v>38032</v>
      </c>
      <c r="C1943" s="8">
        <v>2004</v>
      </c>
      <c r="D1943" s="8" t="s">
        <v>10</v>
      </c>
      <c r="E1943" s="11">
        <v>1162</v>
      </c>
    </row>
    <row r="1944" spans="1:5" ht="14">
      <c r="A1944" s="8" t="s">
        <v>401</v>
      </c>
      <c r="B1944" s="6">
        <v>38032</v>
      </c>
      <c r="C1944" s="8">
        <v>2004</v>
      </c>
      <c r="D1944" s="8" t="s">
        <v>11</v>
      </c>
      <c r="E1944" s="11">
        <v>689</v>
      </c>
    </row>
    <row r="1945" spans="1:5" ht="14">
      <c r="A1945" s="8" t="s">
        <v>401</v>
      </c>
      <c r="B1945" s="6">
        <v>38032</v>
      </c>
      <c r="C1945" s="8">
        <v>2004</v>
      </c>
      <c r="D1945" s="8" t="s">
        <v>12</v>
      </c>
      <c r="E1945" s="11">
        <v>561</v>
      </c>
    </row>
    <row r="1946" spans="1:5" ht="14">
      <c r="A1946" s="8" t="s">
        <v>401</v>
      </c>
      <c r="B1946" s="6">
        <v>38032</v>
      </c>
      <c r="C1946" s="8">
        <v>2004</v>
      </c>
      <c r="D1946" s="8" t="s">
        <v>13</v>
      </c>
      <c r="E1946" s="11">
        <v>1154</v>
      </c>
    </row>
    <row r="1947" spans="1:5" ht="14">
      <c r="A1947" s="8" t="s">
        <v>402</v>
      </c>
      <c r="B1947" s="6">
        <v>38047</v>
      </c>
      <c r="C1947" s="8">
        <v>2004</v>
      </c>
      <c r="D1947" s="8" t="s">
        <v>9</v>
      </c>
      <c r="E1947" s="11">
        <v>1923</v>
      </c>
    </row>
    <row r="1948" spans="1:5" ht="14">
      <c r="A1948" s="8" t="s">
        <v>402</v>
      </c>
      <c r="B1948" s="6">
        <v>38047</v>
      </c>
      <c r="C1948" s="8">
        <v>2004</v>
      </c>
      <c r="D1948" s="8" t="s">
        <v>10</v>
      </c>
      <c r="E1948" s="11">
        <v>1163</v>
      </c>
    </row>
    <row r="1949" spans="1:5" ht="14">
      <c r="A1949" s="8" t="s">
        <v>402</v>
      </c>
      <c r="B1949" s="6">
        <v>38047</v>
      </c>
      <c r="C1949" s="8">
        <v>2004</v>
      </c>
      <c r="D1949" s="8" t="s">
        <v>11</v>
      </c>
      <c r="E1949" s="11">
        <v>688</v>
      </c>
    </row>
    <row r="1950" spans="1:5" ht="14">
      <c r="A1950" s="8" t="s">
        <v>402</v>
      </c>
      <c r="B1950" s="6">
        <v>38047</v>
      </c>
      <c r="C1950" s="8">
        <v>2004</v>
      </c>
      <c r="D1950" s="8" t="s">
        <v>12</v>
      </c>
      <c r="E1950" s="11">
        <v>560</v>
      </c>
    </row>
    <row r="1951" spans="1:5" ht="14">
      <c r="A1951" s="8" t="s">
        <v>402</v>
      </c>
      <c r="B1951" s="6">
        <v>38047</v>
      </c>
      <c r="C1951" s="8">
        <v>2004</v>
      </c>
      <c r="D1951" s="8" t="s">
        <v>13</v>
      </c>
      <c r="E1951" s="11">
        <v>1159</v>
      </c>
    </row>
    <row r="1952" spans="1:5" ht="14">
      <c r="A1952" s="8" t="s">
        <v>403</v>
      </c>
      <c r="B1952" s="6">
        <v>38061</v>
      </c>
      <c r="C1952" s="8">
        <v>2004</v>
      </c>
      <c r="D1952" s="8" t="s">
        <v>9</v>
      </c>
      <c r="E1952" s="11">
        <v>1919</v>
      </c>
    </row>
    <row r="1953" spans="1:5" ht="14">
      <c r="A1953" s="8" t="s">
        <v>403</v>
      </c>
      <c r="B1953" s="6">
        <v>38061</v>
      </c>
      <c r="C1953" s="8">
        <v>2004</v>
      </c>
      <c r="D1953" s="8" t="s">
        <v>10</v>
      </c>
      <c r="E1953" s="11">
        <v>1160</v>
      </c>
    </row>
    <row r="1954" spans="1:5" ht="14">
      <c r="A1954" s="8" t="s">
        <v>403</v>
      </c>
      <c r="B1954" s="6">
        <v>38061</v>
      </c>
      <c r="C1954" s="8">
        <v>2004</v>
      </c>
      <c r="D1954" s="8" t="s">
        <v>11</v>
      </c>
      <c r="E1954" s="11">
        <v>699</v>
      </c>
    </row>
    <row r="1955" spans="1:5" ht="14">
      <c r="A1955" s="8" t="s">
        <v>403</v>
      </c>
      <c r="B1955" s="6">
        <v>38061</v>
      </c>
      <c r="C1955" s="8">
        <v>2004</v>
      </c>
      <c r="D1955" s="8" t="s">
        <v>12</v>
      </c>
      <c r="E1955" s="11">
        <v>587</v>
      </c>
    </row>
    <row r="1956" spans="1:5" ht="14">
      <c r="A1956" s="8" t="s">
        <v>403</v>
      </c>
      <c r="B1956" s="6">
        <v>38061</v>
      </c>
      <c r="C1956" s="8">
        <v>2004</v>
      </c>
      <c r="D1956" s="8" t="s">
        <v>13</v>
      </c>
      <c r="E1956" s="11">
        <v>1156</v>
      </c>
    </row>
    <row r="1957" spans="1:5" ht="14">
      <c r="A1957" s="8" t="s">
        <v>404</v>
      </c>
      <c r="B1957" s="6">
        <v>38078</v>
      </c>
      <c r="C1957" s="8">
        <v>2004</v>
      </c>
      <c r="D1957" s="8" t="s">
        <v>9</v>
      </c>
      <c r="E1957" s="11">
        <v>1937</v>
      </c>
    </row>
    <row r="1958" spans="1:5" ht="14">
      <c r="A1958" s="8" t="s">
        <v>404</v>
      </c>
      <c r="B1958" s="6">
        <v>38078</v>
      </c>
      <c r="C1958" s="8">
        <v>2004</v>
      </c>
      <c r="D1958" s="8" t="s">
        <v>10</v>
      </c>
      <c r="E1958" s="11">
        <v>949</v>
      </c>
    </row>
    <row r="1959" spans="1:5" ht="14">
      <c r="A1959" s="8" t="s">
        <v>404</v>
      </c>
      <c r="B1959" s="6">
        <v>38078</v>
      </c>
      <c r="C1959" s="8">
        <v>2004</v>
      </c>
      <c r="D1959" s="8" t="s">
        <v>11</v>
      </c>
      <c r="E1959" s="11">
        <v>638</v>
      </c>
    </row>
    <row r="1960" spans="1:5" ht="14">
      <c r="A1960" s="8" t="s">
        <v>404</v>
      </c>
      <c r="B1960" s="6">
        <v>38078</v>
      </c>
      <c r="C1960" s="8">
        <v>2004</v>
      </c>
      <c r="D1960" s="8" t="s">
        <v>12</v>
      </c>
      <c r="E1960" s="11">
        <v>537</v>
      </c>
    </row>
    <row r="1961" spans="1:5" ht="14">
      <c r="A1961" s="8" t="s">
        <v>404</v>
      </c>
      <c r="B1961" s="6">
        <v>38078</v>
      </c>
      <c r="C1961" s="8">
        <v>2004</v>
      </c>
      <c r="D1961" s="8" t="s">
        <v>13</v>
      </c>
      <c r="E1961" s="11">
        <v>1039</v>
      </c>
    </row>
    <row r="1962" spans="1:5" ht="14">
      <c r="A1962" s="8" t="s">
        <v>405</v>
      </c>
      <c r="B1962" s="6">
        <v>38092</v>
      </c>
      <c r="C1962" s="8">
        <v>2004</v>
      </c>
      <c r="D1962" s="8" t="s">
        <v>9</v>
      </c>
      <c r="E1962" s="11">
        <v>1947</v>
      </c>
    </row>
    <row r="1963" spans="1:5" ht="14">
      <c r="A1963" s="8" t="s">
        <v>405</v>
      </c>
      <c r="B1963" s="6">
        <v>38092</v>
      </c>
      <c r="C1963" s="8">
        <v>2004</v>
      </c>
      <c r="D1963" s="8" t="s">
        <v>10</v>
      </c>
      <c r="E1963" s="11">
        <v>939</v>
      </c>
    </row>
    <row r="1964" spans="1:5" ht="14">
      <c r="A1964" s="8" t="s">
        <v>405</v>
      </c>
      <c r="B1964" s="6">
        <v>38092</v>
      </c>
      <c r="C1964" s="8">
        <v>2004</v>
      </c>
      <c r="D1964" s="8" t="s">
        <v>11</v>
      </c>
      <c r="E1964" s="11">
        <v>635</v>
      </c>
    </row>
    <row r="1965" spans="1:5" ht="14">
      <c r="A1965" s="8" t="s">
        <v>405</v>
      </c>
      <c r="B1965" s="6">
        <v>38092</v>
      </c>
      <c r="C1965" s="8">
        <v>2004</v>
      </c>
      <c r="D1965" s="8" t="s">
        <v>12</v>
      </c>
      <c r="E1965" s="11">
        <v>503</v>
      </c>
    </row>
    <row r="1966" spans="1:5" ht="14">
      <c r="A1966" s="8" t="s">
        <v>405</v>
      </c>
      <c r="B1966" s="6">
        <v>38092</v>
      </c>
      <c r="C1966" s="8">
        <v>2004</v>
      </c>
      <c r="D1966" s="8" t="s">
        <v>13</v>
      </c>
      <c r="E1966" s="11">
        <v>1048</v>
      </c>
    </row>
    <row r="1967" spans="1:5" ht="14">
      <c r="A1967" s="8" t="s">
        <v>406</v>
      </c>
      <c r="B1967" s="6">
        <v>38108</v>
      </c>
      <c r="C1967" s="8">
        <v>2004</v>
      </c>
      <c r="D1967" s="8" t="s">
        <v>9</v>
      </c>
      <c r="E1967" s="11">
        <v>1943</v>
      </c>
    </row>
    <row r="1968" spans="1:5" ht="14">
      <c r="A1968" s="8" t="s">
        <v>406</v>
      </c>
      <c r="B1968" s="6">
        <v>38108</v>
      </c>
      <c r="C1968" s="8">
        <v>2004</v>
      </c>
      <c r="D1968" s="8" t="s">
        <v>10</v>
      </c>
      <c r="E1968" s="11">
        <v>934</v>
      </c>
    </row>
    <row r="1969" spans="1:5" ht="14">
      <c r="A1969" s="8" t="s">
        <v>406</v>
      </c>
      <c r="B1969" s="6">
        <v>38108</v>
      </c>
      <c r="C1969" s="8">
        <v>2004</v>
      </c>
      <c r="D1969" s="8" t="s">
        <v>11</v>
      </c>
      <c r="E1969" s="11">
        <v>653</v>
      </c>
    </row>
    <row r="1970" spans="1:5" ht="14">
      <c r="A1970" s="8" t="s">
        <v>406</v>
      </c>
      <c r="B1970" s="6">
        <v>38108</v>
      </c>
      <c r="C1970" s="8">
        <v>2004</v>
      </c>
      <c r="D1970" s="8" t="s">
        <v>12</v>
      </c>
      <c r="E1970" s="11">
        <v>507</v>
      </c>
    </row>
    <row r="1971" spans="1:5" ht="14">
      <c r="A1971" s="8" t="s">
        <v>406</v>
      </c>
      <c r="B1971" s="6">
        <v>38108</v>
      </c>
      <c r="C1971" s="8">
        <v>2004</v>
      </c>
      <c r="D1971" s="8" t="s">
        <v>13</v>
      </c>
      <c r="E1971" s="11">
        <v>1037</v>
      </c>
    </row>
    <row r="1972" spans="1:5" ht="14">
      <c r="A1972" s="8" t="s">
        <v>407</v>
      </c>
      <c r="B1972" s="6">
        <v>38122</v>
      </c>
      <c r="C1972" s="8">
        <v>2004</v>
      </c>
      <c r="D1972" s="8" t="s">
        <v>9</v>
      </c>
      <c r="E1972" s="11">
        <v>1933</v>
      </c>
    </row>
    <row r="1973" spans="1:5" ht="14">
      <c r="A1973" s="8" t="s">
        <v>407</v>
      </c>
      <c r="B1973" s="6">
        <v>38122</v>
      </c>
      <c r="C1973" s="8">
        <v>2004</v>
      </c>
      <c r="D1973" s="8" t="s">
        <v>10</v>
      </c>
      <c r="E1973" s="11">
        <v>932</v>
      </c>
    </row>
    <row r="1974" spans="1:5" ht="14">
      <c r="A1974" s="8" t="s">
        <v>407</v>
      </c>
      <c r="B1974" s="6">
        <v>38122</v>
      </c>
      <c r="C1974" s="8">
        <v>2004</v>
      </c>
      <c r="D1974" s="8" t="s">
        <v>11</v>
      </c>
      <c r="E1974" s="11">
        <v>631</v>
      </c>
    </row>
    <row r="1975" spans="1:5" ht="14">
      <c r="A1975" s="8" t="s">
        <v>407</v>
      </c>
      <c r="B1975" s="6">
        <v>38122</v>
      </c>
      <c r="C1975" s="8">
        <v>2004</v>
      </c>
      <c r="D1975" s="8" t="s">
        <v>12</v>
      </c>
      <c r="E1975" s="11">
        <v>514</v>
      </c>
    </row>
    <row r="1976" spans="1:5" ht="14">
      <c r="A1976" s="8" t="s">
        <v>407</v>
      </c>
      <c r="B1976" s="6">
        <v>38122</v>
      </c>
      <c r="C1976" s="8">
        <v>2004</v>
      </c>
      <c r="D1976" s="8" t="s">
        <v>13</v>
      </c>
      <c r="E1976" s="11">
        <v>1032</v>
      </c>
    </row>
    <row r="1977" spans="1:5" ht="14">
      <c r="A1977" s="8" t="s">
        <v>408</v>
      </c>
      <c r="B1977" s="6">
        <v>38139</v>
      </c>
      <c r="C1977" s="8">
        <v>2004</v>
      </c>
      <c r="D1977" s="8" t="s">
        <v>9</v>
      </c>
      <c r="E1977" s="11">
        <v>1934</v>
      </c>
    </row>
    <row r="1978" spans="1:5" ht="14">
      <c r="A1978" s="8" t="s">
        <v>408</v>
      </c>
      <c r="B1978" s="6">
        <v>38139</v>
      </c>
      <c r="C1978" s="8">
        <v>2004</v>
      </c>
      <c r="D1978" s="8" t="s">
        <v>10</v>
      </c>
      <c r="E1978" s="11">
        <v>937</v>
      </c>
    </row>
    <row r="1979" spans="1:5" ht="14">
      <c r="A1979" s="8" t="s">
        <v>408</v>
      </c>
      <c r="B1979" s="6">
        <v>38139</v>
      </c>
      <c r="C1979" s="8">
        <v>2004</v>
      </c>
      <c r="D1979" s="8" t="s">
        <v>11</v>
      </c>
      <c r="E1979" s="11">
        <v>645</v>
      </c>
    </row>
    <row r="1980" spans="1:5" ht="14">
      <c r="A1980" s="8" t="s">
        <v>408</v>
      </c>
      <c r="B1980" s="6">
        <v>38139</v>
      </c>
      <c r="C1980" s="8">
        <v>2004</v>
      </c>
      <c r="D1980" s="8" t="s">
        <v>12</v>
      </c>
      <c r="E1980" s="11">
        <v>504</v>
      </c>
    </row>
    <row r="1981" spans="1:5" ht="14">
      <c r="A1981" s="8" t="s">
        <v>408</v>
      </c>
      <c r="B1981" s="6">
        <v>38139</v>
      </c>
      <c r="C1981" s="8">
        <v>2004</v>
      </c>
      <c r="D1981" s="8" t="s">
        <v>13</v>
      </c>
      <c r="E1981" s="11">
        <v>1032</v>
      </c>
    </row>
    <row r="1982" spans="1:5" ht="14">
      <c r="A1982" s="8" t="s">
        <v>409</v>
      </c>
      <c r="B1982" s="6">
        <v>38153</v>
      </c>
      <c r="C1982" s="8">
        <v>2004</v>
      </c>
      <c r="D1982" s="8" t="s">
        <v>9</v>
      </c>
      <c r="E1982" s="11">
        <v>1944</v>
      </c>
    </row>
    <row r="1983" spans="1:5" ht="14">
      <c r="A1983" s="8" t="s">
        <v>409</v>
      </c>
      <c r="B1983" s="6">
        <v>38153</v>
      </c>
      <c r="C1983" s="8">
        <v>2004</v>
      </c>
      <c r="D1983" s="8" t="s">
        <v>10</v>
      </c>
      <c r="E1983" s="11">
        <v>932</v>
      </c>
    </row>
    <row r="1984" spans="1:5" ht="14">
      <c r="A1984" s="8" t="s">
        <v>409</v>
      </c>
      <c r="B1984" s="6">
        <v>38153</v>
      </c>
      <c r="C1984" s="8">
        <v>2004</v>
      </c>
      <c r="D1984" s="8" t="s">
        <v>11</v>
      </c>
      <c r="E1984" s="11">
        <v>637</v>
      </c>
    </row>
    <row r="1985" spans="1:5" ht="14">
      <c r="A1985" s="8" t="s">
        <v>409</v>
      </c>
      <c r="B1985" s="6">
        <v>38153</v>
      </c>
      <c r="C1985" s="8">
        <v>2004</v>
      </c>
      <c r="D1985" s="8" t="s">
        <v>12</v>
      </c>
      <c r="E1985" s="11">
        <v>750</v>
      </c>
    </row>
    <row r="1986" spans="1:5" ht="14">
      <c r="A1986" s="8" t="s">
        <v>409</v>
      </c>
      <c r="B1986" s="6">
        <v>38153</v>
      </c>
      <c r="C1986" s="8">
        <v>2004</v>
      </c>
      <c r="D1986" s="8" t="s">
        <v>13</v>
      </c>
      <c r="E1986" s="11">
        <v>1030</v>
      </c>
    </row>
    <row r="1987" spans="1:5" ht="14">
      <c r="A1987" s="8" t="s">
        <v>410</v>
      </c>
      <c r="B1987" s="6">
        <v>38169</v>
      </c>
      <c r="C1987" s="8">
        <v>2004</v>
      </c>
      <c r="D1987" s="8" t="s">
        <v>9</v>
      </c>
      <c r="E1987" s="11">
        <v>1941</v>
      </c>
    </row>
    <row r="1988" spans="1:5" ht="14">
      <c r="A1988" s="8" t="s">
        <v>410</v>
      </c>
      <c r="B1988" s="6">
        <v>38169</v>
      </c>
      <c r="C1988" s="8">
        <v>2004</v>
      </c>
      <c r="D1988" s="8" t="s">
        <v>10</v>
      </c>
      <c r="E1988" s="11">
        <v>940</v>
      </c>
    </row>
    <row r="1989" spans="1:5" ht="14">
      <c r="A1989" s="8" t="s">
        <v>410</v>
      </c>
      <c r="B1989" s="6">
        <v>38169</v>
      </c>
      <c r="C1989" s="8">
        <v>2004</v>
      </c>
      <c r="D1989" s="8" t="s">
        <v>11</v>
      </c>
      <c r="E1989" s="11">
        <v>636</v>
      </c>
    </row>
    <row r="1990" spans="1:5" ht="14">
      <c r="A1990" s="8" t="s">
        <v>410</v>
      </c>
      <c r="B1990" s="6">
        <v>38169</v>
      </c>
      <c r="C1990" s="8">
        <v>2004</v>
      </c>
      <c r="D1990" s="8" t="s">
        <v>12</v>
      </c>
      <c r="E1990" s="11">
        <v>709</v>
      </c>
    </row>
    <row r="1991" spans="1:5" ht="14">
      <c r="A1991" s="8" t="s">
        <v>410</v>
      </c>
      <c r="B1991" s="6">
        <v>38169</v>
      </c>
      <c r="C1991" s="8">
        <v>2004</v>
      </c>
      <c r="D1991" s="8" t="s">
        <v>13</v>
      </c>
      <c r="E1991" s="11">
        <v>1041</v>
      </c>
    </row>
    <row r="1992" spans="1:5" ht="14">
      <c r="A1992" s="8" t="s">
        <v>411</v>
      </c>
      <c r="B1992" s="6">
        <v>38183</v>
      </c>
      <c r="C1992" s="8">
        <v>2004</v>
      </c>
      <c r="D1992" s="8" t="s">
        <v>9</v>
      </c>
      <c r="E1992" s="11">
        <v>1933</v>
      </c>
    </row>
    <row r="1993" spans="1:5" ht="14">
      <c r="A1993" s="8" t="s">
        <v>411</v>
      </c>
      <c r="B1993" s="6">
        <v>38183</v>
      </c>
      <c r="C1993" s="8">
        <v>2004</v>
      </c>
      <c r="D1993" s="8" t="s">
        <v>10</v>
      </c>
      <c r="E1993" s="11">
        <v>932</v>
      </c>
    </row>
    <row r="1994" spans="1:5" ht="14">
      <c r="A1994" s="8" t="s">
        <v>411</v>
      </c>
      <c r="B1994" s="6">
        <v>38183</v>
      </c>
      <c r="C1994" s="8">
        <v>2004</v>
      </c>
      <c r="D1994" s="8" t="s">
        <v>11</v>
      </c>
      <c r="E1994" s="11">
        <v>632</v>
      </c>
    </row>
    <row r="1995" spans="1:5" ht="14">
      <c r="A1995" s="8" t="s">
        <v>411</v>
      </c>
      <c r="B1995" s="6">
        <v>38183</v>
      </c>
      <c r="C1995" s="8">
        <v>2004</v>
      </c>
      <c r="D1995" s="8" t="s">
        <v>12</v>
      </c>
      <c r="E1995" s="11">
        <v>503</v>
      </c>
    </row>
    <row r="1996" spans="1:5" ht="14">
      <c r="A1996" s="8" t="s">
        <v>411</v>
      </c>
      <c r="B1996" s="6">
        <v>38183</v>
      </c>
      <c r="C1996" s="8">
        <v>2004</v>
      </c>
      <c r="D1996" s="8" t="s">
        <v>13</v>
      </c>
      <c r="E1996" s="11">
        <v>1111</v>
      </c>
    </row>
    <row r="1997" spans="1:5" ht="14">
      <c r="A1997" s="8" t="s">
        <v>412</v>
      </c>
      <c r="B1997" s="6">
        <v>38200</v>
      </c>
      <c r="C1997" s="8">
        <v>2004</v>
      </c>
      <c r="D1997" s="8" t="s">
        <v>9</v>
      </c>
      <c r="E1997" s="11">
        <v>1934</v>
      </c>
    </row>
    <row r="1998" spans="1:5" ht="14">
      <c r="A1998" s="8" t="s">
        <v>412</v>
      </c>
      <c r="B1998" s="6">
        <v>38200</v>
      </c>
      <c r="C1998" s="8">
        <v>2004</v>
      </c>
      <c r="D1998" s="8" t="s">
        <v>10</v>
      </c>
      <c r="E1998" s="11">
        <v>940</v>
      </c>
    </row>
    <row r="1999" spans="1:5" ht="14">
      <c r="A1999" s="8" t="s">
        <v>412</v>
      </c>
      <c r="B1999" s="6">
        <v>38200</v>
      </c>
      <c r="C1999" s="8">
        <v>2004</v>
      </c>
      <c r="D1999" s="8" t="s">
        <v>11</v>
      </c>
      <c r="E1999" s="11">
        <v>650</v>
      </c>
    </row>
    <row r="2000" spans="1:5" ht="14">
      <c r="A2000" s="8" t="s">
        <v>412</v>
      </c>
      <c r="B2000" s="6">
        <v>38200</v>
      </c>
      <c r="C2000" s="8">
        <v>2004</v>
      </c>
      <c r="D2000" s="8" t="s">
        <v>12</v>
      </c>
      <c r="E2000" s="11">
        <v>509</v>
      </c>
    </row>
    <row r="2001" spans="1:5" ht="14">
      <c r="A2001" s="8" t="s">
        <v>412</v>
      </c>
      <c r="B2001" s="6">
        <v>38200</v>
      </c>
      <c r="C2001" s="8">
        <v>2004</v>
      </c>
      <c r="D2001" s="8" t="s">
        <v>13</v>
      </c>
      <c r="E2001" s="11">
        <v>1038</v>
      </c>
    </row>
    <row r="2002" spans="1:5" ht="14">
      <c r="A2002" s="8" t="s">
        <v>413</v>
      </c>
      <c r="B2002" s="6">
        <v>38214</v>
      </c>
      <c r="C2002" s="8">
        <v>2004</v>
      </c>
      <c r="D2002" s="8" t="s">
        <v>9</v>
      </c>
      <c r="E2002" s="11">
        <v>1938</v>
      </c>
    </row>
    <row r="2003" spans="1:5" ht="14">
      <c r="A2003" s="8" t="s">
        <v>413</v>
      </c>
      <c r="B2003" s="6">
        <v>38214</v>
      </c>
      <c r="C2003" s="8">
        <v>2004</v>
      </c>
      <c r="D2003" s="8" t="s">
        <v>10</v>
      </c>
      <c r="E2003" s="11">
        <v>949</v>
      </c>
    </row>
    <row r="2004" spans="1:5" ht="14">
      <c r="A2004" s="8" t="s">
        <v>413</v>
      </c>
      <c r="B2004" s="6">
        <v>38214</v>
      </c>
      <c r="C2004" s="8">
        <v>2004</v>
      </c>
      <c r="D2004" s="8" t="s">
        <v>11</v>
      </c>
      <c r="E2004" s="11">
        <v>631</v>
      </c>
    </row>
    <row r="2005" spans="1:5" ht="14">
      <c r="A2005" s="8" t="s">
        <v>413</v>
      </c>
      <c r="B2005" s="6">
        <v>38214</v>
      </c>
      <c r="C2005" s="8">
        <v>2004</v>
      </c>
      <c r="D2005" s="8" t="s">
        <v>12</v>
      </c>
      <c r="E2005" s="11">
        <v>512</v>
      </c>
    </row>
    <row r="2006" spans="1:5" ht="14">
      <c r="A2006" s="8" t="s">
        <v>413</v>
      </c>
      <c r="B2006" s="6">
        <v>38214</v>
      </c>
      <c r="C2006" s="8">
        <v>2004</v>
      </c>
      <c r="D2006" s="8" t="s">
        <v>13</v>
      </c>
      <c r="E2006" s="11">
        <v>1034</v>
      </c>
    </row>
    <row r="2007" spans="1:5" ht="14">
      <c r="A2007" s="8" t="s">
        <v>414</v>
      </c>
      <c r="B2007" s="6">
        <v>38231</v>
      </c>
      <c r="C2007" s="8">
        <v>2004</v>
      </c>
      <c r="D2007" s="8" t="s">
        <v>9</v>
      </c>
      <c r="E2007" s="11">
        <v>1936</v>
      </c>
    </row>
    <row r="2008" spans="1:5" ht="14">
      <c r="A2008" s="8" t="s">
        <v>414</v>
      </c>
      <c r="B2008" s="6">
        <v>38231</v>
      </c>
      <c r="C2008" s="8">
        <v>2004</v>
      </c>
      <c r="D2008" s="8" t="s">
        <v>10</v>
      </c>
      <c r="E2008" s="11">
        <v>934</v>
      </c>
    </row>
    <row r="2009" spans="1:5" ht="14">
      <c r="A2009" s="8" t="s">
        <v>414</v>
      </c>
      <c r="B2009" s="6">
        <v>38231</v>
      </c>
      <c r="C2009" s="8">
        <v>2004</v>
      </c>
      <c r="D2009" s="8" t="s">
        <v>11</v>
      </c>
      <c r="E2009" s="11">
        <v>631</v>
      </c>
    </row>
    <row r="2010" spans="1:5" ht="14">
      <c r="A2010" s="8" t="s">
        <v>414</v>
      </c>
      <c r="B2010" s="6">
        <v>38231</v>
      </c>
      <c r="C2010" s="8">
        <v>2004</v>
      </c>
      <c r="D2010" s="8" t="s">
        <v>12</v>
      </c>
      <c r="E2010" s="11">
        <v>509</v>
      </c>
    </row>
    <row r="2011" spans="1:5" ht="14">
      <c r="A2011" s="8" t="s">
        <v>414</v>
      </c>
      <c r="B2011" s="6">
        <v>38231</v>
      </c>
      <c r="C2011" s="8">
        <v>2004</v>
      </c>
      <c r="D2011" s="8" t="s">
        <v>13</v>
      </c>
      <c r="E2011" s="11">
        <v>1031</v>
      </c>
    </row>
    <row r="2012" spans="1:5" ht="14">
      <c r="A2012" s="8" t="s">
        <v>415</v>
      </c>
      <c r="B2012" s="6">
        <v>38245</v>
      </c>
      <c r="C2012" s="8">
        <v>2004</v>
      </c>
      <c r="D2012" s="8" t="s">
        <v>9</v>
      </c>
      <c r="E2012" s="11">
        <v>1939</v>
      </c>
    </row>
    <row r="2013" spans="1:5" ht="14">
      <c r="A2013" s="8" t="s">
        <v>415</v>
      </c>
      <c r="B2013" s="6">
        <v>38245</v>
      </c>
      <c r="C2013" s="8">
        <v>2004</v>
      </c>
      <c r="D2013" s="8" t="s">
        <v>10</v>
      </c>
      <c r="E2013" s="11">
        <v>934</v>
      </c>
    </row>
    <row r="2014" spans="1:5" ht="14">
      <c r="A2014" s="8" t="s">
        <v>415</v>
      </c>
      <c r="B2014" s="6">
        <v>38245</v>
      </c>
      <c r="C2014" s="8">
        <v>2004</v>
      </c>
      <c r="D2014" s="8" t="s">
        <v>11</v>
      </c>
      <c r="E2014" s="11">
        <v>632</v>
      </c>
    </row>
    <row r="2015" spans="1:5" ht="14">
      <c r="A2015" s="8" t="s">
        <v>415</v>
      </c>
      <c r="B2015" s="6">
        <v>38245</v>
      </c>
      <c r="C2015" s="8">
        <v>2004</v>
      </c>
      <c r="D2015" s="8" t="s">
        <v>12</v>
      </c>
      <c r="E2015" s="11">
        <v>500</v>
      </c>
    </row>
    <row r="2016" spans="1:5" ht="14">
      <c r="A2016" s="8" t="s">
        <v>415</v>
      </c>
      <c r="B2016" s="6">
        <v>38245</v>
      </c>
      <c r="C2016" s="8">
        <v>2004</v>
      </c>
      <c r="D2016" s="8" t="s">
        <v>13</v>
      </c>
      <c r="E2016" s="11">
        <v>1029</v>
      </c>
    </row>
    <row r="2017" spans="1:5" ht="14">
      <c r="A2017" s="8" t="s">
        <v>416</v>
      </c>
      <c r="B2017" s="6">
        <v>38261</v>
      </c>
      <c r="C2017" s="8">
        <v>2004</v>
      </c>
      <c r="D2017" s="8" t="s">
        <v>9</v>
      </c>
      <c r="E2017" s="11">
        <v>2523</v>
      </c>
    </row>
    <row r="2018" spans="1:5" ht="14">
      <c r="A2018" s="8" t="s">
        <v>416</v>
      </c>
      <c r="B2018" s="6">
        <v>38261</v>
      </c>
      <c r="C2018" s="8">
        <v>2004</v>
      </c>
      <c r="D2018" s="8" t="s">
        <v>10</v>
      </c>
      <c r="E2018" s="11">
        <v>1145</v>
      </c>
    </row>
    <row r="2019" spans="1:5" ht="14">
      <c r="A2019" s="8" t="s">
        <v>416</v>
      </c>
      <c r="B2019" s="6">
        <v>38261</v>
      </c>
      <c r="C2019" s="8">
        <v>2004</v>
      </c>
      <c r="D2019" s="8" t="s">
        <v>11</v>
      </c>
      <c r="E2019" s="11">
        <v>678</v>
      </c>
    </row>
    <row r="2020" spans="1:5" ht="14">
      <c r="A2020" s="8" t="s">
        <v>416</v>
      </c>
      <c r="B2020" s="6">
        <v>38261</v>
      </c>
      <c r="C2020" s="8">
        <v>2004</v>
      </c>
      <c r="D2020" s="8" t="s">
        <v>12</v>
      </c>
      <c r="E2020" s="11">
        <v>507</v>
      </c>
    </row>
    <row r="2021" spans="1:5" ht="14">
      <c r="A2021" s="8" t="s">
        <v>416</v>
      </c>
      <c r="B2021" s="6">
        <v>38261</v>
      </c>
      <c r="C2021" s="8">
        <v>2004</v>
      </c>
      <c r="D2021" s="8" t="s">
        <v>13</v>
      </c>
      <c r="E2021" s="11">
        <v>1340</v>
      </c>
    </row>
    <row r="2022" spans="1:5" ht="14">
      <c r="A2022" s="8" t="s">
        <v>417</v>
      </c>
      <c r="B2022" s="6">
        <v>38275</v>
      </c>
      <c r="C2022" s="8">
        <v>2004</v>
      </c>
      <c r="D2022" s="8" t="s">
        <v>9</v>
      </c>
      <c r="E2022" s="11">
        <v>2515</v>
      </c>
    </row>
    <row r="2023" spans="1:5" ht="14">
      <c r="A2023" s="8" t="s">
        <v>417</v>
      </c>
      <c r="B2023" s="6">
        <v>38275</v>
      </c>
      <c r="C2023" s="8">
        <v>2004</v>
      </c>
      <c r="D2023" s="8" t="s">
        <v>10</v>
      </c>
      <c r="E2023" s="11">
        <v>1137</v>
      </c>
    </row>
    <row r="2024" spans="1:5" ht="14">
      <c r="A2024" s="8" t="s">
        <v>417</v>
      </c>
      <c r="B2024" s="6">
        <v>38275</v>
      </c>
      <c r="C2024" s="8">
        <v>2004</v>
      </c>
      <c r="D2024" s="8" t="s">
        <v>11</v>
      </c>
      <c r="E2024" s="11">
        <v>678</v>
      </c>
    </row>
    <row r="2025" spans="1:5" ht="14">
      <c r="A2025" s="8" t="s">
        <v>417</v>
      </c>
      <c r="B2025" s="6">
        <v>38275</v>
      </c>
      <c r="C2025" s="8">
        <v>2004</v>
      </c>
      <c r="D2025" s="8" t="s">
        <v>12</v>
      </c>
      <c r="E2025" s="11">
        <v>503</v>
      </c>
    </row>
    <row r="2026" spans="1:5" ht="14">
      <c r="A2026" s="8" t="s">
        <v>417</v>
      </c>
      <c r="B2026" s="6">
        <v>38275</v>
      </c>
      <c r="C2026" s="8">
        <v>2004</v>
      </c>
      <c r="D2026" s="8" t="s">
        <v>13</v>
      </c>
      <c r="E2026" s="11">
        <v>1381</v>
      </c>
    </row>
    <row r="2027" spans="1:5" ht="14">
      <c r="A2027" s="8" t="s">
        <v>418</v>
      </c>
      <c r="B2027" s="6">
        <v>38292</v>
      </c>
      <c r="C2027" s="8">
        <v>2004</v>
      </c>
      <c r="D2027" s="8" t="s">
        <v>9</v>
      </c>
      <c r="E2027" s="11">
        <v>2514</v>
      </c>
    </row>
    <row r="2028" spans="1:5" ht="14">
      <c r="A2028" s="8" t="s">
        <v>418</v>
      </c>
      <c r="B2028" s="6">
        <v>38292</v>
      </c>
      <c r="C2028" s="8">
        <v>2004</v>
      </c>
      <c r="D2028" s="8" t="s">
        <v>10</v>
      </c>
      <c r="E2028" s="11">
        <v>1137</v>
      </c>
    </row>
    <row r="2029" spans="1:5" ht="14">
      <c r="A2029" s="8" t="s">
        <v>418</v>
      </c>
      <c r="B2029" s="6">
        <v>38292</v>
      </c>
      <c r="C2029" s="8">
        <v>2004</v>
      </c>
      <c r="D2029" s="8" t="s">
        <v>11</v>
      </c>
      <c r="E2029" s="11">
        <v>673</v>
      </c>
    </row>
    <row r="2030" spans="1:5" ht="14">
      <c r="A2030" s="8" t="s">
        <v>418</v>
      </c>
      <c r="B2030" s="6">
        <v>38292</v>
      </c>
      <c r="C2030" s="8">
        <v>2004</v>
      </c>
      <c r="D2030" s="8" t="s">
        <v>12</v>
      </c>
      <c r="E2030" s="11">
        <v>507</v>
      </c>
    </row>
    <row r="2031" spans="1:5" ht="14">
      <c r="A2031" s="8" t="s">
        <v>418</v>
      </c>
      <c r="B2031" s="6">
        <v>38292</v>
      </c>
      <c r="C2031" s="8">
        <v>2004</v>
      </c>
      <c r="D2031" s="8" t="s">
        <v>13</v>
      </c>
      <c r="E2031" s="11">
        <v>1359</v>
      </c>
    </row>
    <row r="2032" spans="1:5" ht="14">
      <c r="A2032" s="8" t="s">
        <v>419</v>
      </c>
      <c r="B2032" s="6">
        <v>38306</v>
      </c>
      <c r="C2032" s="8">
        <v>2004</v>
      </c>
      <c r="D2032" s="8" t="s">
        <v>9</v>
      </c>
      <c r="E2032" s="11">
        <v>2514</v>
      </c>
    </row>
    <row r="2033" spans="1:5" ht="14">
      <c r="A2033" s="8" t="s">
        <v>419</v>
      </c>
      <c r="B2033" s="6">
        <v>38306</v>
      </c>
      <c r="C2033" s="8">
        <v>2004</v>
      </c>
      <c r="D2033" s="8" t="s">
        <v>10</v>
      </c>
      <c r="E2033" s="11">
        <v>1137</v>
      </c>
    </row>
    <row r="2034" spans="1:5" ht="14">
      <c r="A2034" s="8" t="s">
        <v>419</v>
      </c>
      <c r="B2034" s="6">
        <v>38306</v>
      </c>
      <c r="C2034" s="8">
        <v>2004</v>
      </c>
      <c r="D2034" s="8" t="s">
        <v>11</v>
      </c>
      <c r="E2034" s="11">
        <v>678</v>
      </c>
    </row>
    <row r="2035" spans="1:5" ht="14">
      <c r="A2035" s="8" t="s">
        <v>419</v>
      </c>
      <c r="B2035" s="6">
        <v>38306</v>
      </c>
      <c r="C2035" s="8">
        <v>2004</v>
      </c>
      <c r="D2035" s="8" t="s">
        <v>12</v>
      </c>
      <c r="E2035" s="11">
        <v>513</v>
      </c>
    </row>
    <row r="2036" spans="1:5" ht="14">
      <c r="A2036" s="8" t="s">
        <v>419</v>
      </c>
      <c r="B2036" s="6">
        <v>38306</v>
      </c>
      <c r="C2036" s="8">
        <v>2004</v>
      </c>
      <c r="D2036" s="8" t="s">
        <v>13</v>
      </c>
      <c r="E2036" s="11">
        <v>1336</v>
      </c>
    </row>
    <row r="2037" spans="1:5" ht="14">
      <c r="A2037" s="8" t="s">
        <v>420</v>
      </c>
      <c r="B2037" s="6">
        <v>38322</v>
      </c>
      <c r="C2037" s="8">
        <v>2004</v>
      </c>
      <c r="D2037" s="8" t="s">
        <v>9</v>
      </c>
      <c r="E2037" s="11">
        <v>2520</v>
      </c>
    </row>
    <row r="2038" spans="1:5" ht="14">
      <c r="A2038" s="8" t="s">
        <v>420</v>
      </c>
      <c r="B2038" s="6">
        <v>38322</v>
      </c>
      <c r="C2038" s="8">
        <v>2004</v>
      </c>
      <c r="D2038" s="8" t="s">
        <v>10</v>
      </c>
      <c r="E2038" s="11">
        <v>1143</v>
      </c>
    </row>
    <row r="2039" spans="1:5" ht="14">
      <c r="A2039" s="8" t="s">
        <v>420</v>
      </c>
      <c r="B2039" s="6">
        <v>38322</v>
      </c>
      <c r="C2039" s="8">
        <v>2004</v>
      </c>
      <c r="D2039" s="8" t="s">
        <v>11</v>
      </c>
      <c r="E2039" s="11">
        <v>675</v>
      </c>
    </row>
    <row r="2040" spans="1:5" ht="14">
      <c r="A2040" s="8" t="s">
        <v>420</v>
      </c>
      <c r="B2040" s="6">
        <v>38322</v>
      </c>
      <c r="C2040" s="8">
        <v>2004</v>
      </c>
      <c r="D2040" s="8" t="s">
        <v>12</v>
      </c>
      <c r="E2040" s="11">
        <v>502</v>
      </c>
    </row>
    <row r="2041" spans="1:5" ht="14">
      <c r="A2041" s="8" t="s">
        <v>420</v>
      </c>
      <c r="B2041" s="6">
        <v>38322</v>
      </c>
      <c r="C2041" s="8">
        <v>2004</v>
      </c>
      <c r="D2041" s="8" t="s">
        <v>13</v>
      </c>
      <c r="E2041" s="11">
        <v>1342</v>
      </c>
    </row>
    <row r="2042" spans="1:5" ht="14">
      <c r="A2042" s="8" t="s">
        <v>421</v>
      </c>
      <c r="B2042" s="6">
        <v>38336</v>
      </c>
      <c r="C2042" s="8">
        <v>2004</v>
      </c>
      <c r="D2042" s="8" t="s">
        <v>9</v>
      </c>
      <c r="E2042" s="11">
        <v>2520</v>
      </c>
    </row>
    <row r="2043" spans="1:5" ht="14">
      <c r="A2043" s="8" t="s">
        <v>421</v>
      </c>
      <c r="B2043" s="6">
        <v>38336</v>
      </c>
      <c r="C2043" s="8">
        <v>2004</v>
      </c>
      <c r="D2043" s="8" t="s">
        <v>10</v>
      </c>
      <c r="E2043" s="11">
        <v>1139</v>
      </c>
    </row>
    <row r="2044" spans="1:5" ht="14">
      <c r="A2044" s="8" t="s">
        <v>421</v>
      </c>
      <c r="B2044" s="6">
        <v>38336</v>
      </c>
      <c r="C2044" s="8">
        <v>2004</v>
      </c>
      <c r="D2044" s="8" t="s">
        <v>11</v>
      </c>
      <c r="E2044" s="11">
        <v>702</v>
      </c>
    </row>
    <row r="2045" spans="1:5" ht="14">
      <c r="A2045" s="8" t="s">
        <v>421</v>
      </c>
      <c r="B2045" s="6">
        <v>38336</v>
      </c>
      <c r="C2045" s="8">
        <v>2004</v>
      </c>
      <c r="D2045" s="8" t="s">
        <v>12</v>
      </c>
      <c r="E2045" s="11">
        <v>500</v>
      </c>
    </row>
    <row r="2046" spans="1:5" ht="14">
      <c r="A2046" s="8" t="s">
        <v>421</v>
      </c>
      <c r="B2046" s="6">
        <v>38336</v>
      </c>
      <c r="C2046" s="8">
        <v>2004</v>
      </c>
      <c r="D2046" s="8" t="s">
        <v>13</v>
      </c>
      <c r="E2046" s="11">
        <v>1366</v>
      </c>
    </row>
    <row r="2047" spans="1:5" ht="14">
      <c r="A2047" s="8" t="s">
        <v>422</v>
      </c>
      <c r="B2047" s="6">
        <v>37622</v>
      </c>
      <c r="C2047" s="8">
        <v>2003</v>
      </c>
      <c r="D2047" s="8" t="s">
        <v>9</v>
      </c>
      <c r="E2047" s="11">
        <v>1342</v>
      </c>
    </row>
    <row r="2048" spans="1:5" ht="14">
      <c r="A2048" s="8" t="s">
        <v>422</v>
      </c>
      <c r="B2048" s="6">
        <v>37622</v>
      </c>
      <c r="C2048" s="8">
        <v>2003</v>
      </c>
      <c r="D2048" s="8" t="s">
        <v>10</v>
      </c>
      <c r="E2048" s="11">
        <v>707</v>
      </c>
    </row>
    <row r="2049" spans="1:5" ht="14">
      <c r="A2049" s="8" t="s">
        <v>422</v>
      </c>
      <c r="B2049" s="6">
        <v>37622</v>
      </c>
      <c r="C2049" s="8">
        <v>2003</v>
      </c>
      <c r="D2049" s="8" t="s">
        <v>11</v>
      </c>
      <c r="E2049" s="11">
        <v>577</v>
      </c>
    </row>
    <row r="2050" spans="1:5" ht="14">
      <c r="A2050" s="8" t="s">
        <v>422</v>
      </c>
      <c r="B2050" s="6">
        <v>37622</v>
      </c>
      <c r="C2050" s="8">
        <v>2003</v>
      </c>
      <c r="D2050" s="8" t="s">
        <v>12</v>
      </c>
      <c r="E2050" s="11">
        <v>840</v>
      </c>
    </row>
    <row r="2051" spans="1:5" ht="14">
      <c r="A2051" s="8" t="s">
        <v>422</v>
      </c>
      <c r="B2051" s="6">
        <v>37622</v>
      </c>
      <c r="C2051" s="8">
        <v>2003</v>
      </c>
      <c r="D2051" s="8" t="s">
        <v>13</v>
      </c>
      <c r="E2051" s="11">
        <v>1094</v>
      </c>
    </row>
    <row r="2052" spans="1:5" ht="14">
      <c r="A2052" s="8" t="s">
        <v>423</v>
      </c>
      <c r="B2052" s="6">
        <v>37636</v>
      </c>
      <c r="C2052" s="8">
        <v>2003</v>
      </c>
      <c r="D2052" s="8" t="s">
        <v>9</v>
      </c>
      <c r="E2052" s="11">
        <v>1333</v>
      </c>
    </row>
    <row r="2053" spans="1:5" ht="14">
      <c r="A2053" s="8" t="s">
        <v>423</v>
      </c>
      <c r="B2053" s="6">
        <v>37636</v>
      </c>
      <c r="C2053" s="8">
        <v>2003</v>
      </c>
      <c r="D2053" s="8" t="s">
        <v>10</v>
      </c>
      <c r="E2053" s="11">
        <v>662</v>
      </c>
    </row>
    <row r="2054" spans="1:5" ht="14">
      <c r="A2054" s="8" t="s">
        <v>423</v>
      </c>
      <c r="B2054" s="6">
        <v>37636</v>
      </c>
      <c r="C2054" s="8">
        <v>2003</v>
      </c>
      <c r="D2054" s="8" t="s">
        <v>11</v>
      </c>
      <c r="E2054" s="11">
        <v>605</v>
      </c>
    </row>
    <row r="2055" spans="1:5" ht="14">
      <c r="A2055" s="8" t="s">
        <v>423</v>
      </c>
      <c r="B2055" s="6">
        <v>37636</v>
      </c>
      <c r="C2055" s="8">
        <v>2003</v>
      </c>
      <c r="D2055" s="8" t="s">
        <v>12</v>
      </c>
      <c r="E2055" s="11">
        <v>1088</v>
      </c>
    </row>
    <row r="2056" spans="1:5" ht="14">
      <c r="A2056" s="8" t="s">
        <v>423</v>
      </c>
      <c r="B2056" s="6">
        <v>37636</v>
      </c>
      <c r="C2056" s="8">
        <v>2003</v>
      </c>
      <c r="D2056" s="8" t="s">
        <v>13</v>
      </c>
      <c r="E2056" s="11">
        <v>1099</v>
      </c>
    </row>
    <row r="2057" spans="1:5" ht="14">
      <c r="A2057" s="8" t="s">
        <v>424</v>
      </c>
      <c r="B2057" s="6">
        <v>37653</v>
      </c>
      <c r="C2057" s="8">
        <v>2003</v>
      </c>
      <c r="D2057" s="8" t="s">
        <v>9</v>
      </c>
      <c r="E2057" s="11">
        <v>1339</v>
      </c>
    </row>
    <row r="2058" spans="1:5" ht="14">
      <c r="A2058" s="8" t="s">
        <v>424</v>
      </c>
      <c r="B2058" s="6">
        <v>37653</v>
      </c>
      <c r="C2058" s="8">
        <v>2003</v>
      </c>
      <c r="D2058" s="8" t="s">
        <v>10</v>
      </c>
      <c r="E2058" s="11">
        <v>663</v>
      </c>
    </row>
    <row r="2059" spans="1:5" ht="14">
      <c r="A2059" s="8" t="s">
        <v>424</v>
      </c>
      <c r="B2059" s="6">
        <v>37653</v>
      </c>
      <c r="C2059" s="8">
        <v>2003</v>
      </c>
      <c r="D2059" s="8" t="s">
        <v>11</v>
      </c>
      <c r="E2059" s="11">
        <v>582</v>
      </c>
    </row>
    <row r="2060" spans="1:5" ht="14">
      <c r="A2060" s="8" t="s">
        <v>424</v>
      </c>
      <c r="B2060" s="6">
        <v>37653</v>
      </c>
      <c r="C2060" s="8">
        <v>2003</v>
      </c>
      <c r="D2060" s="8" t="s">
        <v>12</v>
      </c>
      <c r="E2060" s="11">
        <v>877</v>
      </c>
    </row>
    <row r="2061" spans="1:5" ht="14">
      <c r="A2061" s="8" t="s">
        <v>424</v>
      </c>
      <c r="B2061" s="6">
        <v>37653</v>
      </c>
      <c r="C2061" s="8">
        <v>2003</v>
      </c>
      <c r="D2061" s="8" t="s">
        <v>13</v>
      </c>
      <c r="E2061" s="11">
        <v>1090</v>
      </c>
    </row>
    <row r="2062" spans="1:5" ht="14">
      <c r="A2062" s="8" t="s">
        <v>425</v>
      </c>
      <c r="B2062" s="6">
        <v>37667</v>
      </c>
      <c r="C2062" s="8">
        <v>2003</v>
      </c>
      <c r="D2062" s="8" t="s">
        <v>9</v>
      </c>
      <c r="E2062" s="11">
        <v>1340</v>
      </c>
    </row>
    <row r="2063" spans="1:5" ht="14">
      <c r="A2063" s="8" t="s">
        <v>425</v>
      </c>
      <c r="B2063" s="6">
        <v>37667</v>
      </c>
      <c r="C2063" s="8">
        <v>2003</v>
      </c>
      <c r="D2063" s="8" t="s">
        <v>10</v>
      </c>
      <c r="E2063" s="11">
        <v>663</v>
      </c>
    </row>
    <row r="2064" spans="1:5" ht="14">
      <c r="A2064" s="8" t="s">
        <v>425</v>
      </c>
      <c r="B2064" s="6">
        <v>37667</v>
      </c>
      <c r="C2064" s="8">
        <v>2003</v>
      </c>
      <c r="D2064" s="8" t="s">
        <v>11</v>
      </c>
      <c r="E2064" s="11">
        <v>570</v>
      </c>
    </row>
    <row r="2065" spans="1:5" ht="14">
      <c r="A2065" s="8" t="s">
        <v>425</v>
      </c>
      <c r="B2065" s="6">
        <v>37667</v>
      </c>
      <c r="C2065" s="8">
        <v>2003</v>
      </c>
      <c r="D2065" s="8" t="s">
        <v>12</v>
      </c>
      <c r="E2065" s="11">
        <v>1051</v>
      </c>
    </row>
    <row r="2066" spans="1:5" ht="14">
      <c r="A2066" s="8" t="s">
        <v>425</v>
      </c>
      <c r="B2066" s="6">
        <v>37667</v>
      </c>
      <c r="C2066" s="8">
        <v>2003</v>
      </c>
      <c r="D2066" s="8" t="s">
        <v>13</v>
      </c>
      <c r="E2066" s="11">
        <v>1090</v>
      </c>
    </row>
    <row r="2067" spans="1:5" ht="14">
      <c r="A2067" s="8" t="s">
        <v>426</v>
      </c>
      <c r="B2067" s="6">
        <v>37681</v>
      </c>
      <c r="C2067" s="8">
        <v>2003</v>
      </c>
      <c r="D2067" s="8" t="s">
        <v>9</v>
      </c>
      <c r="E2067" s="11">
        <v>1332</v>
      </c>
    </row>
    <row r="2068" spans="1:5" ht="14">
      <c r="A2068" s="8" t="s">
        <v>426</v>
      </c>
      <c r="B2068" s="6">
        <v>37681</v>
      </c>
      <c r="C2068" s="8">
        <v>2003</v>
      </c>
      <c r="D2068" s="8" t="s">
        <v>10</v>
      </c>
      <c r="E2068" s="11">
        <v>670</v>
      </c>
    </row>
    <row r="2069" spans="1:5" ht="14">
      <c r="A2069" s="8" t="s">
        <v>426</v>
      </c>
      <c r="B2069" s="6">
        <v>37681</v>
      </c>
      <c r="C2069" s="8">
        <v>2003</v>
      </c>
      <c r="D2069" s="8" t="s">
        <v>11</v>
      </c>
      <c r="E2069" s="11">
        <v>575</v>
      </c>
    </row>
    <row r="2070" spans="1:5" ht="14">
      <c r="A2070" s="8" t="s">
        <v>426</v>
      </c>
      <c r="B2070" s="6">
        <v>37681</v>
      </c>
      <c r="C2070" s="8">
        <v>2003</v>
      </c>
      <c r="D2070" s="8" t="s">
        <v>12</v>
      </c>
      <c r="E2070" s="11">
        <v>1301</v>
      </c>
    </row>
    <row r="2071" spans="1:5" ht="14">
      <c r="A2071" s="8" t="s">
        <v>426</v>
      </c>
      <c r="B2071" s="6">
        <v>37681</v>
      </c>
      <c r="C2071" s="8">
        <v>2003</v>
      </c>
      <c r="D2071" s="8" t="s">
        <v>13</v>
      </c>
      <c r="E2071" s="11">
        <v>1090</v>
      </c>
    </row>
    <row r="2072" spans="1:5" ht="14">
      <c r="A2072" s="8" t="s">
        <v>427</v>
      </c>
      <c r="B2072" s="6">
        <v>37695</v>
      </c>
      <c r="C2072" s="8">
        <v>2003</v>
      </c>
      <c r="D2072" s="8" t="s">
        <v>9</v>
      </c>
      <c r="E2072" s="11">
        <v>1337</v>
      </c>
    </row>
    <row r="2073" spans="1:5" ht="14">
      <c r="A2073" s="8" t="s">
        <v>427</v>
      </c>
      <c r="B2073" s="6">
        <v>37695</v>
      </c>
      <c r="C2073" s="8">
        <v>2003</v>
      </c>
      <c r="D2073" s="8" t="s">
        <v>10</v>
      </c>
      <c r="E2073" s="11">
        <v>666</v>
      </c>
    </row>
    <row r="2074" spans="1:5" ht="14">
      <c r="A2074" s="8" t="s">
        <v>427</v>
      </c>
      <c r="B2074" s="6">
        <v>37695</v>
      </c>
      <c r="C2074" s="8">
        <v>2003</v>
      </c>
      <c r="D2074" s="8" t="s">
        <v>11</v>
      </c>
      <c r="E2074" s="11">
        <v>570</v>
      </c>
    </row>
    <row r="2075" spans="1:5" ht="14">
      <c r="A2075" s="8" t="s">
        <v>427</v>
      </c>
      <c r="B2075" s="6">
        <v>37695</v>
      </c>
      <c r="C2075" s="8">
        <v>2003</v>
      </c>
      <c r="D2075" s="8" t="s">
        <v>12</v>
      </c>
      <c r="E2075" s="11">
        <v>1048</v>
      </c>
    </row>
    <row r="2076" spans="1:5" ht="14">
      <c r="A2076" s="8" t="s">
        <v>427</v>
      </c>
      <c r="B2076" s="6">
        <v>37695</v>
      </c>
      <c r="C2076" s="8">
        <v>2003</v>
      </c>
      <c r="D2076" s="8" t="s">
        <v>13</v>
      </c>
      <c r="E2076" s="11">
        <v>1096</v>
      </c>
    </row>
    <row r="2077" spans="1:5" ht="14">
      <c r="A2077" s="8" t="s">
        <v>428</v>
      </c>
      <c r="B2077" s="6">
        <v>37712</v>
      </c>
      <c r="C2077" s="8">
        <v>2003</v>
      </c>
      <c r="D2077" s="8" t="s">
        <v>9</v>
      </c>
      <c r="E2077" s="11">
        <v>1473</v>
      </c>
    </row>
    <row r="2078" spans="1:5" ht="14">
      <c r="A2078" s="8" t="s">
        <v>428</v>
      </c>
      <c r="B2078" s="6">
        <v>37712</v>
      </c>
      <c r="C2078" s="8">
        <v>2003</v>
      </c>
      <c r="D2078" s="8" t="s">
        <v>10</v>
      </c>
      <c r="E2078" s="11">
        <v>919</v>
      </c>
    </row>
    <row r="2079" spans="1:5" ht="14">
      <c r="A2079" s="8" t="s">
        <v>428</v>
      </c>
      <c r="B2079" s="6">
        <v>37712</v>
      </c>
      <c r="C2079" s="8">
        <v>2003</v>
      </c>
      <c r="D2079" s="8" t="s">
        <v>11</v>
      </c>
      <c r="E2079" s="11">
        <v>603</v>
      </c>
    </row>
    <row r="2080" spans="1:5" ht="14">
      <c r="A2080" s="8" t="s">
        <v>428</v>
      </c>
      <c r="B2080" s="6">
        <v>37712</v>
      </c>
      <c r="C2080" s="8">
        <v>2003</v>
      </c>
      <c r="D2080" s="8" t="s">
        <v>12</v>
      </c>
      <c r="E2080" s="11">
        <v>954</v>
      </c>
    </row>
    <row r="2081" spans="1:5" ht="14">
      <c r="A2081" s="8" t="s">
        <v>428</v>
      </c>
      <c r="B2081" s="6">
        <v>37712</v>
      </c>
      <c r="C2081" s="8">
        <v>2003</v>
      </c>
      <c r="D2081" s="8" t="s">
        <v>13</v>
      </c>
      <c r="E2081" s="11">
        <v>946</v>
      </c>
    </row>
    <row r="2082" spans="1:5" ht="14">
      <c r="A2082" s="8" t="s">
        <v>429</v>
      </c>
      <c r="B2082" s="6">
        <v>37726</v>
      </c>
      <c r="C2082" s="8">
        <v>2003</v>
      </c>
      <c r="D2082" s="8" t="s">
        <v>9</v>
      </c>
      <c r="E2082" s="11">
        <v>1474</v>
      </c>
    </row>
    <row r="2083" spans="1:5" ht="14">
      <c r="A2083" s="8" t="s">
        <v>429</v>
      </c>
      <c r="B2083" s="6">
        <v>37726</v>
      </c>
      <c r="C2083" s="8">
        <v>2003</v>
      </c>
      <c r="D2083" s="8" t="s">
        <v>10</v>
      </c>
      <c r="E2083" s="11">
        <v>938</v>
      </c>
    </row>
    <row r="2084" spans="1:5" ht="14">
      <c r="A2084" s="8" t="s">
        <v>429</v>
      </c>
      <c r="B2084" s="6">
        <v>37726</v>
      </c>
      <c r="C2084" s="8">
        <v>2003</v>
      </c>
      <c r="D2084" s="8" t="s">
        <v>11</v>
      </c>
      <c r="E2084" s="11">
        <v>605</v>
      </c>
    </row>
    <row r="2085" spans="1:5" ht="14">
      <c r="A2085" s="8" t="s">
        <v>429</v>
      </c>
      <c r="B2085" s="6">
        <v>37726</v>
      </c>
      <c r="C2085" s="8">
        <v>2003</v>
      </c>
      <c r="D2085" s="8" t="s">
        <v>12</v>
      </c>
      <c r="E2085" s="11">
        <v>960</v>
      </c>
    </row>
    <row r="2086" spans="1:5" ht="14">
      <c r="A2086" s="8" t="s">
        <v>429</v>
      </c>
      <c r="B2086" s="6">
        <v>37726</v>
      </c>
      <c r="C2086" s="8">
        <v>2003</v>
      </c>
      <c r="D2086" s="8" t="s">
        <v>13</v>
      </c>
      <c r="E2086" s="11">
        <v>898</v>
      </c>
    </row>
    <row r="2087" spans="1:5" ht="14">
      <c r="A2087" s="8" t="s">
        <v>430</v>
      </c>
      <c r="B2087" s="6">
        <v>37742</v>
      </c>
      <c r="C2087" s="8">
        <v>2003</v>
      </c>
      <c r="D2087" s="8" t="s">
        <v>9</v>
      </c>
      <c r="E2087" s="11">
        <v>1479</v>
      </c>
    </row>
    <row r="2088" spans="1:5" ht="14">
      <c r="A2088" s="8" t="s">
        <v>430</v>
      </c>
      <c r="B2088" s="6">
        <v>37742</v>
      </c>
      <c r="C2088" s="8">
        <v>2003</v>
      </c>
      <c r="D2088" s="8" t="s">
        <v>10</v>
      </c>
      <c r="E2088" s="11">
        <v>914</v>
      </c>
    </row>
    <row r="2089" spans="1:5" ht="14">
      <c r="A2089" s="8" t="s">
        <v>430</v>
      </c>
      <c r="B2089" s="6">
        <v>37742</v>
      </c>
      <c r="C2089" s="8">
        <v>2003</v>
      </c>
      <c r="D2089" s="8" t="s">
        <v>11</v>
      </c>
      <c r="E2089" s="11">
        <v>602</v>
      </c>
    </row>
    <row r="2090" spans="1:5" ht="14">
      <c r="A2090" s="8" t="s">
        <v>430</v>
      </c>
      <c r="B2090" s="6">
        <v>37742</v>
      </c>
      <c r="C2090" s="8">
        <v>2003</v>
      </c>
      <c r="D2090" s="8" t="s">
        <v>12</v>
      </c>
      <c r="E2090" s="11">
        <v>561</v>
      </c>
    </row>
    <row r="2091" spans="1:5" ht="14">
      <c r="A2091" s="8" t="s">
        <v>430</v>
      </c>
      <c r="B2091" s="6">
        <v>37742</v>
      </c>
      <c r="C2091" s="8">
        <v>2003</v>
      </c>
      <c r="D2091" s="8" t="s">
        <v>13</v>
      </c>
      <c r="E2091" s="11">
        <v>891</v>
      </c>
    </row>
    <row r="2092" spans="1:5" ht="14">
      <c r="A2092" s="8" t="s">
        <v>431</v>
      </c>
      <c r="B2092" s="6">
        <v>37756</v>
      </c>
      <c r="C2092" s="8">
        <v>2003</v>
      </c>
      <c r="D2092" s="8" t="s">
        <v>9</v>
      </c>
      <c r="E2092" s="11">
        <v>1471</v>
      </c>
    </row>
    <row r="2093" spans="1:5" ht="14">
      <c r="A2093" s="8" t="s">
        <v>431</v>
      </c>
      <c r="B2093" s="6">
        <v>37756</v>
      </c>
      <c r="C2093" s="8">
        <v>2003</v>
      </c>
      <c r="D2093" s="8" t="s">
        <v>10</v>
      </c>
      <c r="E2093" s="11">
        <v>915</v>
      </c>
    </row>
    <row r="2094" spans="1:5" ht="14">
      <c r="A2094" s="8" t="s">
        <v>431</v>
      </c>
      <c r="B2094" s="6">
        <v>37756</v>
      </c>
      <c r="C2094" s="8">
        <v>2003</v>
      </c>
      <c r="D2094" s="8" t="s">
        <v>11</v>
      </c>
      <c r="E2094" s="11">
        <v>615</v>
      </c>
    </row>
    <row r="2095" spans="1:5" ht="14">
      <c r="A2095" s="8" t="s">
        <v>431</v>
      </c>
      <c r="B2095" s="6">
        <v>37756</v>
      </c>
      <c r="C2095" s="8">
        <v>2003</v>
      </c>
      <c r="D2095" s="8" t="s">
        <v>12</v>
      </c>
      <c r="E2095" s="11">
        <v>573</v>
      </c>
    </row>
    <row r="2096" spans="1:5" ht="14">
      <c r="A2096" s="8" t="s">
        <v>431</v>
      </c>
      <c r="B2096" s="6">
        <v>37756</v>
      </c>
      <c r="C2096" s="8">
        <v>2003</v>
      </c>
      <c r="D2096" s="8" t="s">
        <v>13</v>
      </c>
      <c r="E2096" s="11">
        <v>888</v>
      </c>
    </row>
    <row r="2097" spans="1:5" ht="14">
      <c r="A2097" s="8" t="s">
        <v>432</v>
      </c>
      <c r="B2097" s="6">
        <v>37773</v>
      </c>
      <c r="C2097" s="8">
        <v>2003</v>
      </c>
      <c r="D2097" s="8" t="s">
        <v>9</v>
      </c>
      <c r="E2097" s="11">
        <v>1470</v>
      </c>
    </row>
    <row r="2098" spans="1:5" ht="14">
      <c r="A2098" s="8" t="s">
        <v>432</v>
      </c>
      <c r="B2098" s="6">
        <v>37773</v>
      </c>
      <c r="C2098" s="8">
        <v>2003</v>
      </c>
      <c r="D2098" s="8" t="s">
        <v>10</v>
      </c>
      <c r="E2098" s="11">
        <v>913</v>
      </c>
    </row>
    <row r="2099" spans="1:5" ht="14">
      <c r="A2099" s="8" t="s">
        <v>432</v>
      </c>
      <c r="B2099" s="6">
        <v>37773</v>
      </c>
      <c r="C2099" s="8">
        <v>2003</v>
      </c>
      <c r="D2099" s="8" t="s">
        <v>11</v>
      </c>
      <c r="E2099" s="11">
        <v>609</v>
      </c>
    </row>
    <row r="2100" spans="1:5" ht="14">
      <c r="A2100" s="8" t="s">
        <v>432</v>
      </c>
      <c r="B2100" s="6">
        <v>37773</v>
      </c>
      <c r="C2100" s="8">
        <v>2003</v>
      </c>
      <c r="D2100" s="8" t="s">
        <v>12</v>
      </c>
      <c r="E2100" s="11">
        <v>588</v>
      </c>
    </row>
    <row r="2101" spans="1:5" ht="14">
      <c r="A2101" s="8" t="s">
        <v>432</v>
      </c>
      <c r="B2101" s="6">
        <v>37773</v>
      </c>
      <c r="C2101" s="8">
        <v>2003</v>
      </c>
      <c r="D2101" s="8" t="s">
        <v>13</v>
      </c>
      <c r="E2101" s="11">
        <v>887</v>
      </c>
    </row>
    <row r="2102" spans="1:5" ht="14">
      <c r="A2102" s="8" t="s">
        <v>433</v>
      </c>
      <c r="B2102" s="6">
        <v>37787</v>
      </c>
      <c r="C2102" s="8">
        <v>2003</v>
      </c>
      <c r="D2102" s="8" t="s">
        <v>9</v>
      </c>
      <c r="E2102" s="11">
        <v>1478</v>
      </c>
    </row>
    <row r="2103" spans="1:5" ht="14">
      <c r="A2103" s="8" t="s">
        <v>433</v>
      </c>
      <c r="B2103" s="6">
        <v>37787</v>
      </c>
      <c r="C2103" s="8">
        <v>2003</v>
      </c>
      <c r="D2103" s="8" t="s">
        <v>10</v>
      </c>
      <c r="E2103" s="11">
        <v>914</v>
      </c>
    </row>
    <row r="2104" spans="1:5" ht="14">
      <c r="A2104" s="8" t="s">
        <v>433</v>
      </c>
      <c r="B2104" s="6">
        <v>37787</v>
      </c>
      <c r="C2104" s="8">
        <v>2003</v>
      </c>
      <c r="D2104" s="8" t="s">
        <v>11</v>
      </c>
      <c r="E2104" s="11">
        <v>601</v>
      </c>
    </row>
    <row r="2105" spans="1:5" ht="14">
      <c r="A2105" s="8" t="s">
        <v>433</v>
      </c>
      <c r="B2105" s="6">
        <v>37787</v>
      </c>
      <c r="C2105" s="8">
        <v>2003</v>
      </c>
      <c r="D2105" s="8" t="s">
        <v>12</v>
      </c>
      <c r="E2105" s="11">
        <v>576</v>
      </c>
    </row>
    <row r="2106" spans="1:5" ht="14">
      <c r="A2106" s="8" t="s">
        <v>433</v>
      </c>
      <c r="B2106" s="6">
        <v>37787</v>
      </c>
      <c r="C2106" s="8">
        <v>2003</v>
      </c>
      <c r="D2106" s="8" t="s">
        <v>13</v>
      </c>
      <c r="E2106" s="11">
        <v>890</v>
      </c>
    </row>
    <row r="2107" spans="1:5" ht="14">
      <c r="A2107" s="8" t="s">
        <v>434</v>
      </c>
      <c r="B2107" s="6">
        <v>37803</v>
      </c>
      <c r="C2107" s="8">
        <v>2003</v>
      </c>
      <c r="D2107" s="8" t="s">
        <v>9</v>
      </c>
      <c r="E2107" s="11">
        <v>1471</v>
      </c>
    </row>
    <row r="2108" spans="1:5" ht="14">
      <c r="A2108" s="8" t="s">
        <v>434</v>
      </c>
      <c r="B2108" s="6">
        <v>37803</v>
      </c>
      <c r="C2108" s="8">
        <v>2003</v>
      </c>
      <c r="D2108" s="8" t="s">
        <v>10</v>
      </c>
      <c r="E2108" s="11">
        <v>917</v>
      </c>
    </row>
    <row r="2109" spans="1:5" ht="14">
      <c r="A2109" s="8" t="s">
        <v>434</v>
      </c>
      <c r="B2109" s="6">
        <v>37803</v>
      </c>
      <c r="C2109" s="8">
        <v>2003</v>
      </c>
      <c r="D2109" s="8" t="s">
        <v>11</v>
      </c>
      <c r="E2109" s="11">
        <v>602</v>
      </c>
    </row>
    <row r="2110" spans="1:5" ht="14">
      <c r="A2110" s="8" t="s">
        <v>434</v>
      </c>
      <c r="B2110" s="6">
        <v>37803</v>
      </c>
      <c r="C2110" s="8">
        <v>2003</v>
      </c>
      <c r="D2110" s="8" t="s">
        <v>12</v>
      </c>
      <c r="E2110" s="11">
        <v>651</v>
      </c>
    </row>
    <row r="2111" spans="1:5" ht="14">
      <c r="A2111" s="8" t="s">
        <v>434</v>
      </c>
      <c r="B2111" s="6">
        <v>37803</v>
      </c>
      <c r="C2111" s="8">
        <v>2003</v>
      </c>
      <c r="D2111" s="8" t="s">
        <v>13</v>
      </c>
      <c r="E2111" s="11">
        <v>898</v>
      </c>
    </row>
    <row r="2112" spans="1:5" ht="14">
      <c r="A2112" s="8" t="s">
        <v>435</v>
      </c>
      <c r="B2112" s="6">
        <v>37817</v>
      </c>
      <c r="C2112" s="8">
        <v>2003</v>
      </c>
      <c r="D2112" s="8" t="s">
        <v>9</v>
      </c>
      <c r="E2112" s="11">
        <v>1477</v>
      </c>
    </row>
    <row r="2113" spans="1:5" ht="14">
      <c r="A2113" s="8" t="s">
        <v>435</v>
      </c>
      <c r="B2113" s="6">
        <v>37817</v>
      </c>
      <c r="C2113" s="8">
        <v>2003</v>
      </c>
      <c r="D2113" s="8" t="s">
        <v>10</v>
      </c>
      <c r="E2113" s="11">
        <v>918</v>
      </c>
    </row>
    <row r="2114" spans="1:5" ht="14">
      <c r="A2114" s="8" t="s">
        <v>435</v>
      </c>
      <c r="B2114" s="6">
        <v>37817</v>
      </c>
      <c r="C2114" s="8">
        <v>2003</v>
      </c>
      <c r="D2114" s="8" t="s">
        <v>11</v>
      </c>
      <c r="E2114" s="11">
        <v>618</v>
      </c>
    </row>
    <row r="2115" spans="1:5" ht="14">
      <c r="A2115" s="8" t="s">
        <v>435</v>
      </c>
      <c r="B2115" s="6">
        <v>37817</v>
      </c>
      <c r="C2115" s="8">
        <v>2003</v>
      </c>
      <c r="D2115" s="8" t="s">
        <v>12</v>
      </c>
      <c r="E2115" s="11">
        <v>568</v>
      </c>
    </row>
    <row r="2116" spans="1:5" ht="14">
      <c r="A2116" s="8" t="s">
        <v>435</v>
      </c>
      <c r="B2116" s="6">
        <v>37817</v>
      </c>
      <c r="C2116" s="8">
        <v>2003</v>
      </c>
      <c r="D2116" s="8" t="s">
        <v>13</v>
      </c>
      <c r="E2116" s="11">
        <v>898</v>
      </c>
    </row>
    <row r="2117" spans="1:5" ht="14">
      <c r="A2117" s="8" t="s">
        <v>436</v>
      </c>
      <c r="B2117" s="6">
        <v>37834</v>
      </c>
      <c r="C2117" s="8">
        <v>2003</v>
      </c>
      <c r="D2117" s="8" t="s">
        <v>9</v>
      </c>
      <c r="E2117" s="11">
        <v>1479</v>
      </c>
    </row>
    <row r="2118" spans="1:5" ht="14">
      <c r="A2118" s="8" t="s">
        <v>436</v>
      </c>
      <c r="B2118" s="6">
        <v>37834</v>
      </c>
      <c r="C2118" s="8">
        <v>2003</v>
      </c>
      <c r="D2118" s="8" t="s">
        <v>10</v>
      </c>
      <c r="E2118" s="11">
        <v>912</v>
      </c>
    </row>
    <row r="2119" spans="1:5" ht="14">
      <c r="A2119" s="8" t="s">
        <v>436</v>
      </c>
      <c r="B2119" s="6">
        <v>37834</v>
      </c>
      <c r="C2119" s="8">
        <v>2003</v>
      </c>
      <c r="D2119" s="8" t="s">
        <v>11</v>
      </c>
      <c r="E2119" s="11">
        <v>605</v>
      </c>
    </row>
    <row r="2120" spans="1:5" ht="14">
      <c r="A2120" s="8" t="s">
        <v>436</v>
      </c>
      <c r="B2120" s="6">
        <v>37834</v>
      </c>
      <c r="C2120" s="8">
        <v>2003</v>
      </c>
      <c r="D2120" s="8" t="s">
        <v>12</v>
      </c>
      <c r="E2120" s="11">
        <v>596</v>
      </c>
    </row>
    <row r="2121" spans="1:5" ht="14">
      <c r="A2121" s="8" t="s">
        <v>436</v>
      </c>
      <c r="B2121" s="6">
        <v>37834</v>
      </c>
      <c r="C2121" s="8">
        <v>2003</v>
      </c>
      <c r="D2121" s="8" t="s">
        <v>13</v>
      </c>
      <c r="E2121" s="11">
        <v>892</v>
      </c>
    </row>
    <row r="2122" spans="1:5" ht="14">
      <c r="A2122" s="8" t="s">
        <v>437</v>
      </c>
      <c r="B2122" s="6">
        <v>37848</v>
      </c>
      <c r="C2122" s="8">
        <v>2003</v>
      </c>
      <c r="D2122" s="8" t="s">
        <v>9</v>
      </c>
      <c r="E2122" s="11">
        <v>1477</v>
      </c>
    </row>
    <row r="2123" spans="1:5" ht="14">
      <c r="A2123" s="8" t="s">
        <v>437</v>
      </c>
      <c r="B2123" s="6">
        <v>37848</v>
      </c>
      <c r="C2123" s="8">
        <v>2003</v>
      </c>
      <c r="D2123" s="8" t="s">
        <v>10</v>
      </c>
      <c r="E2123" s="11">
        <v>945</v>
      </c>
    </row>
    <row r="2124" spans="1:5" ht="14">
      <c r="A2124" s="8" t="s">
        <v>437</v>
      </c>
      <c r="B2124" s="6">
        <v>37848</v>
      </c>
      <c r="C2124" s="8">
        <v>2003</v>
      </c>
      <c r="D2124" s="8" t="s">
        <v>11</v>
      </c>
      <c r="E2124" s="11">
        <v>605</v>
      </c>
    </row>
    <row r="2125" spans="1:5" ht="14">
      <c r="A2125" s="8" t="s">
        <v>437</v>
      </c>
      <c r="B2125" s="6">
        <v>37848</v>
      </c>
      <c r="C2125" s="8">
        <v>2003</v>
      </c>
      <c r="D2125" s="8" t="s">
        <v>12</v>
      </c>
      <c r="E2125" s="11">
        <v>559</v>
      </c>
    </row>
    <row r="2126" spans="1:5" ht="14">
      <c r="A2126" s="8" t="s">
        <v>437</v>
      </c>
      <c r="B2126" s="6">
        <v>37848</v>
      </c>
      <c r="C2126" s="8">
        <v>2003</v>
      </c>
      <c r="D2126" s="8" t="s">
        <v>13</v>
      </c>
      <c r="E2126" s="11">
        <v>894</v>
      </c>
    </row>
    <row r="2127" spans="1:5" ht="14">
      <c r="A2127" s="8" t="s">
        <v>438</v>
      </c>
      <c r="B2127" s="6">
        <v>37865</v>
      </c>
      <c r="C2127" s="8">
        <v>2003</v>
      </c>
      <c r="D2127" s="8" t="s">
        <v>9</v>
      </c>
      <c r="E2127" s="11">
        <v>1479</v>
      </c>
    </row>
    <row r="2128" spans="1:5" ht="14">
      <c r="A2128" s="8" t="s">
        <v>438</v>
      </c>
      <c r="B2128" s="6">
        <v>37865</v>
      </c>
      <c r="C2128" s="8">
        <v>2003</v>
      </c>
      <c r="D2128" s="8" t="s">
        <v>10</v>
      </c>
      <c r="E2128" s="11">
        <v>919</v>
      </c>
    </row>
    <row r="2129" spans="1:5" ht="14">
      <c r="A2129" s="8" t="s">
        <v>438</v>
      </c>
      <c r="B2129" s="6">
        <v>37865</v>
      </c>
      <c r="C2129" s="8">
        <v>2003</v>
      </c>
      <c r="D2129" s="8" t="s">
        <v>11</v>
      </c>
      <c r="E2129" s="11">
        <v>605</v>
      </c>
    </row>
    <row r="2130" spans="1:5" ht="14">
      <c r="A2130" s="8" t="s">
        <v>438</v>
      </c>
      <c r="B2130" s="6">
        <v>37865</v>
      </c>
      <c r="C2130" s="8">
        <v>2003</v>
      </c>
      <c r="D2130" s="8" t="s">
        <v>12</v>
      </c>
      <c r="E2130" s="11">
        <v>667</v>
      </c>
    </row>
    <row r="2131" spans="1:5" ht="14">
      <c r="A2131" s="8" t="s">
        <v>438</v>
      </c>
      <c r="B2131" s="6">
        <v>37865</v>
      </c>
      <c r="C2131" s="8">
        <v>2003</v>
      </c>
      <c r="D2131" s="8" t="s">
        <v>13</v>
      </c>
      <c r="E2131" s="11">
        <v>891</v>
      </c>
    </row>
    <row r="2132" spans="1:5" ht="14">
      <c r="A2132" s="8" t="s">
        <v>439</v>
      </c>
      <c r="B2132" s="6">
        <v>37879</v>
      </c>
      <c r="C2132" s="8">
        <v>2003</v>
      </c>
      <c r="D2132" s="8" t="s">
        <v>9</v>
      </c>
      <c r="E2132" s="11">
        <v>1473</v>
      </c>
    </row>
    <row r="2133" spans="1:5" ht="14">
      <c r="A2133" s="8" t="s">
        <v>439</v>
      </c>
      <c r="B2133" s="6">
        <v>37879</v>
      </c>
      <c r="C2133" s="8">
        <v>2003</v>
      </c>
      <c r="D2133" s="8" t="s">
        <v>10</v>
      </c>
      <c r="E2133" s="11">
        <v>915</v>
      </c>
    </row>
    <row r="2134" spans="1:5" ht="14">
      <c r="A2134" s="8" t="s">
        <v>439</v>
      </c>
      <c r="B2134" s="6">
        <v>37879</v>
      </c>
      <c r="C2134" s="8">
        <v>2003</v>
      </c>
      <c r="D2134" s="8" t="s">
        <v>11</v>
      </c>
      <c r="E2134" s="11">
        <v>607</v>
      </c>
    </row>
    <row r="2135" spans="1:5" ht="14">
      <c r="A2135" s="8" t="s">
        <v>439</v>
      </c>
      <c r="B2135" s="6">
        <v>37879</v>
      </c>
      <c r="C2135" s="8">
        <v>2003</v>
      </c>
      <c r="D2135" s="8" t="s">
        <v>12</v>
      </c>
      <c r="E2135" s="11">
        <v>563</v>
      </c>
    </row>
    <row r="2136" spans="1:5" ht="14">
      <c r="A2136" s="8" t="s">
        <v>439</v>
      </c>
      <c r="B2136" s="6">
        <v>37879</v>
      </c>
      <c r="C2136" s="8">
        <v>2003</v>
      </c>
      <c r="D2136" s="8" t="s">
        <v>13</v>
      </c>
      <c r="E2136" s="11">
        <v>889</v>
      </c>
    </row>
    <row r="2137" spans="1:5" ht="14">
      <c r="A2137" s="8" t="s">
        <v>440</v>
      </c>
      <c r="B2137" s="6">
        <v>37895</v>
      </c>
      <c r="C2137" s="8">
        <v>2003</v>
      </c>
      <c r="D2137" s="8" t="s">
        <v>9</v>
      </c>
      <c r="E2137" s="11">
        <v>1914</v>
      </c>
    </row>
    <row r="2138" spans="1:5" ht="14">
      <c r="A2138" s="8" t="s">
        <v>440</v>
      </c>
      <c r="B2138" s="6">
        <v>37895</v>
      </c>
      <c r="C2138" s="8">
        <v>2003</v>
      </c>
      <c r="D2138" s="8" t="s">
        <v>10</v>
      </c>
      <c r="E2138" s="11">
        <v>1175</v>
      </c>
    </row>
    <row r="2139" spans="1:5" ht="14">
      <c r="A2139" s="8" t="s">
        <v>440</v>
      </c>
      <c r="B2139" s="6">
        <v>37895</v>
      </c>
      <c r="C2139" s="8">
        <v>2003</v>
      </c>
      <c r="D2139" s="8" t="s">
        <v>11</v>
      </c>
      <c r="E2139" s="11">
        <v>688</v>
      </c>
    </row>
    <row r="2140" spans="1:5" ht="14">
      <c r="A2140" s="8" t="s">
        <v>440</v>
      </c>
      <c r="B2140" s="6">
        <v>37895</v>
      </c>
      <c r="C2140" s="8">
        <v>2003</v>
      </c>
      <c r="D2140" s="8" t="s">
        <v>12</v>
      </c>
      <c r="E2140" s="11">
        <v>670</v>
      </c>
    </row>
    <row r="2141" spans="1:5" ht="14">
      <c r="A2141" s="8" t="s">
        <v>440</v>
      </c>
      <c r="B2141" s="6">
        <v>37895</v>
      </c>
      <c r="C2141" s="8">
        <v>2003</v>
      </c>
      <c r="D2141" s="8" t="s">
        <v>13</v>
      </c>
      <c r="E2141" s="11">
        <v>1167</v>
      </c>
    </row>
    <row r="2142" spans="1:5" ht="14">
      <c r="A2142" s="8" t="s">
        <v>441</v>
      </c>
      <c r="B2142" s="6">
        <v>37909</v>
      </c>
      <c r="C2142" s="8">
        <v>2003</v>
      </c>
      <c r="D2142" s="8" t="s">
        <v>9</v>
      </c>
      <c r="E2142" s="11">
        <v>1925</v>
      </c>
    </row>
    <row r="2143" spans="1:5" ht="14">
      <c r="A2143" s="8" t="s">
        <v>441</v>
      </c>
      <c r="B2143" s="6">
        <v>37909</v>
      </c>
      <c r="C2143" s="8">
        <v>2003</v>
      </c>
      <c r="D2143" s="8" t="s">
        <v>10</v>
      </c>
      <c r="E2143" s="11">
        <v>1163</v>
      </c>
    </row>
    <row r="2144" spans="1:5" ht="14">
      <c r="A2144" s="8" t="s">
        <v>441</v>
      </c>
      <c r="B2144" s="6">
        <v>37909</v>
      </c>
      <c r="C2144" s="8">
        <v>2003</v>
      </c>
      <c r="D2144" s="8" t="s">
        <v>11</v>
      </c>
      <c r="E2144" s="11">
        <v>693</v>
      </c>
    </row>
    <row r="2145" spans="1:5" ht="14">
      <c r="A2145" s="8" t="s">
        <v>441</v>
      </c>
      <c r="B2145" s="6">
        <v>37909</v>
      </c>
      <c r="C2145" s="8">
        <v>2003</v>
      </c>
      <c r="D2145" s="8" t="s">
        <v>12</v>
      </c>
      <c r="E2145" s="11">
        <v>653</v>
      </c>
    </row>
    <row r="2146" spans="1:5" ht="14">
      <c r="A2146" s="8" t="s">
        <v>441</v>
      </c>
      <c r="B2146" s="6">
        <v>37909</v>
      </c>
      <c r="C2146" s="8">
        <v>2003</v>
      </c>
      <c r="D2146" s="8" t="s">
        <v>13</v>
      </c>
      <c r="E2146" s="11">
        <v>1154</v>
      </c>
    </row>
    <row r="2147" spans="1:5" ht="14">
      <c r="A2147" s="8" t="s">
        <v>442</v>
      </c>
      <c r="B2147" s="6">
        <v>37926</v>
      </c>
      <c r="C2147" s="8">
        <v>2003</v>
      </c>
      <c r="D2147" s="8" t="s">
        <v>9</v>
      </c>
      <c r="E2147" s="11">
        <v>1921</v>
      </c>
    </row>
    <row r="2148" spans="1:5" ht="14">
      <c r="A2148" s="8" t="s">
        <v>442</v>
      </c>
      <c r="B2148" s="6">
        <v>37926</v>
      </c>
      <c r="C2148" s="8">
        <v>2003</v>
      </c>
      <c r="D2148" s="8" t="s">
        <v>10</v>
      </c>
      <c r="E2148" s="11">
        <v>1160</v>
      </c>
    </row>
    <row r="2149" spans="1:5" ht="14">
      <c r="A2149" s="8" t="s">
        <v>442</v>
      </c>
      <c r="B2149" s="6">
        <v>37926</v>
      </c>
      <c r="C2149" s="8">
        <v>2003</v>
      </c>
      <c r="D2149" s="8" t="s">
        <v>11</v>
      </c>
      <c r="E2149" s="11">
        <v>688</v>
      </c>
    </row>
    <row r="2150" spans="1:5" ht="14">
      <c r="A2150" s="8" t="s">
        <v>442</v>
      </c>
      <c r="B2150" s="6">
        <v>37926</v>
      </c>
      <c r="C2150" s="8">
        <v>2003</v>
      </c>
      <c r="D2150" s="8" t="s">
        <v>12</v>
      </c>
      <c r="E2150" s="11">
        <v>559</v>
      </c>
    </row>
    <row r="2151" spans="1:5" ht="14">
      <c r="A2151" s="8" t="s">
        <v>442</v>
      </c>
      <c r="B2151" s="6">
        <v>37926</v>
      </c>
      <c r="C2151" s="8">
        <v>2003</v>
      </c>
      <c r="D2151" s="8" t="s">
        <v>13</v>
      </c>
      <c r="E2151" s="11">
        <v>1172</v>
      </c>
    </row>
    <row r="2152" spans="1:5" ht="14">
      <c r="A2152" s="8" t="s">
        <v>443</v>
      </c>
      <c r="B2152" s="6">
        <v>37940</v>
      </c>
      <c r="C2152" s="8">
        <v>2003</v>
      </c>
      <c r="D2152" s="8" t="s">
        <v>9</v>
      </c>
      <c r="E2152" s="11">
        <v>1911</v>
      </c>
    </row>
    <row r="2153" spans="1:5" ht="14">
      <c r="A2153" s="8" t="s">
        <v>443</v>
      </c>
      <c r="B2153" s="6">
        <v>37940</v>
      </c>
      <c r="C2153" s="8">
        <v>2003</v>
      </c>
      <c r="D2153" s="8" t="s">
        <v>10</v>
      </c>
      <c r="E2153" s="11">
        <v>1157</v>
      </c>
    </row>
    <row r="2154" spans="1:5" ht="14">
      <c r="A2154" s="8" t="s">
        <v>443</v>
      </c>
      <c r="B2154" s="6">
        <v>37940</v>
      </c>
      <c r="C2154" s="8">
        <v>2003</v>
      </c>
      <c r="D2154" s="8" t="s">
        <v>11</v>
      </c>
      <c r="E2154" s="11">
        <v>691</v>
      </c>
    </row>
    <row r="2155" spans="1:5" ht="14">
      <c r="A2155" s="8" t="s">
        <v>443</v>
      </c>
      <c r="B2155" s="6">
        <v>37940</v>
      </c>
      <c r="C2155" s="8">
        <v>2003</v>
      </c>
      <c r="D2155" s="8" t="s">
        <v>12</v>
      </c>
      <c r="E2155" s="11">
        <v>562</v>
      </c>
    </row>
    <row r="2156" spans="1:5" ht="14">
      <c r="A2156" s="8" t="s">
        <v>443</v>
      </c>
      <c r="B2156" s="6">
        <v>37940</v>
      </c>
      <c r="C2156" s="8">
        <v>2003</v>
      </c>
      <c r="D2156" s="8" t="s">
        <v>13</v>
      </c>
      <c r="E2156" s="11">
        <v>1155</v>
      </c>
    </row>
    <row r="2157" spans="1:5" ht="14">
      <c r="A2157" s="8" t="s">
        <v>444</v>
      </c>
      <c r="B2157" s="6">
        <v>37956</v>
      </c>
      <c r="C2157" s="8">
        <v>2003</v>
      </c>
      <c r="D2157" s="8" t="s">
        <v>9</v>
      </c>
      <c r="E2157" s="11">
        <v>1911</v>
      </c>
    </row>
    <row r="2158" spans="1:5" ht="14">
      <c r="A2158" s="8" t="s">
        <v>444</v>
      </c>
      <c r="B2158" s="6">
        <v>37956</v>
      </c>
      <c r="C2158" s="8">
        <v>2003</v>
      </c>
      <c r="D2158" s="8" t="s">
        <v>10</v>
      </c>
      <c r="E2158" s="11">
        <v>1181</v>
      </c>
    </row>
    <row r="2159" spans="1:5" ht="14">
      <c r="A2159" s="8" t="s">
        <v>444</v>
      </c>
      <c r="B2159" s="6">
        <v>37956</v>
      </c>
      <c r="C2159" s="8">
        <v>2003</v>
      </c>
      <c r="D2159" s="8" t="s">
        <v>11</v>
      </c>
      <c r="E2159" s="11">
        <v>691</v>
      </c>
    </row>
    <row r="2160" spans="1:5" ht="14">
      <c r="A2160" s="8" t="s">
        <v>444</v>
      </c>
      <c r="B2160" s="6">
        <v>37956</v>
      </c>
      <c r="C2160" s="8">
        <v>2003</v>
      </c>
      <c r="D2160" s="8" t="s">
        <v>12</v>
      </c>
      <c r="E2160" s="11">
        <v>630</v>
      </c>
    </row>
    <row r="2161" spans="1:5" ht="14">
      <c r="A2161" s="8" t="s">
        <v>444</v>
      </c>
      <c r="B2161" s="6">
        <v>37956</v>
      </c>
      <c r="C2161" s="8">
        <v>2003</v>
      </c>
      <c r="D2161" s="8" t="s">
        <v>13</v>
      </c>
      <c r="E2161" s="11">
        <v>1164</v>
      </c>
    </row>
    <row r="2162" spans="1:5" ht="14">
      <c r="A2162" s="8" t="s">
        <v>445</v>
      </c>
      <c r="B2162" s="6">
        <v>37970</v>
      </c>
      <c r="C2162" s="8">
        <v>2003</v>
      </c>
      <c r="D2162" s="8" t="s">
        <v>9</v>
      </c>
      <c r="E2162" s="11">
        <v>1911</v>
      </c>
    </row>
    <row r="2163" spans="1:5" ht="14">
      <c r="A2163" s="8" t="s">
        <v>445</v>
      </c>
      <c r="B2163" s="6">
        <v>37970</v>
      </c>
      <c r="C2163" s="8">
        <v>2003</v>
      </c>
      <c r="D2163" s="8" t="s">
        <v>10</v>
      </c>
      <c r="E2163" s="11">
        <v>1156</v>
      </c>
    </row>
    <row r="2164" spans="1:5" ht="14">
      <c r="A2164" s="8" t="s">
        <v>445</v>
      </c>
      <c r="B2164" s="6">
        <v>37970</v>
      </c>
      <c r="C2164" s="8">
        <v>2003</v>
      </c>
      <c r="D2164" s="8" t="s">
        <v>11</v>
      </c>
      <c r="E2164" s="11">
        <v>693</v>
      </c>
    </row>
    <row r="2165" spans="1:5" ht="14">
      <c r="A2165" s="8" t="s">
        <v>445</v>
      </c>
      <c r="B2165" s="6">
        <v>37970</v>
      </c>
      <c r="C2165" s="8">
        <v>2003</v>
      </c>
      <c r="D2165" s="8" t="s">
        <v>12</v>
      </c>
      <c r="E2165" s="11">
        <v>563</v>
      </c>
    </row>
    <row r="2166" spans="1:5" ht="14">
      <c r="A2166" s="8" t="s">
        <v>445</v>
      </c>
      <c r="B2166" s="6">
        <v>37970</v>
      </c>
      <c r="C2166" s="8">
        <v>2003</v>
      </c>
      <c r="D2166" s="8" t="s">
        <v>13</v>
      </c>
      <c r="E2166" s="11">
        <v>1356</v>
      </c>
    </row>
    <row r="2167" spans="1:5" ht="14">
      <c r="A2167" s="8" t="s">
        <v>446</v>
      </c>
      <c r="B2167" s="6">
        <v>37347</v>
      </c>
      <c r="C2167" s="8">
        <v>2002</v>
      </c>
      <c r="D2167" s="8" t="s">
        <v>9</v>
      </c>
      <c r="E2167" s="11">
        <v>1110</v>
      </c>
    </row>
    <row r="2168" spans="1:5" ht="14">
      <c r="A2168" s="8" t="s">
        <v>446</v>
      </c>
      <c r="B2168" s="6">
        <v>37347</v>
      </c>
      <c r="C2168" s="8">
        <v>2002</v>
      </c>
      <c r="D2168" s="8" t="s">
        <v>10</v>
      </c>
      <c r="E2168" s="11">
        <v>558</v>
      </c>
    </row>
    <row r="2169" spans="1:5" ht="14">
      <c r="A2169" s="8" t="s">
        <v>446</v>
      </c>
      <c r="B2169" s="6">
        <v>37347</v>
      </c>
      <c r="C2169" s="8">
        <v>2002</v>
      </c>
      <c r="D2169" s="8" t="s">
        <v>11</v>
      </c>
      <c r="E2169" s="11">
        <v>506</v>
      </c>
    </row>
    <row r="2170" spans="1:5" ht="14">
      <c r="A2170" s="8" t="s">
        <v>446</v>
      </c>
      <c r="B2170" s="6">
        <v>37347</v>
      </c>
      <c r="C2170" s="8">
        <v>2002</v>
      </c>
      <c r="D2170" s="8" t="s">
        <v>12</v>
      </c>
      <c r="E2170" s="11">
        <v>839</v>
      </c>
    </row>
    <row r="2171" spans="1:5" ht="14">
      <c r="A2171" s="8" t="s">
        <v>446</v>
      </c>
      <c r="B2171" s="6">
        <v>37347</v>
      </c>
      <c r="C2171" s="8">
        <v>2002</v>
      </c>
      <c r="D2171" s="8" t="s">
        <v>13</v>
      </c>
      <c r="E2171" s="11">
        <v>682</v>
      </c>
    </row>
    <row r="2172" spans="1:5" ht="14">
      <c r="A2172" s="8" t="s">
        <v>447</v>
      </c>
      <c r="B2172" s="6">
        <v>37361</v>
      </c>
      <c r="C2172" s="8">
        <v>2002</v>
      </c>
      <c r="D2172" s="8" t="s">
        <v>9</v>
      </c>
      <c r="E2172" s="11">
        <v>1149</v>
      </c>
    </row>
    <row r="2173" spans="1:5" ht="14">
      <c r="A2173" s="8" t="s">
        <v>447</v>
      </c>
      <c r="B2173" s="6">
        <v>37361</v>
      </c>
      <c r="C2173" s="8">
        <v>2002</v>
      </c>
      <c r="D2173" s="8" t="s">
        <v>10</v>
      </c>
      <c r="E2173" s="11">
        <v>553</v>
      </c>
    </row>
    <row r="2174" spans="1:5" ht="14">
      <c r="A2174" s="8" t="s">
        <v>447</v>
      </c>
      <c r="B2174" s="6">
        <v>37361</v>
      </c>
      <c r="C2174" s="8">
        <v>2002</v>
      </c>
      <c r="D2174" s="8" t="s">
        <v>11</v>
      </c>
      <c r="E2174" s="11">
        <v>506</v>
      </c>
    </row>
    <row r="2175" spans="1:5" ht="14">
      <c r="A2175" s="8" t="s">
        <v>447</v>
      </c>
      <c r="B2175" s="6">
        <v>37361</v>
      </c>
      <c r="C2175" s="8">
        <v>2002</v>
      </c>
      <c r="D2175" s="8" t="s">
        <v>12</v>
      </c>
      <c r="E2175" s="11">
        <v>838</v>
      </c>
    </row>
    <row r="2176" spans="1:5" ht="14">
      <c r="A2176" s="8" t="s">
        <v>447</v>
      </c>
      <c r="B2176" s="6">
        <v>37361</v>
      </c>
      <c r="C2176" s="8">
        <v>2002</v>
      </c>
      <c r="D2176" s="8" t="s">
        <v>13</v>
      </c>
      <c r="E2176" s="11">
        <v>754</v>
      </c>
    </row>
    <row r="2177" spans="1:5" ht="14">
      <c r="A2177" s="8" t="s">
        <v>448</v>
      </c>
      <c r="B2177" s="6">
        <v>37377</v>
      </c>
      <c r="C2177" s="8">
        <v>2002</v>
      </c>
      <c r="D2177" s="8" t="s">
        <v>9</v>
      </c>
      <c r="E2177" s="11">
        <v>1128</v>
      </c>
    </row>
    <row r="2178" spans="1:5" ht="14">
      <c r="A2178" s="8" t="s">
        <v>448</v>
      </c>
      <c r="B2178" s="6">
        <v>37377</v>
      </c>
      <c r="C2178" s="8">
        <v>2002</v>
      </c>
      <c r="D2178" s="8" t="s">
        <v>10</v>
      </c>
      <c r="E2178" s="11">
        <v>560</v>
      </c>
    </row>
    <row r="2179" spans="1:5" ht="14">
      <c r="A2179" s="8" t="s">
        <v>448</v>
      </c>
      <c r="B2179" s="6">
        <v>37377</v>
      </c>
      <c r="C2179" s="8">
        <v>2002</v>
      </c>
      <c r="D2179" s="8" t="s">
        <v>11</v>
      </c>
      <c r="E2179" s="11">
        <v>506</v>
      </c>
    </row>
    <row r="2180" spans="1:5" ht="14">
      <c r="A2180" s="8" t="s">
        <v>448</v>
      </c>
      <c r="B2180" s="6">
        <v>37377</v>
      </c>
      <c r="C2180" s="8">
        <v>2002</v>
      </c>
      <c r="D2180" s="8" t="s">
        <v>12</v>
      </c>
      <c r="E2180" s="11">
        <v>836</v>
      </c>
    </row>
    <row r="2181" spans="1:5" ht="14">
      <c r="A2181" s="8" t="s">
        <v>448</v>
      </c>
      <c r="B2181" s="6">
        <v>37377</v>
      </c>
      <c r="C2181" s="8">
        <v>2002</v>
      </c>
      <c r="D2181" s="8" t="s">
        <v>13</v>
      </c>
      <c r="E2181" s="11">
        <v>960</v>
      </c>
    </row>
    <row r="2182" spans="1:5" ht="14">
      <c r="A2182" s="8" t="s">
        <v>449</v>
      </c>
      <c r="B2182" s="6">
        <v>37391</v>
      </c>
      <c r="C2182" s="8">
        <v>2002</v>
      </c>
      <c r="D2182" s="8" t="s">
        <v>9</v>
      </c>
      <c r="E2182" s="11">
        <v>1111</v>
      </c>
    </row>
    <row r="2183" spans="1:5" ht="14">
      <c r="A2183" s="8" t="s">
        <v>449</v>
      </c>
      <c r="B2183" s="6">
        <v>37391</v>
      </c>
      <c r="C2183" s="8">
        <v>2002</v>
      </c>
      <c r="D2183" s="8" t="s">
        <v>10</v>
      </c>
      <c r="E2183" s="11">
        <v>552</v>
      </c>
    </row>
    <row r="2184" spans="1:5" ht="14">
      <c r="A2184" s="8" t="s">
        <v>449</v>
      </c>
      <c r="B2184" s="6">
        <v>37391</v>
      </c>
      <c r="C2184" s="8">
        <v>2002</v>
      </c>
      <c r="D2184" s="8" t="s">
        <v>11</v>
      </c>
      <c r="E2184" s="11">
        <v>522</v>
      </c>
    </row>
    <row r="2185" spans="1:5" ht="14">
      <c r="A2185" s="8" t="s">
        <v>449</v>
      </c>
      <c r="B2185" s="6">
        <v>37391</v>
      </c>
      <c r="C2185" s="8">
        <v>2002</v>
      </c>
      <c r="D2185" s="8" t="s">
        <v>12</v>
      </c>
      <c r="E2185" s="11">
        <v>833</v>
      </c>
    </row>
    <row r="2186" spans="1:5" ht="14">
      <c r="A2186" s="8" t="s">
        <v>449</v>
      </c>
      <c r="B2186" s="6">
        <v>37391</v>
      </c>
      <c r="C2186" s="8">
        <v>2002</v>
      </c>
      <c r="D2186" s="8" t="s">
        <v>13</v>
      </c>
      <c r="E2186" s="11">
        <v>910</v>
      </c>
    </row>
    <row r="2187" spans="1:5" ht="14">
      <c r="A2187" s="8" t="s">
        <v>450</v>
      </c>
      <c r="B2187" s="6">
        <v>37408</v>
      </c>
      <c r="C2187" s="8">
        <v>2002</v>
      </c>
      <c r="D2187" s="8" t="s">
        <v>9</v>
      </c>
      <c r="E2187" s="11">
        <v>1111</v>
      </c>
    </row>
    <row r="2188" spans="1:5" ht="14">
      <c r="A2188" s="8" t="s">
        <v>450</v>
      </c>
      <c r="B2188" s="6">
        <v>37408</v>
      </c>
      <c r="C2188" s="8">
        <v>2002</v>
      </c>
      <c r="D2188" s="8" t="s">
        <v>10</v>
      </c>
      <c r="E2188" s="11">
        <v>595</v>
      </c>
    </row>
    <row r="2189" spans="1:5" ht="14">
      <c r="A2189" s="8" t="s">
        <v>450</v>
      </c>
      <c r="B2189" s="6">
        <v>37408</v>
      </c>
      <c r="C2189" s="8">
        <v>2002</v>
      </c>
      <c r="D2189" s="8" t="s">
        <v>11</v>
      </c>
      <c r="E2189" s="11">
        <v>540</v>
      </c>
    </row>
    <row r="2190" spans="1:5" ht="14">
      <c r="A2190" s="8" t="s">
        <v>450</v>
      </c>
      <c r="B2190" s="6">
        <v>37408</v>
      </c>
      <c r="C2190" s="8">
        <v>2002</v>
      </c>
      <c r="D2190" s="8" t="s">
        <v>12</v>
      </c>
      <c r="E2190" s="11">
        <v>875</v>
      </c>
    </row>
    <row r="2191" spans="1:5" ht="14">
      <c r="A2191" s="8" t="s">
        <v>450</v>
      </c>
      <c r="B2191" s="6">
        <v>37408</v>
      </c>
      <c r="C2191" s="8">
        <v>2002</v>
      </c>
      <c r="D2191" s="8" t="s">
        <v>13</v>
      </c>
      <c r="E2191" s="11">
        <v>939</v>
      </c>
    </row>
    <row r="2192" spans="1:5" ht="14">
      <c r="A2192" s="8" t="s">
        <v>451</v>
      </c>
      <c r="B2192" s="6">
        <v>37422</v>
      </c>
      <c r="C2192" s="8">
        <v>2002</v>
      </c>
      <c r="D2192" s="8" t="s">
        <v>9</v>
      </c>
      <c r="E2192" s="11">
        <v>1141</v>
      </c>
    </row>
    <row r="2193" spans="1:5" ht="14">
      <c r="A2193" s="8" t="s">
        <v>451</v>
      </c>
      <c r="B2193" s="6">
        <v>37422</v>
      </c>
      <c r="C2193" s="8">
        <v>2002</v>
      </c>
      <c r="D2193" s="8" t="s">
        <v>10</v>
      </c>
      <c r="E2193" s="11">
        <v>563</v>
      </c>
    </row>
    <row r="2194" spans="1:5" ht="14">
      <c r="A2194" s="8" t="s">
        <v>451</v>
      </c>
      <c r="B2194" s="6">
        <v>37422</v>
      </c>
      <c r="C2194" s="8">
        <v>2002</v>
      </c>
      <c r="D2194" s="8" t="s">
        <v>11</v>
      </c>
      <c r="E2194" s="11">
        <v>519</v>
      </c>
    </row>
    <row r="2195" spans="1:5" ht="14">
      <c r="A2195" s="8" t="s">
        <v>451</v>
      </c>
      <c r="B2195" s="6">
        <v>37422</v>
      </c>
      <c r="C2195" s="8">
        <v>2002</v>
      </c>
      <c r="D2195" s="8" t="s">
        <v>12</v>
      </c>
      <c r="E2195" s="11">
        <v>834</v>
      </c>
    </row>
    <row r="2196" spans="1:5" ht="14">
      <c r="A2196" s="8" t="s">
        <v>451</v>
      </c>
      <c r="B2196" s="6">
        <v>37422</v>
      </c>
      <c r="C2196" s="8">
        <v>2002</v>
      </c>
      <c r="D2196" s="8" t="s">
        <v>13</v>
      </c>
      <c r="E2196" s="11">
        <v>942</v>
      </c>
    </row>
    <row r="2197" spans="1:5" ht="14">
      <c r="A2197" s="8" t="s">
        <v>452</v>
      </c>
      <c r="B2197" s="6">
        <v>37438</v>
      </c>
      <c r="C2197" s="8">
        <v>2002</v>
      </c>
      <c r="D2197" s="8" t="s">
        <v>9</v>
      </c>
      <c r="E2197" s="11">
        <v>1116</v>
      </c>
    </row>
    <row r="2198" spans="1:5" ht="14">
      <c r="A2198" s="8" t="s">
        <v>452</v>
      </c>
      <c r="B2198" s="6">
        <v>37438</v>
      </c>
      <c r="C2198" s="8">
        <v>2002</v>
      </c>
      <c r="D2198" s="8" t="s">
        <v>10</v>
      </c>
      <c r="E2198" s="11">
        <v>579</v>
      </c>
    </row>
    <row r="2199" spans="1:5" ht="14">
      <c r="A2199" s="8" t="s">
        <v>452</v>
      </c>
      <c r="B2199" s="6">
        <v>37438</v>
      </c>
      <c r="C2199" s="8">
        <v>2002</v>
      </c>
      <c r="D2199" s="8" t="s">
        <v>11</v>
      </c>
      <c r="E2199" s="11">
        <v>506</v>
      </c>
    </row>
    <row r="2200" spans="1:5" ht="14">
      <c r="A2200" s="8" t="s">
        <v>452</v>
      </c>
      <c r="B2200" s="6">
        <v>37438</v>
      </c>
      <c r="C2200" s="8">
        <v>2002</v>
      </c>
      <c r="D2200" s="8" t="s">
        <v>12</v>
      </c>
      <c r="E2200" s="11">
        <v>841</v>
      </c>
    </row>
    <row r="2201" spans="1:5" ht="14">
      <c r="A2201" s="8" t="s">
        <v>452</v>
      </c>
      <c r="B2201" s="6">
        <v>37438</v>
      </c>
      <c r="C2201" s="8">
        <v>2002</v>
      </c>
      <c r="D2201" s="8" t="s">
        <v>13</v>
      </c>
      <c r="E2201" s="11">
        <v>910</v>
      </c>
    </row>
    <row r="2202" spans="1:5" ht="14">
      <c r="A2202" s="8" t="s">
        <v>453</v>
      </c>
      <c r="B2202" s="6">
        <v>37452</v>
      </c>
      <c r="C2202" s="8">
        <v>2002</v>
      </c>
      <c r="D2202" s="8" t="s">
        <v>9</v>
      </c>
      <c r="E2202" s="11">
        <v>1118</v>
      </c>
    </row>
    <row r="2203" spans="1:5" ht="14">
      <c r="A2203" s="8" t="s">
        <v>453</v>
      </c>
      <c r="B2203" s="6">
        <v>37452</v>
      </c>
      <c r="C2203" s="8">
        <v>2002</v>
      </c>
      <c r="D2203" s="8" t="s">
        <v>10</v>
      </c>
      <c r="E2203" s="11">
        <v>561</v>
      </c>
    </row>
    <row r="2204" spans="1:5" ht="14">
      <c r="A2204" s="8" t="s">
        <v>453</v>
      </c>
      <c r="B2204" s="6">
        <v>37452</v>
      </c>
      <c r="C2204" s="8">
        <v>2002</v>
      </c>
      <c r="D2204" s="8" t="s">
        <v>11</v>
      </c>
      <c r="E2204" s="11">
        <v>505</v>
      </c>
    </row>
    <row r="2205" spans="1:5" ht="14">
      <c r="A2205" s="8" t="s">
        <v>453</v>
      </c>
      <c r="B2205" s="6">
        <v>37452</v>
      </c>
      <c r="C2205" s="8">
        <v>2002</v>
      </c>
      <c r="D2205" s="8" t="s">
        <v>12</v>
      </c>
      <c r="E2205" s="11">
        <v>833</v>
      </c>
    </row>
    <row r="2206" spans="1:5" ht="14">
      <c r="A2206" s="8" t="s">
        <v>453</v>
      </c>
      <c r="B2206" s="6">
        <v>37452</v>
      </c>
      <c r="C2206" s="8">
        <v>2002</v>
      </c>
      <c r="D2206" s="8" t="s">
        <v>13</v>
      </c>
      <c r="E2206" s="11">
        <v>910</v>
      </c>
    </row>
    <row r="2207" spans="1:5" ht="14">
      <c r="A2207" s="8" t="s">
        <v>454</v>
      </c>
      <c r="B2207" s="6">
        <v>37469</v>
      </c>
      <c r="C2207" s="8">
        <v>2002</v>
      </c>
      <c r="D2207" s="8" t="s">
        <v>9</v>
      </c>
      <c r="E2207" s="11">
        <v>1118</v>
      </c>
    </row>
    <row r="2208" spans="1:5" ht="14">
      <c r="A2208" s="8" t="s">
        <v>454</v>
      </c>
      <c r="B2208" s="6">
        <v>37469</v>
      </c>
      <c r="C2208" s="8">
        <v>2002</v>
      </c>
      <c r="D2208" s="8" t="s">
        <v>10</v>
      </c>
      <c r="E2208" s="11">
        <v>555</v>
      </c>
    </row>
    <row r="2209" spans="1:5" ht="14">
      <c r="A2209" s="8" t="s">
        <v>454</v>
      </c>
      <c r="B2209" s="6">
        <v>37469</v>
      </c>
      <c r="C2209" s="8">
        <v>2002</v>
      </c>
      <c r="D2209" s="8" t="s">
        <v>11</v>
      </c>
      <c r="E2209" s="11">
        <v>508</v>
      </c>
    </row>
    <row r="2210" spans="1:5" ht="14">
      <c r="A2210" s="8" t="s">
        <v>454</v>
      </c>
      <c r="B2210" s="6">
        <v>37469</v>
      </c>
      <c r="C2210" s="8">
        <v>2002</v>
      </c>
      <c r="D2210" s="8" t="s">
        <v>12</v>
      </c>
      <c r="E2210" s="11">
        <v>838</v>
      </c>
    </row>
    <row r="2211" spans="1:5" ht="14">
      <c r="A2211" s="8" t="s">
        <v>454</v>
      </c>
      <c r="B2211" s="6">
        <v>37469</v>
      </c>
      <c r="C2211" s="8">
        <v>2002</v>
      </c>
      <c r="D2211" s="8" t="s">
        <v>13</v>
      </c>
      <c r="E2211" s="11">
        <v>916</v>
      </c>
    </row>
    <row r="2212" spans="1:5" ht="14">
      <c r="A2212" s="8" t="s">
        <v>455</v>
      </c>
      <c r="B2212" s="6">
        <v>37483</v>
      </c>
      <c r="C2212" s="8">
        <v>2002</v>
      </c>
      <c r="D2212" s="8" t="s">
        <v>9</v>
      </c>
      <c r="E2212" s="11">
        <v>1110</v>
      </c>
    </row>
    <row r="2213" spans="1:5" ht="14">
      <c r="A2213" s="8" t="s">
        <v>455</v>
      </c>
      <c r="B2213" s="6">
        <v>37483</v>
      </c>
      <c r="C2213" s="8">
        <v>2002</v>
      </c>
      <c r="D2213" s="8" t="s">
        <v>10</v>
      </c>
      <c r="E2213" s="11">
        <v>560</v>
      </c>
    </row>
    <row r="2214" spans="1:5" ht="14">
      <c r="A2214" s="8" t="s">
        <v>455</v>
      </c>
      <c r="B2214" s="6">
        <v>37483</v>
      </c>
      <c r="C2214" s="8">
        <v>2002</v>
      </c>
      <c r="D2214" s="8" t="s">
        <v>11</v>
      </c>
      <c r="E2214" s="11">
        <v>509</v>
      </c>
    </row>
    <row r="2215" spans="1:5" ht="14">
      <c r="A2215" s="8" t="s">
        <v>455</v>
      </c>
      <c r="B2215" s="6">
        <v>37483</v>
      </c>
      <c r="C2215" s="8">
        <v>2002</v>
      </c>
      <c r="D2215" s="8" t="s">
        <v>12</v>
      </c>
      <c r="E2215" s="11">
        <v>843</v>
      </c>
    </row>
    <row r="2216" spans="1:5" ht="14">
      <c r="A2216" s="8" t="s">
        <v>455</v>
      </c>
      <c r="B2216" s="6">
        <v>37483</v>
      </c>
      <c r="C2216" s="8">
        <v>2002</v>
      </c>
      <c r="D2216" s="8" t="s">
        <v>13</v>
      </c>
      <c r="E2216" s="11">
        <v>914</v>
      </c>
    </row>
    <row r="2217" spans="1:5" ht="14">
      <c r="A2217" s="8" t="s">
        <v>456</v>
      </c>
      <c r="B2217" s="6">
        <v>37500</v>
      </c>
      <c r="C2217" s="8">
        <v>2002</v>
      </c>
      <c r="D2217" s="8" t="s">
        <v>9</v>
      </c>
      <c r="E2217" s="11">
        <v>1113</v>
      </c>
    </row>
    <row r="2218" spans="1:5" ht="14">
      <c r="A2218" s="8" t="s">
        <v>456</v>
      </c>
      <c r="B2218" s="6">
        <v>37500</v>
      </c>
      <c r="C2218" s="8">
        <v>2002</v>
      </c>
      <c r="D2218" s="8" t="s">
        <v>10</v>
      </c>
      <c r="E2218" s="11">
        <v>553</v>
      </c>
    </row>
    <row r="2219" spans="1:5" ht="14">
      <c r="A2219" s="8" t="s">
        <v>456</v>
      </c>
      <c r="B2219" s="6">
        <v>37500</v>
      </c>
      <c r="C2219" s="8">
        <v>2002</v>
      </c>
      <c r="D2219" s="8" t="s">
        <v>11</v>
      </c>
      <c r="E2219" s="11">
        <v>510</v>
      </c>
    </row>
    <row r="2220" spans="1:5" ht="14">
      <c r="A2220" s="8" t="s">
        <v>456</v>
      </c>
      <c r="B2220" s="6">
        <v>37500</v>
      </c>
      <c r="C2220" s="8">
        <v>2002</v>
      </c>
      <c r="D2220" s="8" t="s">
        <v>12</v>
      </c>
      <c r="E2220" s="11">
        <v>834</v>
      </c>
    </row>
    <row r="2221" spans="1:5" ht="14">
      <c r="A2221" s="8" t="s">
        <v>456</v>
      </c>
      <c r="B2221" s="6">
        <v>37500</v>
      </c>
      <c r="C2221" s="8">
        <v>2002</v>
      </c>
      <c r="D2221" s="8" t="s">
        <v>13</v>
      </c>
      <c r="E2221" s="11">
        <v>926</v>
      </c>
    </row>
    <row r="2222" spans="1:5" ht="14">
      <c r="A2222" s="8" t="s">
        <v>457</v>
      </c>
      <c r="B2222" s="6">
        <v>37514</v>
      </c>
      <c r="C2222" s="8">
        <v>2002</v>
      </c>
      <c r="D2222" s="8" t="s">
        <v>9</v>
      </c>
      <c r="E2222" s="11">
        <v>1120</v>
      </c>
    </row>
    <row r="2223" spans="1:5" ht="14">
      <c r="A2223" s="8" t="s">
        <v>457</v>
      </c>
      <c r="B2223" s="6">
        <v>37514</v>
      </c>
      <c r="C2223" s="8">
        <v>2002</v>
      </c>
      <c r="D2223" s="8" t="s">
        <v>10</v>
      </c>
      <c r="E2223" s="11">
        <v>569</v>
      </c>
    </row>
    <row r="2224" spans="1:5" ht="14">
      <c r="A2224" s="8" t="s">
        <v>457</v>
      </c>
      <c r="B2224" s="6">
        <v>37514</v>
      </c>
      <c r="C2224" s="8">
        <v>2002</v>
      </c>
      <c r="D2224" s="8" t="s">
        <v>11</v>
      </c>
      <c r="E2224" s="11">
        <v>505</v>
      </c>
    </row>
    <row r="2225" spans="1:5" ht="14">
      <c r="A2225" s="8" t="s">
        <v>457</v>
      </c>
      <c r="B2225" s="6">
        <v>37514</v>
      </c>
      <c r="C2225" s="8">
        <v>2002</v>
      </c>
      <c r="D2225" s="8" t="s">
        <v>12</v>
      </c>
      <c r="E2225" s="11">
        <v>838</v>
      </c>
    </row>
    <row r="2226" spans="1:5" ht="14">
      <c r="A2226" s="8" t="s">
        <v>457</v>
      </c>
      <c r="B2226" s="6">
        <v>37514</v>
      </c>
      <c r="C2226" s="8">
        <v>2002</v>
      </c>
      <c r="D2226" s="8" t="s">
        <v>13</v>
      </c>
      <c r="E2226" s="11">
        <v>936</v>
      </c>
    </row>
    <row r="2227" spans="1:5" ht="14">
      <c r="A2227" s="8" t="s">
        <v>458</v>
      </c>
      <c r="B2227" s="6">
        <v>37530</v>
      </c>
      <c r="C2227" s="8">
        <v>2002</v>
      </c>
      <c r="D2227" s="8" t="s">
        <v>9</v>
      </c>
      <c r="E2227" s="11">
        <v>1115</v>
      </c>
    </row>
    <row r="2228" spans="1:5" ht="14">
      <c r="A2228" s="8" t="s">
        <v>458</v>
      </c>
      <c r="B2228" s="6">
        <v>37530</v>
      </c>
      <c r="C2228" s="8">
        <v>2002</v>
      </c>
      <c r="D2228" s="8" t="s">
        <v>10</v>
      </c>
      <c r="E2228" s="11">
        <v>553</v>
      </c>
    </row>
    <row r="2229" spans="1:5" ht="14">
      <c r="A2229" s="8" t="s">
        <v>458</v>
      </c>
      <c r="B2229" s="6">
        <v>37530</v>
      </c>
      <c r="C2229" s="8">
        <v>2002</v>
      </c>
      <c r="D2229" s="8" t="s">
        <v>11</v>
      </c>
      <c r="E2229" s="11">
        <v>508</v>
      </c>
    </row>
    <row r="2230" spans="1:5" ht="14">
      <c r="A2230" s="8" t="s">
        <v>458</v>
      </c>
      <c r="B2230" s="6">
        <v>37530</v>
      </c>
      <c r="C2230" s="8">
        <v>2002</v>
      </c>
      <c r="D2230" s="8" t="s">
        <v>12</v>
      </c>
      <c r="E2230" s="11">
        <v>839</v>
      </c>
    </row>
    <row r="2231" spans="1:5" ht="14">
      <c r="A2231" s="8" t="s">
        <v>458</v>
      </c>
      <c r="B2231" s="6">
        <v>37530</v>
      </c>
      <c r="C2231" s="8">
        <v>2002</v>
      </c>
      <c r="D2231" s="8" t="s">
        <v>13</v>
      </c>
      <c r="E2231" s="11">
        <v>917</v>
      </c>
    </row>
    <row r="2232" spans="1:5" ht="14">
      <c r="A2232" s="8" t="s">
        <v>459</v>
      </c>
      <c r="B2232" s="6">
        <v>37544</v>
      </c>
      <c r="C2232" s="8">
        <v>2002</v>
      </c>
      <c r="D2232" s="8" t="s">
        <v>9</v>
      </c>
      <c r="E2232" s="11">
        <v>1112</v>
      </c>
    </row>
    <row r="2233" spans="1:5" ht="14">
      <c r="A2233" s="8" t="s">
        <v>459</v>
      </c>
      <c r="B2233" s="6">
        <v>37544</v>
      </c>
      <c r="C2233" s="8">
        <v>2002</v>
      </c>
      <c r="D2233" s="8" t="s">
        <v>10</v>
      </c>
      <c r="E2233" s="11">
        <v>552</v>
      </c>
    </row>
    <row r="2234" spans="1:5" ht="14">
      <c r="A2234" s="8" t="s">
        <v>459</v>
      </c>
      <c r="B2234" s="6">
        <v>37544</v>
      </c>
      <c r="C2234" s="8">
        <v>2002</v>
      </c>
      <c r="D2234" s="8" t="s">
        <v>11</v>
      </c>
      <c r="E2234" s="11">
        <v>523</v>
      </c>
    </row>
    <row r="2235" spans="1:5" ht="14">
      <c r="A2235" s="8" t="s">
        <v>459</v>
      </c>
      <c r="B2235" s="6">
        <v>37544</v>
      </c>
      <c r="C2235" s="8">
        <v>2002</v>
      </c>
      <c r="D2235" s="8" t="s">
        <v>12</v>
      </c>
      <c r="E2235" s="11">
        <v>832</v>
      </c>
    </row>
    <row r="2236" spans="1:5" ht="14">
      <c r="A2236" s="8" t="s">
        <v>459</v>
      </c>
      <c r="B2236" s="6">
        <v>37544</v>
      </c>
      <c r="C2236" s="8">
        <v>2002</v>
      </c>
      <c r="D2236" s="8" t="s">
        <v>13</v>
      </c>
      <c r="E2236" s="11">
        <v>910</v>
      </c>
    </row>
    <row r="2237" spans="1:5" ht="14">
      <c r="A2237" s="8" t="s">
        <v>460</v>
      </c>
      <c r="B2237" s="6">
        <v>37561</v>
      </c>
      <c r="C2237" s="8">
        <v>2002</v>
      </c>
      <c r="D2237" s="8" t="s">
        <v>9</v>
      </c>
      <c r="E2237" s="11">
        <v>1346</v>
      </c>
    </row>
    <row r="2238" spans="1:5" ht="14">
      <c r="A2238" s="8" t="s">
        <v>460</v>
      </c>
      <c r="B2238" s="6">
        <v>37561</v>
      </c>
      <c r="C2238" s="8">
        <v>2002</v>
      </c>
      <c r="D2238" s="8" t="s">
        <v>10</v>
      </c>
      <c r="E2238" s="11">
        <v>663</v>
      </c>
    </row>
    <row r="2239" spans="1:5" ht="14">
      <c r="A2239" s="8" t="s">
        <v>460</v>
      </c>
      <c r="B2239" s="6">
        <v>37561</v>
      </c>
      <c r="C2239" s="8">
        <v>2002</v>
      </c>
      <c r="D2239" s="8" t="s">
        <v>11</v>
      </c>
      <c r="E2239" s="11">
        <v>571</v>
      </c>
    </row>
    <row r="2240" spans="1:5" ht="14">
      <c r="A2240" s="8" t="s">
        <v>460</v>
      </c>
      <c r="B2240" s="6">
        <v>37561</v>
      </c>
      <c r="C2240" s="8">
        <v>2002</v>
      </c>
      <c r="D2240" s="8" t="s">
        <v>12</v>
      </c>
      <c r="E2240" s="11">
        <v>940</v>
      </c>
    </row>
    <row r="2241" spans="1:5" ht="14">
      <c r="A2241" s="8" t="s">
        <v>460</v>
      </c>
      <c r="B2241" s="6">
        <v>37561</v>
      </c>
      <c r="C2241" s="8">
        <v>2002</v>
      </c>
      <c r="D2241" s="8" t="s">
        <v>13</v>
      </c>
      <c r="E2241" s="11">
        <v>1097</v>
      </c>
    </row>
    <row r="2242" spans="1:5" ht="14">
      <c r="A2242" s="8" t="s">
        <v>461</v>
      </c>
      <c r="B2242" s="6">
        <v>37575</v>
      </c>
      <c r="C2242" s="8">
        <v>2002</v>
      </c>
      <c r="D2242" s="8" t="s">
        <v>9</v>
      </c>
      <c r="E2242" s="11">
        <v>1334</v>
      </c>
    </row>
    <row r="2243" spans="1:5" ht="14">
      <c r="A2243" s="8" t="s">
        <v>461</v>
      </c>
      <c r="B2243" s="6">
        <v>37575</v>
      </c>
      <c r="C2243" s="8">
        <v>2002</v>
      </c>
      <c r="D2243" s="8" t="s">
        <v>10</v>
      </c>
      <c r="E2243" s="11">
        <v>663</v>
      </c>
    </row>
    <row r="2244" spans="1:5" ht="14">
      <c r="A2244" s="8" t="s">
        <v>461</v>
      </c>
      <c r="B2244" s="6">
        <v>37575</v>
      </c>
      <c r="C2244" s="8">
        <v>2002</v>
      </c>
      <c r="D2244" s="8" t="s">
        <v>11</v>
      </c>
      <c r="E2244" s="11">
        <v>576</v>
      </c>
    </row>
    <row r="2245" spans="1:5" ht="14">
      <c r="A2245" s="8" t="s">
        <v>461</v>
      </c>
      <c r="B2245" s="6">
        <v>37575</v>
      </c>
      <c r="C2245" s="8">
        <v>2002</v>
      </c>
      <c r="D2245" s="8" t="s">
        <v>12</v>
      </c>
      <c r="E2245" s="11">
        <v>835</v>
      </c>
    </row>
    <row r="2246" spans="1:5" ht="14">
      <c r="A2246" s="8" t="s">
        <v>461</v>
      </c>
      <c r="B2246" s="6">
        <v>37575</v>
      </c>
      <c r="C2246" s="8">
        <v>2002</v>
      </c>
      <c r="D2246" s="8" t="s">
        <v>13</v>
      </c>
      <c r="E2246" s="11">
        <v>1095</v>
      </c>
    </row>
    <row r="2247" spans="1:5" ht="14">
      <c r="A2247" s="8" t="s">
        <v>462</v>
      </c>
      <c r="B2247" s="6">
        <v>37591</v>
      </c>
      <c r="C2247" s="8">
        <v>2002</v>
      </c>
      <c r="D2247" s="8" t="s">
        <v>9</v>
      </c>
      <c r="E2247" s="11">
        <v>1332</v>
      </c>
    </row>
    <row r="2248" spans="1:5" ht="14">
      <c r="A2248" s="8" t="s">
        <v>462</v>
      </c>
      <c r="B2248" s="6">
        <v>37591</v>
      </c>
      <c r="C2248" s="8">
        <v>2002</v>
      </c>
      <c r="D2248" s="8" t="s">
        <v>10</v>
      </c>
      <c r="E2248" s="11">
        <v>663</v>
      </c>
    </row>
    <row r="2249" spans="1:5" ht="14">
      <c r="A2249" s="8" t="s">
        <v>462</v>
      </c>
      <c r="B2249" s="6">
        <v>37591</v>
      </c>
      <c r="C2249" s="8">
        <v>2002</v>
      </c>
      <c r="D2249" s="8" t="s">
        <v>11</v>
      </c>
      <c r="E2249" s="11">
        <v>572</v>
      </c>
    </row>
    <row r="2250" spans="1:5" ht="14">
      <c r="A2250" s="8" t="s">
        <v>462</v>
      </c>
      <c r="B2250" s="6">
        <v>37591</v>
      </c>
      <c r="C2250" s="8">
        <v>2002</v>
      </c>
      <c r="D2250" s="8" t="s">
        <v>12</v>
      </c>
      <c r="E2250" s="11">
        <v>834</v>
      </c>
    </row>
    <row r="2251" spans="1:5" ht="14">
      <c r="A2251" s="8" t="s">
        <v>462</v>
      </c>
      <c r="B2251" s="6">
        <v>37591</v>
      </c>
      <c r="C2251" s="8">
        <v>2002</v>
      </c>
      <c r="D2251" s="8" t="s">
        <v>13</v>
      </c>
      <c r="E2251" s="11">
        <v>1105</v>
      </c>
    </row>
    <row r="2252" spans="1:5" ht="14">
      <c r="A2252" s="8" t="s">
        <v>463</v>
      </c>
      <c r="B2252" s="6">
        <v>37605</v>
      </c>
      <c r="C2252" s="8">
        <v>2002</v>
      </c>
      <c r="D2252" s="8" t="s">
        <v>9</v>
      </c>
      <c r="E2252" s="11">
        <v>1338</v>
      </c>
    </row>
    <row r="2253" spans="1:5" ht="14">
      <c r="A2253" s="8" t="s">
        <v>463</v>
      </c>
      <c r="B2253" s="6">
        <v>37605</v>
      </c>
      <c r="C2253" s="8">
        <v>2002</v>
      </c>
      <c r="D2253" s="8" t="s">
        <v>10</v>
      </c>
      <c r="E2253" s="11">
        <v>728</v>
      </c>
    </row>
    <row r="2254" spans="1:5" ht="14">
      <c r="A2254" s="8" t="s">
        <v>463</v>
      </c>
      <c r="B2254" s="6">
        <v>37605</v>
      </c>
      <c r="C2254" s="8">
        <v>2002</v>
      </c>
      <c r="D2254" s="8" t="s">
        <v>11</v>
      </c>
      <c r="E2254" s="11">
        <v>579</v>
      </c>
    </row>
    <row r="2255" spans="1:5" ht="14">
      <c r="A2255" s="8" t="s">
        <v>463</v>
      </c>
      <c r="B2255" s="6">
        <v>37605</v>
      </c>
      <c r="C2255" s="8">
        <v>2002</v>
      </c>
      <c r="D2255" s="8" t="s">
        <v>12</v>
      </c>
      <c r="E2255" s="11">
        <v>991</v>
      </c>
    </row>
    <row r="2256" spans="1:5" ht="14">
      <c r="A2256" s="8" t="s">
        <v>463</v>
      </c>
      <c r="B2256" s="6">
        <v>37605</v>
      </c>
      <c r="C2256" s="8">
        <v>2002</v>
      </c>
      <c r="D2256" s="8" t="s">
        <v>13</v>
      </c>
      <c r="E2256" s="11">
        <v>1091</v>
      </c>
    </row>
  </sheetData>
  <autoFilter ref="D1:D2256" xr:uid="{00000000-0009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"/>
  <sheetViews>
    <sheetView workbookViewId="0"/>
  </sheetViews>
  <sheetFormatPr baseColWidth="10" defaultColWidth="14.5" defaultRowHeight="12.75" customHeight="1"/>
  <cols>
    <col min="1" max="20" width="17.33203125" customWidth="1"/>
  </cols>
  <sheetData>
    <row r="1" spans="1:20" ht="12.75" customHeight="1">
      <c r="A1" s="12" t="s">
        <v>464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2.75" customHeight="1">
      <c r="A2" s="14" t="str">
        <f ca="1">IFERROR(__xludf.DUMMYFUNCTION("IMPORTHTML(A1, ""table"", 1)"),"Category")</f>
        <v>Category</v>
      </c>
      <c r="B2" s="13"/>
      <c r="C2" s="13" t="str">
        <f ca="1">IFERROR(__xludf.DUMMYFUNCTION("""COMPUTED_VALUE"""),"Quota")</f>
        <v>Quota</v>
      </c>
      <c r="D2" s="13" t="str">
        <f ca="1">IFERROR(__xludf.DUMMYFUNCTION("""COMPUTED_VALUE"""),"QP($)")</f>
        <v>QP($)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2.75" customHeight="1">
      <c r="A3" s="15" t="str">
        <f ca="1">IFERROR(__xludf.DUMMYFUNCTION("""COMPUTED_VALUE"""),"A")</f>
        <v>A</v>
      </c>
      <c r="B3" s="13" t="str">
        <f ca="1">IFERROR(__xludf.DUMMYFUNCTION("""COMPUTED_VALUE"""),"CAR UP TO 1600CC &amp; 97KW")</f>
        <v>CAR UP TO 1600CC &amp; 97KW</v>
      </c>
      <c r="C3" s="13">
        <f ca="1">IFERROR(__xludf.DUMMYFUNCTION("""COMPUTED_VALUE"""),883)</f>
        <v>883</v>
      </c>
      <c r="D3" s="13">
        <f ca="1">IFERROR(__xludf.DUMMYFUNCTION("""COMPUTED_VALUE"""),45600)</f>
        <v>45600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12.75" customHeight="1">
      <c r="A4" s="15" t="str">
        <f ca="1">IFERROR(__xludf.DUMMYFUNCTION("""COMPUTED_VALUE"""),"B")</f>
        <v>B</v>
      </c>
      <c r="B4" s="13" t="str">
        <f ca="1">IFERROR(__xludf.DUMMYFUNCTION("""COMPUTED_VALUE"""),"CAR ABOVE 1600CC OR 97KW")</f>
        <v>CAR ABOVE 1600CC OR 97KW</v>
      </c>
      <c r="C4" s="13">
        <f ca="1">IFERROR(__xludf.DUMMYFUNCTION("""COMPUTED_VALUE"""),958)</f>
        <v>958</v>
      </c>
      <c r="D4" s="13">
        <f ca="1">IFERROR(__xludf.DUMMYFUNCTION("""COMPUTED_VALUE"""),52309)</f>
        <v>52309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12.75" customHeight="1">
      <c r="A5" s="15" t="str">
        <f ca="1">IFERROR(__xludf.DUMMYFUNCTION("""COMPUTED_VALUE"""),"C")</f>
        <v>C</v>
      </c>
      <c r="B5" s="16" t="str">
        <f ca="1">IFERROR(__xludf.DUMMYFUNCTION("""COMPUTED_VALUE"""),"GOODS VEHICLE &amp; BUS")</f>
        <v>GOODS VEHICLE &amp; BUS</v>
      </c>
      <c r="C5" s="13">
        <f ca="1">IFERROR(__xludf.DUMMYFUNCTION("""COMPUTED_VALUE"""),263)</f>
        <v>263</v>
      </c>
      <c r="D5" s="13">
        <f ca="1">IFERROR(__xludf.DUMMYFUNCTION("""COMPUTED_VALUE"""),36134)</f>
        <v>36134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2.75" customHeight="1">
      <c r="A6" s="15" t="str">
        <f ca="1">IFERROR(__xludf.DUMMYFUNCTION("""COMPUTED_VALUE"""),"D")</f>
        <v>D</v>
      </c>
      <c r="B6" s="16" t="str">
        <f ca="1">IFERROR(__xludf.DUMMYFUNCTION("""COMPUTED_VALUE"""),"MOTORCYCLE")</f>
        <v>MOTORCYCLE</v>
      </c>
      <c r="C6" s="13">
        <f ca="1">IFERROR(__xludf.DUMMYFUNCTION("""COMPUTED_VALUE"""),560)</f>
        <v>560</v>
      </c>
      <c r="D6" s="13">
        <f ca="1">IFERROR(__xludf.DUMMYFUNCTION("""COMPUTED_VALUE"""),8000)</f>
        <v>8000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12.75" customHeight="1">
      <c r="A7" s="15" t="str">
        <f ca="1">IFERROR(__xludf.DUMMYFUNCTION("""COMPUTED_VALUE"""),"E")</f>
        <v>E</v>
      </c>
      <c r="B7" s="16" t="str">
        <f ca="1">IFERROR(__xludf.DUMMYFUNCTION("""COMPUTED_VALUE"""),"OPEN-ALL EXCEPT MOTORCYCLE")</f>
        <v>OPEN-ALL EXCEPT MOTORCYCLE</v>
      </c>
      <c r="C7" s="13">
        <f ca="1">IFERROR(__xludf.DUMMYFUNCTION("""COMPUTED_VALUE"""),296)</f>
        <v>296</v>
      </c>
      <c r="D7" s="13">
        <f ca="1">IFERROR(__xludf.DUMMYFUNCTION("""COMPUTED_VALUE"""),52200)</f>
        <v>52200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12.75" customHeight="1">
      <c r="A8" s="15"/>
      <c r="B8" s="16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2.75" customHeight="1">
      <c r="A9" s="15"/>
      <c r="B9" s="1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2.75" customHeight="1">
      <c r="A10" s="15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ht="12.75" customHeight="1">
      <c r="A11" s="14" t="str">
        <f ca="1">IFERROR(__xludf.DUMMYFUNCTION("IMPORTHTML(A1, ""table"", 3)"),"Category")</f>
        <v>Category</v>
      </c>
      <c r="B11" s="13"/>
      <c r="C11" s="13" t="str">
        <f ca="1">IFERROR(__xludf.DUMMYFUNCTION("""COMPUTED_VALUE"""),"Received")</f>
        <v>Received</v>
      </c>
      <c r="D11" s="13" t="str">
        <f ca="1">IFERROR(__xludf.DUMMYFUNCTION("""COMPUTED_VALUE"""),"Successful")</f>
        <v>Successful</v>
      </c>
      <c r="E11" s="13" t="str">
        <f ca="1">IFERROR(__xludf.DUMMYFUNCTION("""COMPUTED_VALUE"""),"Unsuccessful")</f>
        <v>Unsuccessful</v>
      </c>
      <c r="F11" s="13" t="str">
        <f ca="1">IFERROR(__xludf.DUMMYFUNCTION("""COMPUTED_VALUE"""),"Unused")</f>
        <v>Unused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12.75" customHeight="1">
      <c r="A12" s="15" t="str">
        <f ca="1">IFERROR(__xludf.DUMMYFUNCTION("""COMPUTED_VALUE"""),"A")</f>
        <v>A</v>
      </c>
      <c r="B12" s="13" t="str">
        <f ca="1">IFERROR(__xludf.DUMMYFUNCTION("""COMPUTED_VALUE"""),"CAR UP TO 1600CC &amp; 97KW")</f>
        <v>CAR UP TO 1600CC &amp; 97KW</v>
      </c>
      <c r="C12" s="13">
        <f ca="1">IFERROR(__xludf.DUMMYFUNCTION("""COMPUTED_VALUE"""),1212)</f>
        <v>1212</v>
      </c>
      <c r="D12" s="13">
        <f ca="1">IFERROR(__xludf.DUMMYFUNCTION("""COMPUTED_VALUE"""),880)</f>
        <v>880</v>
      </c>
      <c r="E12" s="13">
        <f ca="1">IFERROR(__xludf.DUMMYFUNCTION("""COMPUTED_VALUE"""),332)</f>
        <v>332</v>
      </c>
      <c r="F12" s="13">
        <f ca="1">IFERROR(__xludf.DUMMYFUNCTION("""COMPUTED_VALUE"""),3)</f>
        <v>3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ht="12.75" customHeight="1">
      <c r="A13" s="15" t="str">
        <f ca="1">IFERROR(__xludf.DUMMYFUNCTION("""COMPUTED_VALUE"""),"B")</f>
        <v>B</v>
      </c>
      <c r="B13" s="13" t="str">
        <f ca="1">IFERROR(__xludf.DUMMYFUNCTION("""COMPUTED_VALUE"""),"CAR ABOVE 1600CC OR 97KW")</f>
        <v>CAR ABOVE 1600CC OR 97KW</v>
      </c>
      <c r="C13" s="13">
        <f ca="1">IFERROR(__xludf.DUMMYFUNCTION("""COMPUTED_VALUE"""),1524)</f>
        <v>1524</v>
      </c>
      <c r="D13" s="13">
        <f ca="1">IFERROR(__xludf.DUMMYFUNCTION("""COMPUTED_VALUE"""),949)</f>
        <v>949</v>
      </c>
      <c r="E13" s="13">
        <f ca="1">IFERROR(__xludf.DUMMYFUNCTION("""COMPUTED_VALUE"""),575)</f>
        <v>575</v>
      </c>
      <c r="F13" s="13">
        <f ca="1">IFERROR(__xludf.DUMMYFUNCTION("""COMPUTED_VALUE"""),9)</f>
        <v>9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ht="12.75" customHeight="1">
      <c r="A14" s="15" t="str">
        <f ca="1">IFERROR(__xludf.DUMMYFUNCTION("""COMPUTED_VALUE"""),"C")</f>
        <v>C</v>
      </c>
      <c r="B14" s="13" t="str">
        <f ca="1">IFERROR(__xludf.DUMMYFUNCTION("""COMPUTED_VALUE"""),"GOODS VEHICLE &amp; BUS")</f>
        <v>GOODS VEHICLE &amp; BUS</v>
      </c>
      <c r="C14" s="13">
        <f ca="1">IFERROR(__xludf.DUMMYFUNCTION("""COMPUTED_VALUE"""),488)</f>
        <v>488</v>
      </c>
      <c r="D14" s="13">
        <f ca="1">IFERROR(__xludf.DUMMYFUNCTION("""COMPUTED_VALUE"""),263)</f>
        <v>263</v>
      </c>
      <c r="E14" s="13">
        <f ca="1">IFERROR(__xludf.DUMMYFUNCTION("""COMPUTED_VALUE"""),225)</f>
        <v>225</v>
      </c>
      <c r="F14" s="13">
        <f ca="1">IFERROR(__xludf.DUMMYFUNCTION("""COMPUTED_VALUE"""),0)</f>
        <v>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12.75" customHeight="1">
      <c r="A15" s="15" t="str">
        <f ca="1">IFERROR(__xludf.DUMMYFUNCTION("""COMPUTED_VALUE"""),"D")</f>
        <v>D</v>
      </c>
      <c r="B15" s="13" t="str">
        <f ca="1">IFERROR(__xludf.DUMMYFUNCTION("""COMPUTED_VALUE"""),"MOTORCYCLE")</f>
        <v>MOTORCYCLE</v>
      </c>
      <c r="C15" s="13">
        <f ca="1">IFERROR(__xludf.DUMMYFUNCTION("""COMPUTED_VALUE"""),735)</f>
        <v>735</v>
      </c>
      <c r="D15" s="13">
        <f ca="1">IFERROR(__xludf.DUMMYFUNCTION("""COMPUTED_VALUE"""),524)</f>
        <v>524</v>
      </c>
      <c r="E15" s="13">
        <f ca="1">IFERROR(__xludf.DUMMYFUNCTION("""COMPUTED_VALUE"""),211)</f>
        <v>211</v>
      </c>
      <c r="F15" s="13">
        <f ca="1">IFERROR(__xludf.DUMMYFUNCTION("""COMPUTED_VALUE"""),36)</f>
        <v>36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12.75" customHeight="1">
      <c r="A16" s="15" t="str">
        <f ca="1">IFERROR(__xludf.DUMMYFUNCTION("""COMPUTED_VALUE"""),"E")</f>
        <v>E</v>
      </c>
      <c r="B16" s="13" t="str">
        <f ca="1">IFERROR(__xludf.DUMMYFUNCTION("""COMPUTED_VALUE"""),"OPEN-ALL EXCEPT MOTORCYCLE")</f>
        <v>OPEN-ALL EXCEPT MOTORCYCLE</v>
      </c>
      <c r="C16" s="13">
        <f ca="1">IFERROR(__xludf.DUMMYFUNCTION("""COMPUTED_VALUE"""),635)</f>
        <v>635</v>
      </c>
      <c r="D16" s="13">
        <f ca="1">IFERROR(__xludf.DUMMYFUNCTION("""COMPUTED_VALUE"""),286)</f>
        <v>286</v>
      </c>
      <c r="E16" s="13">
        <f ca="1">IFERROR(__xludf.DUMMYFUNCTION("""COMPUTED_VALUE"""),349)</f>
        <v>349</v>
      </c>
      <c r="F16" s="13">
        <f ca="1">IFERROR(__xludf.DUMMYFUNCTION("""COMPUTED_VALUE"""),10)</f>
        <v>10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12.75" customHeight="1">
      <c r="A17" s="15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12.75" customHeight="1">
      <c r="A18" s="1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12.75" customHeight="1">
      <c r="A19" s="15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12.75" customHeight="1">
      <c r="A20" s="15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12.75" customHeight="1">
      <c r="A21" s="15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12.75" customHeight="1">
      <c r="A22" s="15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2.75" customHeight="1">
      <c r="A23" s="15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12.75" customHeight="1">
      <c r="A24" s="15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2.75" customHeight="1">
      <c r="A25" s="1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12.75" customHeight="1">
      <c r="A26" s="15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2.75" customHeight="1">
      <c r="A27" s="17" t="s">
        <v>465</v>
      </c>
      <c r="B27" s="18" t="s">
        <v>466</v>
      </c>
      <c r="C27" s="18">
        <v>1361</v>
      </c>
      <c r="D27" s="18">
        <v>966</v>
      </c>
      <c r="E27" s="18">
        <v>395</v>
      </c>
      <c r="F27" s="18">
        <v>6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12.75" customHeight="1">
      <c r="A28" s="17" t="s">
        <v>467</v>
      </c>
      <c r="B28" s="18" t="s">
        <v>468</v>
      </c>
      <c r="C28" s="18">
        <v>1559</v>
      </c>
      <c r="D28" s="18">
        <v>1006</v>
      </c>
      <c r="E28" s="18">
        <v>553</v>
      </c>
      <c r="F28" s="18">
        <v>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12.75" customHeight="1">
      <c r="A29" s="17" t="s">
        <v>469</v>
      </c>
      <c r="B29" s="18" t="s">
        <v>470</v>
      </c>
      <c r="C29" s="18">
        <v>597</v>
      </c>
      <c r="D29" s="18">
        <v>367</v>
      </c>
      <c r="E29" s="18">
        <v>230</v>
      </c>
      <c r="F29" s="18">
        <v>2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12.75" customHeight="1">
      <c r="A30" s="17" t="s">
        <v>471</v>
      </c>
      <c r="B30" s="18" t="s">
        <v>472</v>
      </c>
      <c r="C30" s="18">
        <v>679</v>
      </c>
      <c r="D30" s="18">
        <v>532</v>
      </c>
      <c r="E30" s="18">
        <v>147</v>
      </c>
      <c r="F30" s="18">
        <v>5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12.75" customHeight="1">
      <c r="A31" s="17" t="s">
        <v>473</v>
      </c>
      <c r="B31" s="18" t="s">
        <v>474</v>
      </c>
      <c r="C31" s="18">
        <v>803</v>
      </c>
      <c r="D31" s="18">
        <v>512</v>
      </c>
      <c r="E31" s="18">
        <v>291</v>
      </c>
      <c r="F31" s="18">
        <v>8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12.75" customHeight="1">
      <c r="A32" s="15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12.75" customHeight="1">
      <c r="A33" s="15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12.75" customHeight="1">
      <c r="A34" s="15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12.75" customHeight="1">
      <c r="A35" s="15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12.75" customHeight="1">
      <c r="A36" s="15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12.75" customHeight="1">
      <c r="A37" s="1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12.75" customHeight="1">
      <c r="A38" s="15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12.75" customHeight="1">
      <c r="A39" s="15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12.75" customHeight="1">
      <c r="A40" s="15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12.75" customHeight="1">
      <c r="A41" s="15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12.75" customHeight="1">
      <c r="A42" s="1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12.75" customHeight="1">
      <c r="A43" s="15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12.75" customHeight="1">
      <c r="A44" s="15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12.75" customHeight="1">
      <c r="A45" s="15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12.75" customHeight="1">
      <c r="A46" s="15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12.75" customHeight="1">
      <c r="A47" s="15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ht="12.75" customHeight="1">
      <c r="A48" s="15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ht="12.75" customHeight="1">
      <c r="A49" s="15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ht="12.75" customHeight="1">
      <c r="A50" s="15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ht="12.75" customHeight="1">
      <c r="A51" s="15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ht="12.75" customHeight="1">
      <c r="A52" s="15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ht="12.75" customHeight="1">
      <c r="A53" s="15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ht="12.75" customHeight="1">
      <c r="A54" s="15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ht="12.75" customHeight="1">
      <c r="A55" s="15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ht="12.75" customHeight="1">
      <c r="A56" s="15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ht="12.75" customHeight="1">
      <c r="A57" s="15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ht="12.75" customHeight="1">
      <c r="A58" s="15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ht="12.75" customHeight="1">
      <c r="A59" s="15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ht="12.75" customHeight="1">
      <c r="A60" s="15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ht="12.75" customHeight="1">
      <c r="A61" s="15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ht="12.75" customHeight="1">
      <c r="A62" s="15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ht="12.75" customHeight="1">
      <c r="A63" s="15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ht="12.75" customHeight="1">
      <c r="A64" s="15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ht="12.75" customHeight="1">
      <c r="A65" s="15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ht="12.75" customHeight="1">
      <c r="A66" s="15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2.75" customHeight="1">
      <c r="A67" s="15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ht="12.75" customHeight="1">
      <c r="A68" s="15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ht="12.75" customHeight="1">
      <c r="A69" s="15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ht="12.75" customHeight="1">
      <c r="A70" s="15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ht="12.75" customHeight="1">
      <c r="A71" s="15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ht="12.75" customHeight="1">
      <c r="A72" s="15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ht="12.75" customHeight="1">
      <c r="A73" s="15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ht="12.75" customHeight="1">
      <c r="A74" s="15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ht="13">
      <c r="A75" s="15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ht="13">
      <c r="A76" s="15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ht="13">
      <c r="A77" s="15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ht="13">
      <c r="A78" s="15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ht="13">
      <c r="A79" s="15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ht="13">
      <c r="A80" s="15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ht="13">
      <c r="A81" s="15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ht="13">
      <c r="A82" s="15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ht="13">
      <c r="A83" s="15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ht="13">
      <c r="A84" s="15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 ht="13">
      <c r="A85" s="15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ht="13">
      <c r="A86" s="15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ht="13">
      <c r="A87" s="15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ht="13">
      <c r="A88" s="15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ht="13">
      <c r="A89" s="15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ht="13">
      <c r="A90" s="15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ht="13">
      <c r="A91" s="15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ht="13">
      <c r="A92" s="15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ht="13">
      <c r="A93" s="15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ht="13">
      <c r="A94" s="15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ht="13">
      <c r="A95" s="15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ht="13">
      <c r="A96" s="15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ht="13">
      <c r="A97" s="15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ht="13">
      <c r="A98" s="15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ht="13">
      <c r="A99" s="15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ht="13">
      <c r="A100" s="15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workbookViewId="0"/>
  </sheetViews>
  <sheetFormatPr baseColWidth="10" defaultColWidth="14.5" defaultRowHeight="12.75" customHeight="1"/>
  <sheetData>
    <row r="1" spans="1:6" ht="12.75" customHeight="1">
      <c r="A1" s="19" t="s">
        <v>475</v>
      </c>
    </row>
    <row r="2" spans="1:6" ht="12.75" customHeight="1">
      <c r="A2" t="str">
        <f ca="1">IFERROR(__xludf.DUMMYFUNCTION("IMPORTHTML(A1, ""table"", 1)"),"#N/A")</f>
        <v>#N/A</v>
      </c>
    </row>
    <row r="11" spans="1:6" ht="12.75" customHeight="1">
      <c r="B11">
        <v>1690</v>
      </c>
      <c r="C11">
        <v>57301</v>
      </c>
      <c r="D11">
        <v>2229</v>
      </c>
      <c r="E11">
        <v>1684</v>
      </c>
      <c r="F11">
        <v>6</v>
      </c>
    </row>
    <row r="12" spans="1:6" ht="12.75" customHeight="1">
      <c r="B12">
        <v>1073</v>
      </c>
      <c r="C12">
        <v>59889</v>
      </c>
      <c r="D12">
        <v>1367</v>
      </c>
      <c r="E12">
        <v>1069</v>
      </c>
      <c r="F12">
        <v>4</v>
      </c>
    </row>
    <row r="13" spans="1:6" ht="12.75" customHeight="1">
      <c r="B13">
        <v>355</v>
      </c>
      <c r="C13">
        <v>6302</v>
      </c>
      <c r="D13">
        <v>430</v>
      </c>
      <c r="E13">
        <v>353</v>
      </c>
      <c r="F13">
        <v>2</v>
      </c>
    </row>
    <row r="14" spans="1:6" ht="12.75" customHeight="1">
      <c r="A14">
        <v>192</v>
      </c>
      <c r="C14">
        <v>42303</v>
      </c>
      <c r="D14">
        <v>340</v>
      </c>
      <c r="E14">
        <v>186</v>
      </c>
      <c r="F14">
        <v>6</v>
      </c>
    </row>
    <row r="15" spans="1:6" ht="12.75" customHeight="1">
      <c r="A15">
        <v>361</v>
      </c>
      <c r="C15">
        <v>60000</v>
      </c>
      <c r="D15">
        <v>584</v>
      </c>
      <c r="E15">
        <v>356</v>
      </c>
      <c r="F15">
        <v>5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2.75" customHeight="1"/>
  <cols>
    <col min="1" max="1" width="43.6640625" customWidth="1"/>
    <col min="2" max="2" width="17.33203125" customWidth="1"/>
    <col min="3" max="3" width="36" customWidth="1"/>
    <col min="4" max="4" width="17.1640625" customWidth="1"/>
    <col min="5" max="8" width="17.33203125" customWidth="1"/>
    <col min="9" max="9" width="17.1640625" customWidth="1"/>
    <col min="10" max="19" width="17.33203125" customWidth="1"/>
  </cols>
  <sheetData>
    <row r="1" spans="1:15" ht="12.75" customHeight="1">
      <c r="A1" s="8" t="s">
        <v>0</v>
      </c>
      <c r="B1" s="20" t="s">
        <v>1</v>
      </c>
      <c r="C1" s="8" t="s">
        <v>3</v>
      </c>
      <c r="D1" s="11" t="s">
        <v>4</v>
      </c>
      <c r="E1" s="17" t="s">
        <v>5</v>
      </c>
      <c r="F1" s="11" t="s">
        <v>6</v>
      </c>
      <c r="G1" s="11" t="s">
        <v>7</v>
      </c>
      <c r="H1" s="21" t="s">
        <v>476</v>
      </c>
      <c r="I1" s="21" t="s">
        <v>477</v>
      </c>
      <c r="J1" s="21" t="s">
        <v>478</v>
      </c>
      <c r="K1" s="21" t="s">
        <v>479</v>
      </c>
      <c r="L1" s="21" t="s">
        <v>480</v>
      </c>
      <c r="M1" s="21" t="s">
        <v>481</v>
      </c>
      <c r="N1" s="21" t="s">
        <v>482</v>
      </c>
      <c r="O1" s="21" t="s">
        <v>483</v>
      </c>
    </row>
    <row r="2" spans="1:15" ht="12.75" customHeight="1">
      <c r="A2" s="8" t="s">
        <v>190</v>
      </c>
      <c r="B2" s="6">
        <v>41507</v>
      </c>
      <c r="C2" s="8" t="s">
        <v>484</v>
      </c>
      <c r="D2" s="11">
        <v>366</v>
      </c>
      <c r="E2" s="17">
        <v>76223</v>
      </c>
      <c r="F2" s="11">
        <v>596</v>
      </c>
      <c r="G2" s="11">
        <v>360</v>
      </c>
      <c r="H2" s="21">
        <v>0.78</v>
      </c>
      <c r="I2" s="21">
        <v>0.2</v>
      </c>
      <c r="J2" s="21">
        <v>0.02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</row>
    <row r="3" spans="1:15" ht="12.75" customHeight="1">
      <c r="A3" s="8" t="s">
        <v>190</v>
      </c>
      <c r="B3" s="6">
        <v>41507</v>
      </c>
      <c r="C3" s="8" t="s">
        <v>485</v>
      </c>
      <c r="D3" s="11">
        <v>375</v>
      </c>
      <c r="E3" s="17">
        <v>76607</v>
      </c>
      <c r="F3" s="11">
        <v>627</v>
      </c>
      <c r="G3" s="11">
        <v>371</v>
      </c>
      <c r="H3" s="21">
        <v>0.64</v>
      </c>
      <c r="I3" s="21">
        <v>0.24</v>
      </c>
      <c r="J3" s="21">
        <v>0.05</v>
      </c>
      <c r="K3" s="21">
        <v>0.03</v>
      </c>
      <c r="L3" s="21">
        <v>0.02</v>
      </c>
      <c r="M3" s="21">
        <v>0.02</v>
      </c>
      <c r="N3" s="21">
        <v>0</v>
      </c>
      <c r="O3" s="21">
        <v>0</v>
      </c>
    </row>
    <row r="4" spans="1:15" ht="12.75" customHeight="1">
      <c r="A4" s="8" t="s">
        <v>190</v>
      </c>
      <c r="B4" s="6">
        <v>41507</v>
      </c>
      <c r="C4" s="8" t="s">
        <v>486</v>
      </c>
      <c r="D4" s="11">
        <v>491</v>
      </c>
      <c r="E4" s="17">
        <v>1722</v>
      </c>
      <c r="F4" s="11">
        <v>615</v>
      </c>
      <c r="G4" s="11">
        <v>449</v>
      </c>
      <c r="H4" s="21">
        <v>0.06</v>
      </c>
      <c r="I4" s="21">
        <v>0.06</v>
      </c>
      <c r="J4" s="21">
        <v>0.11</v>
      </c>
      <c r="K4" s="21">
        <v>0.14000000000000001</v>
      </c>
      <c r="L4" s="21">
        <v>0.17</v>
      </c>
      <c r="M4" s="21">
        <v>0.11</v>
      </c>
      <c r="N4" s="21">
        <v>0.09</v>
      </c>
      <c r="O4" s="21">
        <v>0.26</v>
      </c>
    </row>
    <row r="5" spans="1:15" ht="12.75" customHeight="1">
      <c r="A5" s="8" t="s">
        <v>190</v>
      </c>
      <c r="B5" s="6">
        <v>41507</v>
      </c>
      <c r="C5" s="8" t="s">
        <v>487</v>
      </c>
      <c r="D5" s="11">
        <v>263</v>
      </c>
      <c r="E5" s="17">
        <v>71001</v>
      </c>
      <c r="F5" s="11">
        <v>385</v>
      </c>
      <c r="G5" s="11">
        <v>257</v>
      </c>
      <c r="H5" s="21">
        <v>0.72</v>
      </c>
      <c r="I5" s="21">
        <v>0.24</v>
      </c>
      <c r="J5" s="21">
        <v>0.03</v>
      </c>
      <c r="K5" s="21">
        <v>0</v>
      </c>
      <c r="L5" s="21">
        <v>0.01</v>
      </c>
      <c r="M5" s="21">
        <v>0</v>
      </c>
      <c r="N5" s="21">
        <v>0</v>
      </c>
      <c r="O5" s="21">
        <v>0</v>
      </c>
    </row>
    <row r="6" spans="1:15" ht="12.75" customHeight="1">
      <c r="A6" s="8" t="s">
        <v>190</v>
      </c>
      <c r="B6" s="6">
        <v>41507</v>
      </c>
      <c r="C6" s="8" t="s">
        <v>488</v>
      </c>
      <c r="D6" s="11">
        <v>264</v>
      </c>
      <c r="E6" s="17">
        <v>79223</v>
      </c>
      <c r="F6" s="11">
        <v>385</v>
      </c>
      <c r="G6" s="11">
        <v>264</v>
      </c>
      <c r="H6" s="21">
        <v>0.72</v>
      </c>
      <c r="I6" s="21">
        <v>0.16</v>
      </c>
      <c r="J6" s="21">
        <v>7.0000000000000007E-2</v>
      </c>
      <c r="K6" s="21">
        <v>0.03</v>
      </c>
      <c r="L6" s="21">
        <v>0.02</v>
      </c>
      <c r="M6" s="21">
        <v>0</v>
      </c>
      <c r="N6" s="21">
        <v>0</v>
      </c>
      <c r="O6" s="21">
        <v>0</v>
      </c>
    </row>
    <row r="7" spans="1:15" ht="12.75" customHeight="1">
      <c r="A7" s="8" t="s">
        <v>191</v>
      </c>
      <c r="B7" s="6">
        <v>41493</v>
      </c>
      <c r="C7" s="8" t="s">
        <v>484</v>
      </c>
      <c r="D7" s="11">
        <v>373</v>
      </c>
      <c r="E7" s="17">
        <v>75556</v>
      </c>
      <c r="F7" s="11">
        <v>754</v>
      </c>
      <c r="G7" s="11">
        <v>371</v>
      </c>
      <c r="H7" s="21">
        <v>0.78</v>
      </c>
      <c r="I7" s="21">
        <v>0.2</v>
      </c>
      <c r="J7" s="21">
        <v>0.02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</row>
    <row r="8" spans="1:15" ht="12.75" customHeight="1">
      <c r="A8" s="8" t="s">
        <v>191</v>
      </c>
      <c r="B8" s="6">
        <v>41493</v>
      </c>
      <c r="C8" s="8" t="s">
        <v>485</v>
      </c>
      <c r="D8" s="11">
        <v>380</v>
      </c>
      <c r="E8" s="17">
        <v>77600</v>
      </c>
      <c r="F8" s="11">
        <v>682</v>
      </c>
      <c r="G8" s="11">
        <v>373</v>
      </c>
      <c r="H8" s="21">
        <v>0.64</v>
      </c>
      <c r="I8" s="21">
        <v>0.24</v>
      </c>
      <c r="J8" s="21">
        <v>0.05</v>
      </c>
      <c r="K8" s="21">
        <v>0.03</v>
      </c>
      <c r="L8" s="21">
        <v>0.02</v>
      </c>
      <c r="M8" s="21">
        <v>0.02</v>
      </c>
      <c r="N8" s="21">
        <v>0</v>
      </c>
      <c r="O8" s="21">
        <v>0</v>
      </c>
    </row>
    <row r="9" spans="1:15" ht="12.75" customHeight="1">
      <c r="A9" s="8" t="s">
        <v>191</v>
      </c>
      <c r="B9" s="6">
        <v>41493</v>
      </c>
      <c r="C9" s="8" t="s">
        <v>486</v>
      </c>
      <c r="D9" s="11">
        <v>482</v>
      </c>
      <c r="E9" s="17">
        <v>1792</v>
      </c>
      <c r="F9" s="11">
        <v>568</v>
      </c>
      <c r="G9" s="11">
        <v>481</v>
      </c>
      <c r="H9" s="21">
        <v>0.06</v>
      </c>
      <c r="I9" s="21">
        <v>0.06</v>
      </c>
      <c r="J9" s="21">
        <v>0.11</v>
      </c>
      <c r="K9" s="21">
        <v>0.14000000000000001</v>
      </c>
      <c r="L9" s="21">
        <v>0.17</v>
      </c>
      <c r="M9" s="21">
        <v>0.11</v>
      </c>
      <c r="N9" s="21">
        <v>0.09</v>
      </c>
      <c r="O9" s="21">
        <v>0.26</v>
      </c>
    </row>
    <row r="10" spans="1:15" ht="12.75" customHeight="1">
      <c r="A10" s="8" t="s">
        <v>191</v>
      </c>
      <c r="B10" s="6">
        <v>41493</v>
      </c>
      <c r="C10" s="8" t="s">
        <v>487</v>
      </c>
      <c r="D10" s="11">
        <v>258</v>
      </c>
      <c r="E10" s="17">
        <v>68251</v>
      </c>
      <c r="F10" s="11">
        <v>364</v>
      </c>
      <c r="G10" s="11">
        <v>257</v>
      </c>
      <c r="H10" s="21">
        <v>0.72</v>
      </c>
      <c r="I10" s="21">
        <v>0.24</v>
      </c>
      <c r="J10" s="21">
        <v>0.03</v>
      </c>
      <c r="K10" s="21">
        <v>0</v>
      </c>
      <c r="L10" s="21">
        <v>0.01</v>
      </c>
      <c r="M10" s="21">
        <v>0</v>
      </c>
      <c r="N10" s="21">
        <v>0</v>
      </c>
      <c r="O10" s="21">
        <v>0</v>
      </c>
    </row>
    <row r="11" spans="1:15" ht="12.75" customHeight="1">
      <c r="A11" s="8" t="s">
        <v>191</v>
      </c>
      <c r="B11" s="6">
        <v>41493</v>
      </c>
      <c r="C11" s="8" t="s">
        <v>488</v>
      </c>
      <c r="D11" s="11">
        <v>264</v>
      </c>
      <c r="E11" s="17">
        <v>77989</v>
      </c>
      <c r="F11" s="11">
        <v>407</v>
      </c>
      <c r="G11" s="11">
        <v>261</v>
      </c>
      <c r="H11" s="21">
        <v>0.72</v>
      </c>
      <c r="I11" s="21">
        <v>0.16</v>
      </c>
      <c r="J11" s="21">
        <v>7.0000000000000007E-2</v>
      </c>
      <c r="K11" s="21">
        <v>0.03</v>
      </c>
      <c r="L11" s="21">
        <v>0.02</v>
      </c>
      <c r="M11" s="21">
        <v>0</v>
      </c>
      <c r="N11" s="21">
        <v>0</v>
      </c>
      <c r="O11" s="21">
        <v>0</v>
      </c>
    </row>
    <row r="12" spans="1:15" ht="12.75" customHeight="1">
      <c r="A12" s="8" t="s">
        <v>192</v>
      </c>
      <c r="B12" s="6">
        <v>41472</v>
      </c>
      <c r="C12" s="8" t="s">
        <v>484</v>
      </c>
      <c r="D12" s="11">
        <v>334</v>
      </c>
      <c r="E12" s="17">
        <v>73989</v>
      </c>
      <c r="F12" s="11">
        <v>621</v>
      </c>
      <c r="G12" s="11">
        <v>332</v>
      </c>
      <c r="H12" s="21">
        <v>0.78</v>
      </c>
      <c r="I12" s="21">
        <v>0.2</v>
      </c>
      <c r="J12" s="21">
        <v>0.02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</row>
    <row r="13" spans="1:15" ht="12.75" customHeight="1">
      <c r="A13" s="8" t="s">
        <v>192</v>
      </c>
      <c r="B13" s="6">
        <v>41472</v>
      </c>
      <c r="C13" s="8" t="s">
        <v>485</v>
      </c>
      <c r="D13" s="11">
        <v>303</v>
      </c>
      <c r="E13" s="17">
        <v>76389</v>
      </c>
      <c r="F13" s="11">
        <v>574</v>
      </c>
      <c r="G13" s="11">
        <v>301</v>
      </c>
      <c r="H13" s="21">
        <v>0.64</v>
      </c>
      <c r="I13" s="21">
        <v>0.24</v>
      </c>
      <c r="J13" s="21">
        <v>0.05</v>
      </c>
      <c r="K13" s="21">
        <v>0.03</v>
      </c>
      <c r="L13" s="21">
        <v>0.02</v>
      </c>
      <c r="M13" s="21">
        <v>0.02</v>
      </c>
      <c r="N13" s="21">
        <v>0</v>
      </c>
      <c r="O13" s="21">
        <v>0</v>
      </c>
    </row>
    <row r="14" spans="1:15" ht="12.75" customHeight="1">
      <c r="A14" s="8" t="s">
        <v>192</v>
      </c>
      <c r="B14" s="6">
        <v>41472</v>
      </c>
      <c r="C14" s="8" t="s">
        <v>486</v>
      </c>
      <c r="D14" s="11">
        <v>526</v>
      </c>
      <c r="E14" s="17">
        <v>1712</v>
      </c>
      <c r="F14" s="11">
        <v>652</v>
      </c>
      <c r="G14" s="11">
        <v>516</v>
      </c>
      <c r="H14" s="21">
        <v>0.06</v>
      </c>
      <c r="I14" s="21">
        <v>0.06</v>
      </c>
      <c r="J14" s="21">
        <v>0.11</v>
      </c>
      <c r="K14" s="21">
        <v>0.14000000000000001</v>
      </c>
      <c r="L14" s="21">
        <v>0.17</v>
      </c>
      <c r="M14" s="21">
        <v>0.11</v>
      </c>
      <c r="N14" s="21">
        <v>0.09</v>
      </c>
      <c r="O14" s="21">
        <v>0.26</v>
      </c>
    </row>
    <row r="15" spans="1:15" ht="12.75" customHeight="1">
      <c r="A15" s="8" t="s">
        <v>192</v>
      </c>
      <c r="B15" s="6">
        <v>41472</v>
      </c>
      <c r="C15" s="8" t="s">
        <v>487</v>
      </c>
      <c r="D15" s="11">
        <v>232</v>
      </c>
      <c r="E15" s="17">
        <v>65036</v>
      </c>
      <c r="F15" s="11">
        <v>335</v>
      </c>
      <c r="G15" s="11">
        <v>226</v>
      </c>
      <c r="H15" s="21">
        <v>0.72</v>
      </c>
      <c r="I15" s="21">
        <v>0.24</v>
      </c>
      <c r="J15" s="21">
        <v>0.03</v>
      </c>
      <c r="K15" s="21">
        <v>0</v>
      </c>
      <c r="L15" s="21">
        <v>0.01</v>
      </c>
      <c r="M15" s="21">
        <v>0</v>
      </c>
      <c r="N15" s="21">
        <v>0</v>
      </c>
      <c r="O15" s="21">
        <v>0</v>
      </c>
    </row>
    <row r="16" spans="1:15" ht="12.75" customHeight="1">
      <c r="A16" s="8" t="s">
        <v>192</v>
      </c>
      <c r="B16" s="6">
        <v>41472</v>
      </c>
      <c r="C16" s="8" t="s">
        <v>488</v>
      </c>
      <c r="D16" s="11">
        <v>240</v>
      </c>
      <c r="E16" s="17">
        <v>76802</v>
      </c>
      <c r="F16" s="11">
        <v>425</v>
      </c>
      <c r="G16" s="11">
        <v>237</v>
      </c>
      <c r="H16" s="21">
        <v>0.72</v>
      </c>
      <c r="I16" s="21">
        <v>0.16</v>
      </c>
      <c r="J16" s="21">
        <v>7.0000000000000007E-2</v>
      </c>
      <c r="K16" s="21">
        <v>0.03</v>
      </c>
      <c r="L16" s="21">
        <v>0.02</v>
      </c>
      <c r="M16" s="21">
        <v>0</v>
      </c>
      <c r="N16" s="21">
        <v>0</v>
      </c>
      <c r="O16" s="21">
        <v>0</v>
      </c>
    </row>
    <row r="17" spans="1:15" ht="12.75" customHeight="1">
      <c r="A17" s="8" t="s">
        <v>193</v>
      </c>
      <c r="B17" s="6">
        <v>41458</v>
      </c>
      <c r="C17" s="8" t="s">
        <v>484</v>
      </c>
      <c r="D17" s="11">
        <v>338</v>
      </c>
      <c r="E17" s="17">
        <v>73100</v>
      </c>
      <c r="F17" s="11">
        <v>716</v>
      </c>
      <c r="G17" s="11">
        <v>328</v>
      </c>
      <c r="H17" s="21">
        <v>0.78</v>
      </c>
      <c r="I17" s="21">
        <v>0.2</v>
      </c>
      <c r="J17" s="21">
        <v>0.02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</row>
    <row r="18" spans="1:15" ht="12.75" customHeight="1">
      <c r="A18" s="8" t="s">
        <v>193</v>
      </c>
      <c r="B18" s="6">
        <v>41458</v>
      </c>
      <c r="C18" s="8" t="s">
        <v>485</v>
      </c>
      <c r="D18" s="11">
        <v>331</v>
      </c>
      <c r="E18" s="17">
        <v>77110</v>
      </c>
      <c r="F18" s="11">
        <v>652</v>
      </c>
      <c r="G18" s="11">
        <v>325</v>
      </c>
      <c r="H18" s="21">
        <v>0.64</v>
      </c>
      <c r="I18" s="21">
        <v>0.24</v>
      </c>
      <c r="J18" s="21">
        <v>0.05</v>
      </c>
      <c r="K18" s="21">
        <v>0.03</v>
      </c>
      <c r="L18" s="21">
        <v>0.02</v>
      </c>
      <c r="M18" s="21">
        <v>0.02</v>
      </c>
      <c r="N18" s="21">
        <v>0</v>
      </c>
      <c r="O18" s="21">
        <v>0</v>
      </c>
    </row>
    <row r="19" spans="1:15" ht="12.75" customHeight="1">
      <c r="A19" s="8" t="s">
        <v>193</v>
      </c>
      <c r="B19" s="6">
        <v>41458</v>
      </c>
      <c r="C19" s="8" t="s">
        <v>486</v>
      </c>
      <c r="D19" s="11">
        <v>538</v>
      </c>
      <c r="E19" s="17">
        <v>1610</v>
      </c>
      <c r="F19" s="11">
        <v>679</v>
      </c>
      <c r="G19" s="11">
        <v>536</v>
      </c>
      <c r="H19" s="21">
        <v>0.06</v>
      </c>
      <c r="I19" s="21">
        <v>0.06</v>
      </c>
      <c r="J19" s="21">
        <v>0.11</v>
      </c>
      <c r="K19" s="21">
        <v>0.14000000000000001</v>
      </c>
      <c r="L19" s="21">
        <v>0.17</v>
      </c>
      <c r="M19" s="21">
        <v>0.11</v>
      </c>
      <c r="N19" s="21">
        <v>0.09</v>
      </c>
      <c r="O19" s="21">
        <v>0.26</v>
      </c>
    </row>
    <row r="20" spans="1:15" ht="12.75" customHeight="1">
      <c r="A20" s="8" t="s">
        <v>193</v>
      </c>
      <c r="B20" s="6">
        <v>41458</v>
      </c>
      <c r="C20" s="8" t="s">
        <v>487</v>
      </c>
      <c r="D20" s="11">
        <v>226</v>
      </c>
      <c r="E20" s="17">
        <v>61011</v>
      </c>
      <c r="F20" s="11">
        <v>301</v>
      </c>
      <c r="G20" s="11">
        <v>226</v>
      </c>
      <c r="H20" s="21">
        <v>0.72</v>
      </c>
      <c r="I20" s="21">
        <v>0.24</v>
      </c>
      <c r="J20" s="21">
        <v>0.03</v>
      </c>
      <c r="K20" s="21">
        <v>0</v>
      </c>
      <c r="L20" s="21">
        <v>0.01</v>
      </c>
      <c r="M20" s="21">
        <v>0</v>
      </c>
      <c r="N20" s="21">
        <v>0</v>
      </c>
      <c r="O20" s="21">
        <v>0</v>
      </c>
    </row>
    <row r="21" spans="1:15" ht="12.75" customHeight="1">
      <c r="A21" s="8" t="s">
        <v>193</v>
      </c>
      <c r="B21" s="6">
        <v>41458</v>
      </c>
      <c r="C21" s="8" t="s">
        <v>488</v>
      </c>
      <c r="D21" s="11">
        <v>288</v>
      </c>
      <c r="E21" s="17">
        <v>77000</v>
      </c>
      <c r="F21" s="11">
        <v>485</v>
      </c>
      <c r="G21" s="11">
        <v>284</v>
      </c>
      <c r="H21" s="21">
        <v>0.72</v>
      </c>
      <c r="I21" s="21">
        <v>0.16</v>
      </c>
      <c r="J21" s="21">
        <v>7.0000000000000007E-2</v>
      </c>
      <c r="K21" s="21">
        <v>0.03</v>
      </c>
      <c r="L21" s="21">
        <v>0.02</v>
      </c>
      <c r="M21" s="21">
        <v>0</v>
      </c>
      <c r="N21" s="21">
        <v>0</v>
      </c>
      <c r="O21" s="21">
        <v>0</v>
      </c>
    </row>
    <row r="22" spans="1:15" ht="12.75" customHeight="1">
      <c r="A22" s="8" t="s">
        <v>194</v>
      </c>
      <c r="B22" s="6">
        <v>41444</v>
      </c>
      <c r="C22" s="8" t="s">
        <v>484</v>
      </c>
      <c r="D22" s="11">
        <v>342</v>
      </c>
      <c r="E22" s="17">
        <v>69903</v>
      </c>
      <c r="F22" s="11">
        <v>788</v>
      </c>
      <c r="G22" s="11">
        <v>341</v>
      </c>
      <c r="H22" s="21">
        <v>0.78</v>
      </c>
      <c r="I22" s="21">
        <v>0.2</v>
      </c>
      <c r="J22" s="21">
        <v>0.02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</row>
    <row r="23" spans="1:15" ht="12.75" customHeight="1">
      <c r="A23" s="8" t="s">
        <v>194</v>
      </c>
      <c r="B23" s="6">
        <v>41444</v>
      </c>
      <c r="C23" s="8" t="s">
        <v>485</v>
      </c>
      <c r="D23" s="11">
        <v>305</v>
      </c>
      <c r="E23" s="17">
        <v>81751</v>
      </c>
      <c r="F23" s="11">
        <v>734</v>
      </c>
      <c r="G23" s="11">
        <v>304</v>
      </c>
      <c r="H23" s="21">
        <v>0.64</v>
      </c>
      <c r="I23" s="21">
        <v>0.24</v>
      </c>
      <c r="J23" s="21">
        <v>0.05</v>
      </c>
      <c r="K23" s="21">
        <v>0.03</v>
      </c>
      <c r="L23" s="21">
        <v>0.02</v>
      </c>
      <c r="M23" s="21">
        <v>0.02</v>
      </c>
      <c r="N23" s="21">
        <v>0</v>
      </c>
      <c r="O23" s="21">
        <v>0</v>
      </c>
    </row>
    <row r="24" spans="1:15" ht="12.75" customHeight="1">
      <c r="A24" s="8" t="s">
        <v>194</v>
      </c>
      <c r="B24" s="6">
        <v>41444</v>
      </c>
      <c r="C24" s="8" t="s">
        <v>486</v>
      </c>
      <c r="D24" s="11">
        <v>554</v>
      </c>
      <c r="E24" s="17">
        <v>1712</v>
      </c>
      <c r="F24" s="11">
        <v>647</v>
      </c>
      <c r="G24" s="11">
        <v>534</v>
      </c>
      <c r="H24" s="21">
        <v>0.06</v>
      </c>
      <c r="I24" s="21">
        <v>0.06</v>
      </c>
      <c r="J24" s="21">
        <v>0.11</v>
      </c>
      <c r="K24" s="21">
        <v>0.14000000000000001</v>
      </c>
      <c r="L24" s="21">
        <v>0.17</v>
      </c>
      <c r="M24" s="21">
        <v>0.11</v>
      </c>
      <c r="N24" s="21">
        <v>0.09</v>
      </c>
      <c r="O24" s="21">
        <v>0.26</v>
      </c>
    </row>
    <row r="25" spans="1:15" ht="12.75" customHeight="1">
      <c r="A25" s="8" t="s">
        <v>194</v>
      </c>
      <c r="B25" s="6">
        <v>41444</v>
      </c>
      <c r="C25" s="8" t="s">
        <v>487</v>
      </c>
      <c r="D25" s="11">
        <v>227</v>
      </c>
      <c r="E25" s="17">
        <v>59001</v>
      </c>
      <c r="F25" s="11">
        <v>289</v>
      </c>
      <c r="G25" s="11">
        <v>221</v>
      </c>
      <c r="H25" s="21">
        <v>0.72</v>
      </c>
      <c r="I25" s="21">
        <v>0.24</v>
      </c>
      <c r="J25" s="21">
        <v>0.03</v>
      </c>
      <c r="K25" s="21">
        <v>0</v>
      </c>
      <c r="L25" s="21">
        <v>0.01</v>
      </c>
      <c r="M25" s="21">
        <v>0</v>
      </c>
      <c r="N25" s="21">
        <v>0</v>
      </c>
      <c r="O25" s="21">
        <v>0</v>
      </c>
    </row>
    <row r="26" spans="1:15" ht="12.75" customHeight="1">
      <c r="A26" s="8" t="s">
        <v>194</v>
      </c>
      <c r="B26" s="6">
        <v>41444</v>
      </c>
      <c r="C26" s="8" t="s">
        <v>488</v>
      </c>
      <c r="D26" s="11">
        <v>251</v>
      </c>
      <c r="E26" s="17">
        <v>83001</v>
      </c>
      <c r="F26" s="11">
        <v>466</v>
      </c>
      <c r="G26" s="11">
        <v>250</v>
      </c>
      <c r="H26" s="21">
        <v>0.72</v>
      </c>
      <c r="I26" s="21">
        <v>0.16</v>
      </c>
      <c r="J26" s="21">
        <v>7.0000000000000007E-2</v>
      </c>
      <c r="K26" s="21">
        <v>0.03</v>
      </c>
      <c r="L26" s="21">
        <v>0.02</v>
      </c>
      <c r="M26" s="21">
        <v>0</v>
      </c>
      <c r="N26" s="21">
        <v>0</v>
      </c>
      <c r="O26" s="21">
        <v>0</v>
      </c>
    </row>
    <row r="27" spans="1:15" ht="12.75" customHeight="1">
      <c r="A27" s="8" t="s">
        <v>195</v>
      </c>
      <c r="B27" s="6">
        <v>41430</v>
      </c>
      <c r="C27" s="8" t="s">
        <v>484</v>
      </c>
      <c r="D27" s="11">
        <v>341</v>
      </c>
      <c r="E27" s="17">
        <v>67301</v>
      </c>
      <c r="F27" s="11">
        <v>855</v>
      </c>
      <c r="G27" s="11">
        <v>336</v>
      </c>
      <c r="H27" s="21">
        <v>0.78</v>
      </c>
      <c r="I27" s="21">
        <v>0.2</v>
      </c>
      <c r="J27" s="21">
        <v>0.02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</row>
    <row r="28" spans="1:15" ht="12.75" customHeight="1">
      <c r="A28" s="8" t="s">
        <v>195</v>
      </c>
      <c r="B28" s="6">
        <v>41430</v>
      </c>
      <c r="C28" s="8" t="s">
        <v>485</v>
      </c>
      <c r="D28" s="11">
        <v>302</v>
      </c>
      <c r="E28" s="17">
        <v>75000</v>
      </c>
      <c r="F28" s="11">
        <v>732</v>
      </c>
      <c r="G28" s="11">
        <v>274</v>
      </c>
      <c r="H28" s="21">
        <v>0.64</v>
      </c>
      <c r="I28" s="21">
        <v>0.24</v>
      </c>
      <c r="J28" s="21">
        <v>0.05</v>
      </c>
      <c r="K28" s="21">
        <v>0.03</v>
      </c>
      <c r="L28" s="21">
        <v>0.02</v>
      </c>
      <c r="M28" s="21">
        <v>0.02</v>
      </c>
      <c r="N28" s="21">
        <v>0</v>
      </c>
      <c r="O28" s="21">
        <v>0</v>
      </c>
    </row>
    <row r="29" spans="1:15" ht="12.75" customHeight="1">
      <c r="A29" s="8" t="s">
        <v>195</v>
      </c>
      <c r="B29" s="6">
        <v>41430</v>
      </c>
      <c r="C29" s="8" t="s">
        <v>486</v>
      </c>
      <c r="D29" s="11">
        <v>511</v>
      </c>
      <c r="E29" s="17">
        <v>1701</v>
      </c>
      <c r="F29" s="11">
        <v>616</v>
      </c>
      <c r="G29" s="11">
        <v>479</v>
      </c>
      <c r="H29" s="21">
        <v>0.06</v>
      </c>
      <c r="I29" s="21">
        <v>0.06</v>
      </c>
      <c r="J29" s="21">
        <v>0.11</v>
      </c>
      <c r="K29" s="21">
        <v>0.14000000000000001</v>
      </c>
      <c r="L29" s="21">
        <v>0.17</v>
      </c>
      <c r="M29" s="21">
        <v>0.11</v>
      </c>
      <c r="N29" s="21">
        <v>0.09</v>
      </c>
      <c r="O29" s="21">
        <v>0.26</v>
      </c>
    </row>
    <row r="30" spans="1:15" ht="12.75" customHeight="1">
      <c r="A30" s="8" t="s">
        <v>195</v>
      </c>
      <c r="B30" s="6">
        <v>41430</v>
      </c>
      <c r="C30" s="8" t="s">
        <v>487</v>
      </c>
      <c r="D30" s="11">
        <v>227</v>
      </c>
      <c r="E30" s="17">
        <v>57989</v>
      </c>
      <c r="F30" s="11">
        <v>292</v>
      </c>
      <c r="G30" s="11">
        <v>226</v>
      </c>
      <c r="H30" s="21">
        <v>0.72</v>
      </c>
      <c r="I30" s="21">
        <v>0.24</v>
      </c>
      <c r="J30" s="21">
        <v>0.03</v>
      </c>
      <c r="K30" s="21">
        <v>0</v>
      </c>
      <c r="L30" s="21">
        <v>0.01</v>
      </c>
      <c r="M30" s="21">
        <v>0</v>
      </c>
      <c r="N30" s="21">
        <v>0</v>
      </c>
      <c r="O30" s="21">
        <v>0</v>
      </c>
    </row>
    <row r="31" spans="1:15" ht="12.75" customHeight="1">
      <c r="A31" s="8" t="s">
        <v>195</v>
      </c>
      <c r="B31" s="6">
        <v>41430</v>
      </c>
      <c r="C31" s="8" t="s">
        <v>488</v>
      </c>
      <c r="D31" s="11">
        <v>239</v>
      </c>
      <c r="E31" s="17">
        <v>76000</v>
      </c>
      <c r="F31" s="11">
        <v>534</v>
      </c>
      <c r="G31" s="11">
        <v>189</v>
      </c>
      <c r="H31" s="21">
        <v>0.72</v>
      </c>
      <c r="I31" s="21">
        <v>0.16</v>
      </c>
      <c r="J31" s="21">
        <v>7.0000000000000007E-2</v>
      </c>
      <c r="K31" s="21">
        <v>0.03</v>
      </c>
      <c r="L31" s="21">
        <v>0.02</v>
      </c>
      <c r="M31" s="21">
        <v>0</v>
      </c>
      <c r="N31" s="21">
        <v>0</v>
      </c>
      <c r="O31" s="21">
        <v>0</v>
      </c>
    </row>
    <row r="32" spans="1:15" ht="12.75" customHeight="1">
      <c r="B32" s="22"/>
      <c r="D32" s="9"/>
      <c r="E32" s="15"/>
      <c r="F32" s="9"/>
      <c r="G32" s="9"/>
      <c r="H32" s="23"/>
      <c r="I32" s="23"/>
      <c r="J32" s="23"/>
      <c r="K32" s="23"/>
      <c r="L32" s="23"/>
      <c r="M32" s="23"/>
      <c r="N32" s="23"/>
      <c r="O32" s="23"/>
    </row>
    <row r="33" spans="2:15" ht="12.75" customHeight="1">
      <c r="B33" s="22"/>
      <c r="D33" s="9"/>
      <c r="E33" s="15"/>
      <c r="F33" s="9"/>
      <c r="G33" s="9"/>
      <c r="H33" s="23"/>
      <c r="I33" s="23"/>
      <c r="J33" s="23"/>
      <c r="K33" s="23"/>
      <c r="L33" s="23"/>
      <c r="M33" s="23"/>
      <c r="N33" s="23"/>
      <c r="O33" s="23"/>
    </row>
    <row r="34" spans="2:15" ht="12.75" customHeight="1">
      <c r="B34" s="22"/>
      <c r="D34" s="9"/>
      <c r="E34" s="15"/>
      <c r="F34" s="9"/>
      <c r="G34" s="9"/>
      <c r="H34" s="23"/>
      <c r="I34" s="23"/>
      <c r="J34" s="23"/>
      <c r="K34" s="23"/>
      <c r="L34" s="23"/>
      <c r="M34" s="23"/>
      <c r="N34" s="23"/>
      <c r="O34" s="23"/>
    </row>
    <row r="35" spans="2:15" ht="12.75" customHeight="1">
      <c r="B35" s="22"/>
      <c r="D35" s="9"/>
      <c r="E35" s="15"/>
      <c r="F35" s="9"/>
      <c r="G35" s="9"/>
      <c r="H35" s="23"/>
      <c r="I35" s="23"/>
      <c r="J35" s="23"/>
      <c r="K35" s="23"/>
      <c r="L35" s="23"/>
      <c r="M35" s="23"/>
      <c r="N35" s="23"/>
      <c r="O35" s="23"/>
    </row>
    <row r="36" spans="2:15" ht="12.75" customHeight="1">
      <c r="B36" s="22"/>
      <c r="D36" s="9"/>
      <c r="E36" s="15"/>
      <c r="F36" s="9"/>
      <c r="G36" s="9"/>
      <c r="H36" s="23"/>
      <c r="I36" s="23"/>
      <c r="J36" s="23"/>
      <c r="K36" s="23"/>
      <c r="L36" s="23"/>
      <c r="M36" s="23"/>
      <c r="N36" s="23"/>
      <c r="O36" s="23"/>
    </row>
    <row r="37" spans="2:15" ht="12.75" customHeight="1">
      <c r="B37" s="22"/>
      <c r="D37" s="9"/>
      <c r="E37" s="15"/>
      <c r="F37" s="9"/>
      <c r="G37" s="9"/>
      <c r="H37" s="23"/>
      <c r="I37" s="23"/>
      <c r="J37" s="23"/>
      <c r="K37" s="23"/>
      <c r="L37" s="23"/>
      <c r="M37" s="23"/>
      <c r="N37" s="23"/>
      <c r="O37" s="23"/>
    </row>
    <row r="38" spans="2:15" ht="12.75" customHeight="1">
      <c r="B38" s="22"/>
      <c r="D38" s="9"/>
      <c r="E38" s="15"/>
      <c r="F38" s="9"/>
      <c r="G38" s="9"/>
      <c r="H38" s="23"/>
      <c r="I38" s="23"/>
      <c r="J38" s="23"/>
      <c r="K38" s="23"/>
      <c r="L38" s="23"/>
      <c r="M38" s="23"/>
      <c r="N38" s="23"/>
      <c r="O38" s="23"/>
    </row>
    <row r="39" spans="2:15" ht="12.75" customHeight="1">
      <c r="B39" s="22"/>
      <c r="D39" s="9"/>
      <c r="E39" s="15"/>
      <c r="F39" s="9"/>
      <c r="G39" s="9"/>
      <c r="H39" s="23"/>
      <c r="I39" s="23"/>
      <c r="J39" s="23"/>
      <c r="K39" s="23"/>
      <c r="L39" s="23"/>
      <c r="M39" s="23"/>
      <c r="N39" s="23"/>
      <c r="O39" s="23"/>
    </row>
    <row r="40" spans="2:15" ht="12.75" customHeight="1">
      <c r="B40" s="22"/>
      <c r="D40" s="9"/>
      <c r="E40" s="15"/>
      <c r="F40" s="9"/>
      <c r="G40" s="9"/>
      <c r="H40" s="23"/>
      <c r="I40" s="23"/>
      <c r="J40" s="23"/>
      <c r="K40" s="23"/>
      <c r="L40" s="23"/>
      <c r="M40" s="23"/>
      <c r="N40" s="23"/>
      <c r="O40" s="23"/>
    </row>
    <row r="41" spans="2:15" ht="12.75" customHeight="1">
      <c r="B41" s="22"/>
      <c r="D41" s="9"/>
      <c r="E41" s="15"/>
      <c r="F41" s="9"/>
      <c r="G41" s="9"/>
      <c r="H41" s="23"/>
      <c r="I41" s="23"/>
      <c r="J41" s="23"/>
      <c r="K41" s="23"/>
      <c r="L41" s="23"/>
      <c r="M41" s="23"/>
      <c r="N41" s="23"/>
      <c r="O41" s="23"/>
    </row>
    <row r="42" spans="2:15" ht="12.75" customHeight="1">
      <c r="B42" s="22"/>
      <c r="D42" s="9"/>
      <c r="E42" s="15"/>
      <c r="F42" s="9"/>
      <c r="G42" s="9"/>
      <c r="H42" s="23"/>
      <c r="I42" s="23"/>
      <c r="J42" s="23"/>
      <c r="K42" s="23"/>
      <c r="L42" s="23"/>
      <c r="M42" s="23"/>
      <c r="N42" s="23"/>
      <c r="O42" s="23"/>
    </row>
    <row r="43" spans="2:15" ht="12.75" customHeight="1">
      <c r="B43" s="22"/>
      <c r="D43" s="9"/>
      <c r="E43" s="15"/>
      <c r="F43" s="9"/>
      <c r="G43" s="9"/>
      <c r="H43" s="23"/>
      <c r="I43" s="23"/>
      <c r="J43" s="23"/>
      <c r="K43" s="23"/>
      <c r="L43" s="23"/>
      <c r="M43" s="23"/>
      <c r="N43" s="23"/>
      <c r="O43" s="23"/>
    </row>
    <row r="44" spans="2:15" ht="12.75" customHeight="1">
      <c r="B44" s="22"/>
      <c r="D44" s="9"/>
      <c r="E44" s="15"/>
      <c r="F44" s="9"/>
      <c r="G44" s="9"/>
      <c r="H44" s="23"/>
      <c r="I44" s="23"/>
      <c r="J44" s="23"/>
      <c r="K44" s="23"/>
      <c r="L44" s="23"/>
      <c r="M44" s="23"/>
      <c r="N44" s="23"/>
      <c r="O44" s="23"/>
    </row>
    <row r="45" spans="2:15" ht="12.75" customHeight="1">
      <c r="B45" s="22"/>
      <c r="D45" s="9"/>
      <c r="E45" s="15"/>
      <c r="F45" s="9"/>
      <c r="G45" s="9"/>
      <c r="H45" s="23"/>
      <c r="I45" s="23"/>
      <c r="J45" s="23"/>
      <c r="K45" s="23"/>
      <c r="L45" s="23"/>
      <c r="M45" s="23"/>
      <c r="N45" s="23"/>
      <c r="O45" s="23"/>
    </row>
    <row r="46" spans="2:15" ht="12.75" customHeight="1">
      <c r="B46" s="22"/>
      <c r="D46" s="9"/>
      <c r="E46" s="15"/>
      <c r="F46" s="9"/>
      <c r="G46" s="9"/>
      <c r="H46" s="23"/>
      <c r="I46" s="23"/>
      <c r="J46" s="23"/>
      <c r="K46" s="23"/>
      <c r="L46" s="23"/>
      <c r="M46" s="23"/>
      <c r="N46" s="23"/>
      <c r="O46" s="23"/>
    </row>
    <row r="47" spans="2:15" ht="12.75" customHeight="1">
      <c r="B47" s="22"/>
      <c r="D47" s="9"/>
      <c r="E47" s="15"/>
      <c r="F47" s="9"/>
      <c r="G47" s="9"/>
      <c r="H47" s="23"/>
      <c r="I47" s="23"/>
      <c r="J47" s="23"/>
      <c r="K47" s="23"/>
      <c r="L47" s="23"/>
      <c r="M47" s="23"/>
      <c r="N47" s="23"/>
      <c r="O47" s="23"/>
    </row>
    <row r="48" spans="2:15" ht="12.75" customHeight="1">
      <c r="B48" s="22"/>
      <c r="D48" s="9"/>
      <c r="E48" s="15"/>
      <c r="F48" s="9"/>
      <c r="G48" s="9"/>
      <c r="H48" s="23"/>
      <c r="I48" s="23"/>
      <c r="J48" s="23"/>
      <c r="K48" s="23"/>
      <c r="L48" s="23"/>
      <c r="M48" s="23"/>
      <c r="N48" s="23"/>
      <c r="O48" s="23"/>
    </row>
    <row r="49" spans="2:15" ht="12.75" customHeight="1">
      <c r="B49" s="22"/>
      <c r="D49" s="9"/>
      <c r="E49" s="15"/>
      <c r="F49" s="9"/>
      <c r="G49" s="9"/>
      <c r="H49" s="23"/>
      <c r="I49" s="23"/>
      <c r="J49" s="23"/>
      <c r="K49" s="23"/>
      <c r="L49" s="23"/>
      <c r="M49" s="23"/>
      <c r="N49" s="23"/>
      <c r="O49" s="23"/>
    </row>
    <row r="50" spans="2:15" ht="12.75" customHeight="1">
      <c r="B50" s="22"/>
      <c r="D50" s="9"/>
      <c r="E50" s="15"/>
      <c r="F50" s="9"/>
      <c r="G50" s="9"/>
      <c r="H50" s="23"/>
      <c r="I50" s="23"/>
      <c r="J50" s="23"/>
      <c r="K50" s="23"/>
      <c r="L50" s="23"/>
      <c r="M50" s="23"/>
      <c r="N50" s="23"/>
      <c r="O50" s="23"/>
    </row>
    <row r="51" spans="2:15" ht="12.75" customHeight="1">
      <c r="B51" s="22"/>
      <c r="D51" s="9"/>
      <c r="E51" s="15"/>
      <c r="F51" s="9"/>
      <c r="G51" s="9"/>
      <c r="H51" s="23"/>
      <c r="I51" s="23"/>
      <c r="J51" s="23"/>
      <c r="K51" s="23"/>
      <c r="L51" s="23"/>
      <c r="M51" s="23"/>
      <c r="N51" s="23"/>
      <c r="O51" s="23"/>
    </row>
    <row r="52" spans="2:15" ht="12.75" customHeight="1">
      <c r="B52" s="22"/>
      <c r="D52" s="9"/>
      <c r="E52" s="15"/>
      <c r="F52" s="9"/>
      <c r="G52" s="9"/>
      <c r="H52" s="23"/>
      <c r="I52" s="23"/>
      <c r="J52" s="23"/>
      <c r="K52" s="23"/>
      <c r="L52" s="23"/>
      <c r="M52" s="23"/>
      <c r="N52" s="23"/>
      <c r="O52" s="23"/>
    </row>
    <row r="53" spans="2:15" ht="12.75" customHeight="1">
      <c r="B53" s="22"/>
      <c r="D53" s="9"/>
      <c r="E53" s="15"/>
      <c r="F53" s="9"/>
      <c r="G53" s="9"/>
      <c r="H53" s="23"/>
      <c r="I53" s="23"/>
      <c r="J53" s="23"/>
      <c r="K53" s="23"/>
      <c r="L53" s="23"/>
      <c r="M53" s="23"/>
      <c r="N53" s="23"/>
      <c r="O53" s="23"/>
    </row>
    <row r="54" spans="2:15" ht="12.75" customHeight="1">
      <c r="B54" s="22"/>
      <c r="D54" s="9"/>
      <c r="E54" s="15"/>
      <c r="F54" s="9"/>
      <c r="G54" s="9"/>
      <c r="H54" s="23"/>
      <c r="I54" s="23"/>
      <c r="J54" s="23"/>
      <c r="K54" s="23"/>
      <c r="L54" s="23"/>
      <c r="M54" s="23"/>
      <c r="N54" s="23"/>
      <c r="O54" s="23"/>
    </row>
    <row r="55" spans="2:15" ht="12.75" customHeight="1">
      <c r="B55" s="22"/>
      <c r="D55" s="9"/>
      <c r="E55" s="15"/>
      <c r="F55" s="9"/>
      <c r="G55" s="9"/>
      <c r="H55" s="23"/>
      <c r="I55" s="23"/>
      <c r="J55" s="23"/>
      <c r="K55" s="23"/>
      <c r="L55" s="23"/>
      <c r="M55" s="23"/>
      <c r="N55" s="23"/>
      <c r="O55" s="23"/>
    </row>
    <row r="56" spans="2:15" ht="12.75" customHeight="1">
      <c r="B56" s="22"/>
      <c r="D56" s="9"/>
      <c r="E56" s="15"/>
      <c r="F56" s="9"/>
      <c r="G56" s="9"/>
      <c r="H56" s="23"/>
      <c r="I56" s="23"/>
      <c r="J56" s="23"/>
      <c r="K56" s="23"/>
      <c r="L56" s="23"/>
      <c r="M56" s="23"/>
      <c r="N56" s="23"/>
      <c r="O56" s="23"/>
    </row>
    <row r="57" spans="2:15" ht="12.75" customHeight="1">
      <c r="B57" s="22"/>
      <c r="D57" s="9"/>
      <c r="E57" s="15"/>
      <c r="F57" s="9"/>
      <c r="G57" s="9"/>
      <c r="H57" s="23"/>
      <c r="I57" s="23"/>
      <c r="J57" s="23"/>
      <c r="K57" s="23"/>
      <c r="L57" s="23"/>
      <c r="M57" s="23"/>
      <c r="N57" s="23"/>
      <c r="O57" s="23"/>
    </row>
    <row r="58" spans="2:15" ht="12.75" customHeight="1">
      <c r="B58" s="22"/>
      <c r="D58" s="9"/>
      <c r="E58" s="15"/>
      <c r="F58" s="9"/>
      <c r="G58" s="9"/>
      <c r="H58" s="23"/>
      <c r="I58" s="23"/>
      <c r="J58" s="23"/>
      <c r="K58" s="23"/>
      <c r="L58" s="23"/>
      <c r="M58" s="23"/>
      <c r="N58" s="23"/>
      <c r="O58" s="23"/>
    </row>
    <row r="59" spans="2:15" ht="12.75" customHeight="1">
      <c r="B59" s="22"/>
      <c r="D59" s="9"/>
      <c r="E59" s="15"/>
      <c r="F59" s="9"/>
      <c r="G59" s="9"/>
      <c r="H59" s="23"/>
      <c r="I59" s="23"/>
      <c r="J59" s="23"/>
      <c r="K59" s="23"/>
      <c r="L59" s="23"/>
      <c r="M59" s="23"/>
      <c r="N59" s="23"/>
      <c r="O59" s="23"/>
    </row>
    <row r="60" spans="2:15" ht="12.75" customHeight="1">
      <c r="B60" s="22"/>
      <c r="D60" s="9"/>
      <c r="E60" s="15"/>
      <c r="F60" s="9"/>
      <c r="G60" s="9"/>
      <c r="H60" s="23"/>
      <c r="I60" s="23"/>
      <c r="J60" s="23"/>
      <c r="K60" s="23"/>
      <c r="L60" s="23"/>
      <c r="M60" s="23"/>
      <c r="N60" s="23"/>
      <c r="O60" s="23"/>
    </row>
    <row r="61" spans="2:15" ht="12.75" customHeight="1">
      <c r="B61" s="22"/>
      <c r="D61" s="9"/>
      <c r="E61" s="15"/>
      <c r="F61" s="9"/>
      <c r="G61" s="9"/>
      <c r="H61" s="23"/>
      <c r="I61" s="23"/>
      <c r="J61" s="23"/>
      <c r="K61" s="23"/>
      <c r="L61" s="23"/>
      <c r="M61" s="23"/>
      <c r="N61" s="23"/>
      <c r="O61" s="23"/>
    </row>
    <row r="62" spans="2:15" ht="12.75" customHeight="1">
      <c r="B62" s="22"/>
      <c r="D62" s="9"/>
      <c r="E62" s="15"/>
      <c r="F62" s="9"/>
      <c r="G62" s="9"/>
      <c r="H62" s="23"/>
      <c r="I62" s="23"/>
      <c r="J62" s="23"/>
      <c r="K62" s="23"/>
      <c r="L62" s="23"/>
      <c r="M62" s="23"/>
      <c r="N62" s="23"/>
      <c r="O62" s="23"/>
    </row>
    <row r="63" spans="2:15" ht="12.75" customHeight="1">
      <c r="B63" s="22"/>
      <c r="D63" s="9"/>
      <c r="E63" s="15"/>
      <c r="F63" s="9"/>
      <c r="G63" s="9"/>
      <c r="H63" s="23"/>
      <c r="I63" s="23"/>
      <c r="J63" s="23"/>
      <c r="K63" s="23"/>
      <c r="L63" s="23"/>
      <c r="M63" s="23"/>
      <c r="N63" s="23"/>
      <c r="O63" s="23"/>
    </row>
    <row r="64" spans="2:15" ht="12.75" customHeight="1">
      <c r="B64" s="22"/>
      <c r="D64" s="9"/>
      <c r="E64" s="15"/>
      <c r="F64" s="9"/>
      <c r="G64" s="9"/>
      <c r="H64" s="23"/>
      <c r="I64" s="23"/>
      <c r="J64" s="23"/>
      <c r="K64" s="23"/>
      <c r="L64" s="23"/>
      <c r="M64" s="23"/>
      <c r="N64" s="23"/>
      <c r="O64" s="23"/>
    </row>
    <row r="65" spans="2:15" ht="12.75" customHeight="1">
      <c r="B65" s="22"/>
      <c r="D65" s="9"/>
      <c r="E65" s="15"/>
      <c r="F65" s="9"/>
      <c r="G65" s="9"/>
      <c r="H65" s="23"/>
      <c r="I65" s="23"/>
      <c r="J65" s="23"/>
      <c r="K65" s="23"/>
      <c r="L65" s="23"/>
      <c r="M65" s="23"/>
      <c r="N65" s="23"/>
      <c r="O65" s="23"/>
    </row>
    <row r="66" spans="2:15" ht="12.75" customHeight="1">
      <c r="B66" s="22"/>
      <c r="D66" s="9"/>
      <c r="E66" s="15"/>
      <c r="F66" s="9"/>
      <c r="G66" s="9"/>
      <c r="H66" s="23"/>
      <c r="I66" s="23"/>
      <c r="J66" s="23"/>
      <c r="K66" s="23"/>
      <c r="L66" s="23"/>
      <c r="M66" s="23"/>
      <c r="N66" s="23"/>
      <c r="O66" s="23"/>
    </row>
    <row r="67" spans="2:15" ht="12.75" customHeight="1">
      <c r="B67" s="22"/>
      <c r="D67" s="9"/>
      <c r="E67" s="15"/>
      <c r="F67" s="9"/>
      <c r="G67" s="9"/>
      <c r="H67" s="23"/>
      <c r="I67" s="23"/>
      <c r="J67" s="23"/>
      <c r="K67" s="23"/>
      <c r="L67" s="23"/>
      <c r="M67" s="23"/>
      <c r="N67" s="23"/>
      <c r="O67" s="23"/>
    </row>
    <row r="68" spans="2:15" ht="12.75" customHeight="1">
      <c r="B68" s="22"/>
      <c r="D68" s="9"/>
      <c r="E68" s="15"/>
      <c r="F68" s="9"/>
      <c r="G68" s="9"/>
      <c r="H68" s="23"/>
      <c r="I68" s="23"/>
      <c r="J68" s="23"/>
      <c r="K68" s="23"/>
      <c r="L68" s="23"/>
      <c r="M68" s="23"/>
      <c r="N68" s="23"/>
      <c r="O68" s="23"/>
    </row>
    <row r="69" spans="2:15" ht="12.75" customHeight="1">
      <c r="B69" s="22"/>
      <c r="D69" s="9"/>
      <c r="E69" s="15"/>
      <c r="F69" s="9"/>
      <c r="G69" s="9"/>
      <c r="H69" s="23"/>
      <c r="I69" s="23"/>
      <c r="J69" s="23"/>
      <c r="K69" s="23"/>
      <c r="L69" s="23"/>
      <c r="M69" s="23"/>
      <c r="N69" s="23"/>
      <c r="O69" s="23"/>
    </row>
    <row r="70" spans="2:15" ht="12.75" customHeight="1">
      <c r="B70" s="22"/>
      <c r="D70" s="9"/>
      <c r="E70" s="15"/>
      <c r="F70" s="9"/>
      <c r="G70" s="9"/>
      <c r="H70" s="23"/>
      <c r="I70" s="23"/>
      <c r="J70" s="23"/>
      <c r="K70" s="23"/>
      <c r="L70" s="23"/>
      <c r="M70" s="23"/>
      <c r="N70" s="23"/>
      <c r="O70" s="23"/>
    </row>
    <row r="71" spans="2:15" ht="12.75" customHeight="1">
      <c r="B71" s="22"/>
      <c r="D71" s="9"/>
      <c r="E71" s="15"/>
      <c r="F71" s="9"/>
      <c r="G71" s="9"/>
      <c r="H71" s="23"/>
      <c r="I71" s="23"/>
      <c r="J71" s="23"/>
      <c r="K71" s="23"/>
      <c r="L71" s="23"/>
      <c r="M71" s="23"/>
      <c r="N71" s="23"/>
      <c r="O71" s="23"/>
    </row>
    <row r="72" spans="2:15" ht="12.75" customHeight="1">
      <c r="B72" s="22"/>
      <c r="D72" s="9"/>
      <c r="E72" s="15"/>
      <c r="F72" s="9"/>
      <c r="G72" s="9"/>
      <c r="H72" s="23"/>
      <c r="I72" s="23"/>
      <c r="J72" s="23"/>
      <c r="K72" s="23"/>
      <c r="L72" s="23"/>
      <c r="M72" s="23"/>
      <c r="N72" s="23"/>
      <c r="O72" s="23"/>
    </row>
    <row r="73" spans="2:15" ht="12.75" customHeight="1">
      <c r="B73" s="22"/>
      <c r="D73" s="9"/>
      <c r="E73" s="15"/>
      <c r="F73" s="9"/>
      <c r="G73" s="9"/>
      <c r="H73" s="23"/>
      <c r="I73" s="23"/>
      <c r="J73" s="23"/>
      <c r="K73" s="23"/>
      <c r="L73" s="23"/>
      <c r="M73" s="23"/>
      <c r="N73" s="23"/>
      <c r="O73" s="23"/>
    </row>
    <row r="74" spans="2:15" ht="12.75" customHeight="1">
      <c r="B74" s="22"/>
      <c r="D74" s="9"/>
      <c r="E74" s="15"/>
      <c r="F74" s="9"/>
      <c r="G74" s="9"/>
      <c r="H74" s="23"/>
      <c r="I74" s="23"/>
      <c r="J74" s="23"/>
      <c r="K74" s="23"/>
      <c r="L74" s="23"/>
      <c r="M74" s="23"/>
      <c r="N74" s="23"/>
      <c r="O74" s="23"/>
    </row>
    <row r="75" spans="2:15" ht="12.75" customHeight="1">
      <c r="B75" s="22"/>
      <c r="D75" s="9"/>
      <c r="E75" s="15"/>
      <c r="F75" s="9"/>
      <c r="G75" s="9"/>
      <c r="H75" s="23"/>
      <c r="I75" s="23"/>
      <c r="J75" s="23"/>
      <c r="K75" s="23"/>
      <c r="L75" s="23"/>
      <c r="M75" s="23"/>
      <c r="N75" s="23"/>
      <c r="O75" s="23"/>
    </row>
    <row r="76" spans="2:15" ht="12.75" customHeight="1">
      <c r="B76" s="22"/>
      <c r="D76" s="9"/>
      <c r="E76" s="15"/>
      <c r="F76" s="9"/>
      <c r="G76" s="9"/>
      <c r="H76" s="23"/>
      <c r="I76" s="23"/>
      <c r="J76" s="23"/>
      <c r="K76" s="23"/>
      <c r="L76" s="23"/>
      <c r="M76" s="23"/>
      <c r="N76" s="23"/>
      <c r="O76" s="23"/>
    </row>
    <row r="77" spans="2:15" ht="12.75" customHeight="1">
      <c r="B77" s="22"/>
      <c r="D77" s="9"/>
      <c r="E77" s="15"/>
      <c r="F77" s="9"/>
      <c r="G77" s="9"/>
      <c r="H77" s="23"/>
      <c r="I77" s="23"/>
      <c r="J77" s="23"/>
      <c r="K77" s="23"/>
      <c r="L77" s="23"/>
      <c r="M77" s="23"/>
      <c r="N77" s="23"/>
      <c r="O77" s="23"/>
    </row>
    <row r="78" spans="2:15" ht="13">
      <c r="B78" s="22"/>
      <c r="D78" s="9"/>
      <c r="E78" s="15"/>
      <c r="F78" s="9"/>
      <c r="G78" s="9"/>
      <c r="H78" s="23"/>
      <c r="I78" s="23"/>
      <c r="J78" s="23"/>
      <c r="K78" s="23"/>
      <c r="L78" s="23"/>
      <c r="M78" s="23"/>
      <c r="N78" s="23"/>
      <c r="O78" s="23"/>
    </row>
    <row r="79" spans="2:15" ht="13">
      <c r="B79" s="22"/>
      <c r="D79" s="9"/>
      <c r="E79" s="15"/>
      <c r="F79" s="9"/>
      <c r="G79" s="9"/>
      <c r="H79" s="23"/>
      <c r="I79" s="23"/>
      <c r="J79" s="23"/>
      <c r="K79" s="23"/>
      <c r="L79" s="23"/>
      <c r="M79" s="23"/>
      <c r="N79" s="23"/>
      <c r="O79" s="23"/>
    </row>
    <row r="80" spans="2:15" ht="13">
      <c r="B80" s="22"/>
      <c r="D80" s="9"/>
      <c r="E80" s="15"/>
      <c r="F80" s="9"/>
      <c r="G80" s="9"/>
      <c r="H80" s="23"/>
      <c r="I80" s="23"/>
      <c r="J80" s="23"/>
      <c r="K80" s="23"/>
      <c r="L80" s="23"/>
      <c r="M80" s="23"/>
      <c r="N80" s="23"/>
      <c r="O80" s="23"/>
    </row>
    <row r="81" spans="2:15" ht="13">
      <c r="B81" s="22"/>
      <c r="D81" s="9"/>
      <c r="E81" s="15"/>
      <c r="F81" s="9"/>
      <c r="G81" s="9"/>
      <c r="H81" s="23"/>
      <c r="I81" s="23"/>
      <c r="J81" s="23"/>
      <c r="K81" s="23"/>
      <c r="L81" s="23"/>
      <c r="M81" s="23"/>
      <c r="N81" s="23"/>
      <c r="O81" s="23"/>
    </row>
    <row r="82" spans="2:15" ht="13">
      <c r="B82" s="22"/>
      <c r="D82" s="9"/>
      <c r="E82" s="15"/>
      <c r="F82" s="9"/>
      <c r="G82" s="9"/>
      <c r="H82" s="23"/>
      <c r="I82" s="23"/>
      <c r="J82" s="23"/>
      <c r="K82" s="23"/>
      <c r="L82" s="23"/>
      <c r="M82" s="23"/>
      <c r="N82" s="23"/>
      <c r="O82" s="23"/>
    </row>
    <row r="83" spans="2:15" ht="13">
      <c r="B83" s="22"/>
      <c r="D83" s="9"/>
      <c r="E83" s="15"/>
      <c r="F83" s="9"/>
      <c r="G83" s="9"/>
      <c r="H83" s="23"/>
      <c r="I83" s="23"/>
      <c r="J83" s="23"/>
      <c r="K83" s="23"/>
      <c r="L83" s="23"/>
      <c r="M83" s="23"/>
      <c r="N83" s="23"/>
      <c r="O83" s="23"/>
    </row>
    <row r="84" spans="2:15" ht="13">
      <c r="B84" s="22"/>
      <c r="D84" s="9"/>
      <c r="E84" s="15"/>
      <c r="F84" s="9"/>
      <c r="G84" s="9"/>
      <c r="H84" s="23"/>
      <c r="I84" s="23"/>
      <c r="J84" s="23"/>
      <c r="K84" s="23"/>
      <c r="L84" s="23"/>
      <c r="M84" s="23"/>
      <c r="N84" s="23"/>
      <c r="O84" s="23"/>
    </row>
    <row r="85" spans="2:15" ht="13">
      <c r="B85" s="22"/>
      <c r="D85" s="9"/>
      <c r="E85" s="15"/>
      <c r="F85" s="9"/>
      <c r="G85" s="9"/>
      <c r="H85" s="23"/>
      <c r="I85" s="23"/>
      <c r="J85" s="23"/>
      <c r="K85" s="23"/>
      <c r="L85" s="23"/>
      <c r="M85" s="23"/>
      <c r="N85" s="23"/>
      <c r="O85" s="23"/>
    </row>
    <row r="86" spans="2:15" ht="13">
      <c r="B86" s="22"/>
      <c r="D86" s="9"/>
      <c r="E86" s="15"/>
      <c r="F86" s="9"/>
      <c r="G86" s="9"/>
      <c r="H86" s="23"/>
      <c r="I86" s="23"/>
      <c r="J86" s="23"/>
      <c r="K86" s="23"/>
      <c r="L86" s="23"/>
      <c r="M86" s="23"/>
      <c r="N86" s="23"/>
      <c r="O86" s="23"/>
    </row>
    <row r="87" spans="2:15" ht="13">
      <c r="B87" s="22"/>
      <c r="D87" s="9"/>
      <c r="E87" s="15"/>
      <c r="F87" s="9"/>
      <c r="G87" s="9"/>
      <c r="H87" s="23"/>
      <c r="I87" s="23"/>
      <c r="J87" s="23"/>
      <c r="K87" s="23"/>
      <c r="L87" s="23"/>
      <c r="M87" s="23"/>
      <c r="N87" s="23"/>
      <c r="O87" s="23"/>
    </row>
    <row r="88" spans="2:15" ht="13">
      <c r="B88" s="22"/>
      <c r="D88" s="9"/>
      <c r="E88" s="15"/>
      <c r="F88" s="9"/>
      <c r="G88" s="9"/>
      <c r="H88" s="23"/>
      <c r="I88" s="23"/>
      <c r="J88" s="23"/>
      <c r="K88" s="23"/>
      <c r="L88" s="23"/>
      <c r="M88" s="23"/>
      <c r="N88" s="23"/>
      <c r="O88" s="23"/>
    </row>
    <row r="89" spans="2:15" ht="13">
      <c r="B89" s="22"/>
      <c r="D89" s="9"/>
      <c r="E89" s="15"/>
      <c r="F89" s="9"/>
      <c r="G89" s="9"/>
      <c r="H89" s="23"/>
      <c r="I89" s="23"/>
      <c r="J89" s="23"/>
      <c r="K89" s="23"/>
      <c r="L89" s="23"/>
      <c r="M89" s="23"/>
      <c r="N89" s="23"/>
      <c r="O89" s="23"/>
    </row>
    <row r="90" spans="2:15" ht="13">
      <c r="B90" s="22"/>
      <c r="D90" s="9"/>
      <c r="E90" s="15"/>
      <c r="F90" s="9"/>
      <c r="G90" s="9"/>
      <c r="H90" s="23"/>
      <c r="I90" s="23"/>
      <c r="J90" s="23"/>
      <c r="K90" s="23"/>
      <c r="L90" s="23"/>
      <c r="M90" s="23"/>
      <c r="N90" s="23"/>
      <c r="O90" s="23"/>
    </row>
    <row r="91" spans="2:15" ht="13">
      <c r="B91" s="22"/>
      <c r="D91" s="9"/>
      <c r="E91" s="15"/>
      <c r="F91" s="9"/>
      <c r="G91" s="9"/>
      <c r="H91" s="23"/>
      <c r="I91" s="23"/>
      <c r="J91" s="23"/>
      <c r="K91" s="23"/>
      <c r="L91" s="23"/>
      <c r="M91" s="23"/>
      <c r="N91" s="23"/>
      <c r="O91" s="23"/>
    </row>
    <row r="92" spans="2:15" ht="13">
      <c r="B92" s="22"/>
      <c r="D92" s="9"/>
      <c r="E92" s="15"/>
      <c r="F92" s="9"/>
      <c r="G92" s="9"/>
      <c r="H92" s="23"/>
      <c r="I92" s="23"/>
      <c r="J92" s="23"/>
      <c r="K92" s="23"/>
      <c r="L92" s="23"/>
      <c r="M92" s="23"/>
      <c r="N92" s="23"/>
      <c r="O92" s="23"/>
    </row>
    <row r="93" spans="2:15" ht="13">
      <c r="B93" s="22"/>
      <c r="D93" s="9"/>
      <c r="E93" s="15"/>
      <c r="F93" s="9"/>
      <c r="G93" s="9"/>
      <c r="H93" s="23"/>
      <c r="I93" s="23"/>
      <c r="J93" s="23"/>
      <c r="K93" s="23"/>
      <c r="L93" s="23"/>
      <c r="M93" s="23"/>
      <c r="N93" s="23"/>
      <c r="O93" s="23"/>
    </row>
    <row r="94" spans="2:15" ht="13">
      <c r="B94" s="22"/>
      <c r="D94" s="9"/>
      <c r="E94" s="15"/>
      <c r="F94" s="9"/>
      <c r="G94" s="9"/>
      <c r="H94" s="23"/>
      <c r="I94" s="23"/>
      <c r="J94" s="23"/>
      <c r="K94" s="23"/>
      <c r="L94" s="23"/>
      <c r="M94" s="23"/>
      <c r="N94" s="23"/>
      <c r="O94" s="23"/>
    </row>
    <row r="95" spans="2:15" ht="13">
      <c r="B95" s="22"/>
      <c r="D95" s="9"/>
      <c r="E95" s="15"/>
      <c r="F95" s="9"/>
      <c r="G95" s="9"/>
      <c r="H95" s="23"/>
      <c r="I95" s="23"/>
      <c r="J95" s="23"/>
      <c r="K95" s="23"/>
      <c r="L95" s="23"/>
      <c r="M95" s="23"/>
      <c r="N95" s="23"/>
      <c r="O95" s="23"/>
    </row>
    <row r="96" spans="2:15" ht="13">
      <c r="B96" s="22"/>
      <c r="D96" s="9"/>
      <c r="E96" s="15"/>
      <c r="F96" s="9"/>
      <c r="G96" s="9"/>
      <c r="H96" s="23"/>
      <c r="I96" s="23"/>
      <c r="J96" s="23"/>
      <c r="K96" s="23"/>
      <c r="L96" s="23"/>
      <c r="M96" s="23"/>
      <c r="N96" s="23"/>
      <c r="O96" s="23"/>
    </row>
    <row r="97" spans="2:15" ht="13">
      <c r="B97" s="22"/>
      <c r="D97" s="9"/>
      <c r="E97" s="15"/>
      <c r="F97" s="9"/>
      <c r="G97" s="9"/>
      <c r="H97" s="23"/>
      <c r="I97" s="23"/>
      <c r="J97" s="23"/>
      <c r="K97" s="23"/>
      <c r="L97" s="23"/>
      <c r="M97" s="23"/>
      <c r="N97" s="23"/>
      <c r="O97" s="23"/>
    </row>
    <row r="98" spans="2:15" ht="13">
      <c r="B98" s="22"/>
      <c r="D98" s="9"/>
      <c r="E98" s="15"/>
      <c r="F98" s="9"/>
      <c r="G98" s="9"/>
      <c r="H98" s="23"/>
      <c r="I98" s="23"/>
      <c r="J98" s="23"/>
      <c r="K98" s="23"/>
      <c r="L98" s="23"/>
      <c r="M98" s="23"/>
      <c r="N98" s="23"/>
      <c r="O98" s="23"/>
    </row>
    <row r="99" spans="2:15" ht="13">
      <c r="B99" s="22"/>
      <c r="D99" s="9"/>
      <c r="E99" s="15"/>
      <c r="F99" s="9"/>
      <c r="G99" s="9"/>
      <c r="H99" s="23"/>
      <c r="I99" s="23"/>
      <c r="J99" s="23"/>
      <c r="K99" s="23"/>
      <c r="L99" s="23"/>
      <c r="M99" s="23"/>
      <c r="N99" s="23"/>
      <c r="O99" s="23"/>
    </row>
    <row r="100" spans="2:15" ht="13">
      <c r="B100" s="22"/>
      <c r="D100" s="9"/>
      <c r="E100" s="15"/>
      <c r="F100" s="9"/>
      <c r="G100" s="9"/>
      <c r="H100" s="23"/>
      <c r="I100" s="23"/>
      <c r="J100" s="23"/>
      <c r="K100" s="23"/>
      <c r="L100" s="23"/>
      <c r="M100" s="23"/>
      <c r="N100" s="23"/>
      <c r="O100" s="23"/>
    </row>
    <row r="101" spans="2:15" ht="13">
      <c r="B101" s="22"/>
      <c r="D101" s="9"/>
      <c r="E101" s="15"/>
      <c r="F101" s="9"/>
      <c r="G101" s="9"/>
      <c r="H101" s="23"/>
      <c r="I101" s="23"/>
      <c r="J101" s="23"/>
      <c r="K101" s="23"/>
      <c r="L101" s="23"/>
      <c r="M101" s="23"/>
      <c r="N101" s="23"/>
      <c r="O101" s="23"/>
    </row>
    <row r="102" spans="2:15" ht="13">
      <c r="B102" s="22"/>
      <c r="D102" s="9"/>
      <c r="E102" s="15"/>
      <c r="F102" s="9"/>
      <c r="G102" s="9"/>
      <c r="H102" s="23"/>
      <c r="I102" s="23"/>
      <c r="J102" s="23"/>
      <c r="K102" s="23"/>
      <c r="L102" s="23"/>
      <c r="M102" s="23"/>
      <c r="N102" s="23"/>
      <c r="O102" s="23"/>
    </row>
    <row r="103" spans="2:15" ht="13">
      <c r="B103" s="22"/>
      <c r="D103" s="9"/>
      <c r="E103" s="15"/>
      <c r="F103" s="9"/>
      <c r="G103" s="9"/>
      <c r="H103" s="23"/>
      <c r="I103" s="23"/>
      <c r="J103" s="23"/>
      <c r="K103" s="23"/>
      <c r="L103" s="23"/>
      <c r="M103" s="23"/>
      <c r="N103" s="23"/>
      <c r="O103" s="23"/>
    </row>
    <row r="104" spans="2:15" ht="13">
      <c r="B104" s="22"/>
      <c r="D104" s="9"/>
      <c r="E104" s="15"/>
      <c r="F104" s="9"/>
      <c r="G104" s="9"/>
      <c r="H104" s="23"/>
      <c r="I104" s="23"/>
      <c r="J104" s="23"/>
      <c r="K104" s="23"/>
      <c r="L104" s="23"/>
      <c r="M104" s="23"/>
      <c r="N104" s="23"/>
      <c r="O104" s="23"/>
    </row>
    <row r="105" spans="2:15" ht="13">
      <c r="B105" s="22"/>
      <c r="D105" s="9"/>
      <c r="E105" s="15"/>
      <c r="F105" s="9"/>
      <c r="G105" s="9"/>
      <c r="H105" s="23"/>
      <c r="I105" s="23"/>
      <c r="J105" s="23"/>
      <c r="K105" s="23"/>
      <c r="L105" s="23"/>
      <c r="M105" s="23"/>
      <c r="N105" s="23"/>
      <c r="O105" s="23"/>
    </row>
    <row r="106" spans="2:15" ht="13">
      <c r="B106" s="22"/>
      <c r="D106" s="9"/>
      <c r="E106" s="15"/>
      <c r="F106" s="9"/>
      <c r="G106" s="9"/>
      <c r="H106" s="23"/>
      <c r="I106" s="23"/>
      <c r="J106" s="23"/>
      <c r="K106" s="23"/>
      <c r="L106" s="23"/>
      <c r="M106" s="23"/>
      <c r="N106" s="23"/>
      <c r="O106" s="23"/>
    </row>
    <row r="107" spans="2:15" ht="13">
      <c r="B107" s="22"/>
      <c r="D107" s="9"/>
      <c r="E107" s="15"/>
      <c r="F107" s="9"/>
      <c r="G107" s="9"/>
      <c r="H107" s="23"/>
      <c r="I107" s="23"/>
      <c r="J107" s="23"/>
      <c r="K107" s="23"/>
      <c r="L107" s="23"/>
      <c r="M107" s="23"/>
      <c r="N107" s="23"/>
      <c r="O107" s="23"/>
    </row>
    <row r="108" spans="2:15" ht="13">
      <c r="B108" s="22"/>
      <c r="D108" s="9"/>
      <c r="E108" s="15"/>
      <c r="F108" s="9"/>
      <c r="G108" s="9"/>
      <c r="H108" s="23"/>
      <c r="I108" s="23"/>
      <c r="J108" s="23"/>
      <c r="K108" s="23"/>
      <c r="L108" s="23"/>
      <c r="M108" s="23"/>
      <c r="N108" s="23"/>
      <c r="O108" s="23"/>
    </row>
    <row r="109" spans="2:15" ht="13">
      <c r="B109" s="22"/>
      <c r="D109" s="9"/>
      <c r="E109" s="15"/>
      <c r="F109" s="9"/>
      <c r="G109" s="9"/>
      <c r="H109" s="23"/>
      <c r="I109" s="23"/>
      <c r="J109" s="23"/>
      <c r="K109" s="23"/>
      <c r="L109" s="23"/>
      <c r="M109" s="23"/>
      <c r="N109" s="23"/>
      <c r="O109" s="23"/>
    </row>
    <row r="110" spans="2:15" ht="13">
      <c r="B110" s="22"/>
      <c r="D110" s="9"/>
      <c r="E110" s="15"/>
      <c r="F110" s="9"/>
      <c r="G110" s="9"/>
      <c r="H110" s="23"/>
      <c r="I110" s="23"/>
      <c r="J110" s="23"/>
      <c r="K110" s="23"/>
      <c r="L110" s="23"/>
      <c r="M110" s="23"/>
      <c r="N110" s="23"/>
      <c r="O110" s="23"/>
    </row>
    <row r="111" spans="2:15" ht="13">
      <c r="B111" s="22"/>
      <c r="D111" s="9"/>
      <c r="E111" s="15"/>
      <c r="F111" s="9"/>
      <c r="G111" s="9"/>
      <c r="H111" s="23"/>
      <c r="I111" s="23"/>
      <c r="J111" s="23"/>
      <c r="K111" s="23"/>
      <c r="L111" s="23"/>
      <c r="M111" s="23"/>
      <c r="N111" s="23"/>
      <c r="O111" s="23"/>
    </row>
    <row r="112" spans="2:15" ht="13">
      <c r="B112" s="22"/>
      <c r="D112" s="9"/>
      <c r="E112" s="15"/>
      <c r="F112" s="9"/>
      <c r="G112" s="9"/>
      <c r="H112" s="23"/>
      <c r="I112" s="23"/>
      <c r="J112" s="23"/>
      <c r="K112" s="23"/>
      <c r="L112" s="23"/>
      <c r="M112" s="23"/>
      <c r="N112" s="23"/>
      <c r="O112" s="23"/>
    </row>
    <row r="113" spans="2:15" ht="13">
      <c r="B113" s="22"/>
      <c r="D113" s="9"/>
      <c r="E113" s="15"/>
      <c r="F113" s="9"/>
      <c r="G113" s="9"/>
      <c r="H113" s="23"/>
      <c r="I113" s="23"/>
      <c r="J113" s="23"/>
      <c r="K113" s="23"/>
      <c r="L113" s="23"/>
      <c r="M113" s="23"/>
      <c r="N113" s="23"/>
      <c r="O113" s="23"/>
    </row>
    <row r="114" spans="2:15" ht="13">
      <c r="B114" s="22"/>
      <c r="D114" s="9"/>
      <c r="E114" s="15"/>
      <c r="F114" s="9"/>
      <c r="G114" s="9"/>
      <c r="H114" s="23"/>
      <c r="I114" s="23"/>
      <c r="J114" s="23"/>
      <c r="K114" s="23"/>
      <c r="L114" s="23"/>
      <c r="M114" s="23"/>
      <c r="N114" s="23"/>
      <c r="O114" s="23"/>
    </row>
    <row r="115" spans="2:15" ht="13">
      <c r="B115" s="22"/>
      <c r="D115" s="9"/>
      <c r="E115" s="15"/>
      <c r="F115" s="9"/>
      <c r="G115" s="9"/>
      <c r="H115" s="23"/>
      <c r="I115" s="23"/>
      <c r="J115" s="23"/>
      <c r="K115" s="23"/>
      <c r="L115" s="23"/>
      <c r="M115" s="23"/>
      <c r="N115" s="23"/>
      <c r="O115" s="23"/>
    </row>
    <row r="116" spans="2:15" ht="13">
      <c r="B116" s="22"/>
      <c r="D116" s="9"/>
      <c r="E116" s="15"/>
      <c r="F116" s="9"/>
      <c r="G116" s="9"/>
      <c r="H116" s="23"/>
      <c r="I116" s="23"/>
      <c r="J116" s="23"/>
      <c r="K116" s="23"/>
      <c r="L116" s="23"/>
      <c r="M116" s="23"/>
      <c r="N116" s="23"/>
      <c r="O116" s="23"/>
    </row>
    <row r="117" spans="2:15" ht="13">
      <c r="B117" s="22"/>
      <c r="D117" s="9"/>
      <c r="E117" s="15"/>
      <c r="F117" s="9"/>
      <c r="G117" s="9"/>
      <c r="H117" s="23"/>
      <c r="I117" s="23"/>
      <c r="J117" s="23"/>
      <c r="K117" s="23"/>
      <c r="L117" s="23"/>
      <c r="M117" s="23"/>
      <c r="N117" s="23"/>
      <c r="O117" s="23"/>
    </row>
    <row r="118" spans="2:15" ht="13">
      <c r="B118" s="22"/>
      <c r="D118" s="9"/>
      <c r="E118" s="15"/>
      <c r="F118" s="9"/>
      <c r="G118" s="9"/>
      <c r="H118" s="23"/>
      <c r="I118" s="23"/>
      <c r="J118" s="23"/>
      <c r="K118" s="23"/>
      <c r="L118" s="23"/>
      <c r="M118" s="23"/>
      <c r="N118" s="23"/>
      <c r="O118" s="23"/>
    </row>
    <row r="119" spans="2:15" ht="13">
      <c r="B119" s="22"/>
      <c r="D119" s="9"/>
      <c r="E119" s="15"/>
      <c r="F119" s="9"/>
      <c r="G119" s="9"/>
      <c r="H119" s="23"/>
      <c r="I119" s="23"/>
      <c r="J119" s="23"/>
      <c r="K119" s="23"/>
      <c r="L119" s="23"/>
      <c r="M119" s="23"/>
      <c r="N119" s="23"/>
      <c r="O119" s="23"/>
    </row>
    <row r="120" spans="2:15" ht="13">
      <c r="B120" s="22"/>
      <c r="D120" s="9"/>
      <c r="E120" s="15"/>
      <c r="F120" s="9"/>
      <c r="G120" s="9"/>
      <c r="H120" s="23"/>
      <c r="I120" s="23"/>
      <c r="J120" s="23"/>
      <c r="K120" s="23"/>
      <c r="L120" s="23"/>
      <c r="M120" s="23"/>
      <c r="N120" s="23"/>
      <c r="O120" s="23"/>
    </row>
    <row r="121" spans="2:15" ht="13">
      <c r="B121" s="22"/>
      <c r="D121" s="9"/>
      <c r="E121" s="15"/>
      <c r="F121" s="9"/>
      <c r="G121" s="9"/>
      <c r="H121" s="23"/>
      <c r="I121" s="23"/>
      <c r="J121" s="23"/>
      <c r="K121" s="23"/>
      <c r="L121" s="23"/>
      <c r="M121" s="23"/>
      <c r="N121" s="23"/>
      <c r="O121" s="23"/>
    </row>
    <row r="122" spans="2:15" ht="13">
      <c r="B122" s="22"/>
      <c r="D122" s="9"/>
      <c r="E122" s="15"/>
      <c r="F122" s="9"/>
      <c r="G122" s="9"/>
      <c r="H122" s="23"/>
      <c r="I122" s="23"/>
      <c r="J122" s="23"/>
      <c r="K122" s="23"/>
      <c r="L122" s="23"/>
      <c r="M122" s="23"/>
      <c r="N122" s="23"/>
      <c r="O122" s="23"/>
    </row>
    <row r="123" spans="2:15" ht="13">
      <c r="B123" s="22"/>
      <c r="D123" s="9"/>
      <c r="E123" s="15"/>
      <c r="F123" s="9"/>
      <c r="G123" s="9"/>
      <c r="H123" s="23"/>
      <c r="I123" s="23"/>
      <c r="J123" s="23"/>
      <c r="K123" s="23"/>
      <c r="L123" s="23"/>
      <c r="M123" s="23"/>
      <c r="N123" s="23"/>
      <c r="O123" s="23"/>
    </row>
    <row r="124" spans="2:15" ht="13">
      <c r="B124" s="22"/>
      <c r="D124" s="9"/>
      <c r="E124" s="15"/>
      <c r="F124" s="9"/>
      <c r="G124" s="9"/>
      <c r="H124" s="23"/>
      <c r="I124" s="23"/>
      <c r="J124" s="23"/>
      <c r="K124" s="23"/>
      <c r="L124" s="23"/>
      <c r="M124" s="23"/>
      <c r="N124" s="23"/>
      <c r="O124" s="23"/>
    </row>
    <row r="125" spans="2:15" ht="13">
      <c r="B125" s="22"/>
      <c r="D125" s="9"/>
      <c r="E125" s="15"/>
      <c r="F125" s="9"/>
      <c r="G125" s="9"/>
      <c r="H125" s="23"/>
      <c r="I125" s="23"/>
      <c r="J125" s="23"/>
      <c r="K125" s="23"/>
      <c r="L125" s="23"/>
      <c r="M125" s="23"/>
      <c r="N125" s="23"/>
      <c r="O125" s="23"/>
    </row>
    <row r="126" spans="2:15" ht="13">
      <c r="B126" s="22"/>
      <c r="D126" s="9"/>
      <c r="E126" s="15"/>
      <c r="F126" s="9"/>
      <c r="G126" s="9"/>
      <c r="H126" s="23"/>
      <c r="I126" s="23"/>
      <c r="J126" s="23"/>
      <c r="K126" s="23"/>
      <c r="L126" s="23"/>
      <c r="M126" s="23"/>
      <c r="N126" s="23"/>
      <c r="O126" s="23"/>
    </row>
    <row r="127" spans="2:15" ht="13">
      <c r="B127" s="22"/>
      <c r="D127" s="9"/>
      <c r="E127" s="15"/>
      <c r="F127" s="9"/>
      <c r="G127" s="9"/>
      <c r="H127" s="23"/>
      <c r="I127" s="23"/>
      <c r="J127" s="23"/>
      <c r="K127" s="23"/>
      <c r="L127" s="23"/>
      <c r="M127" s="23"/>
      <c r="N127" s="23"/>
      <c r="O127" s="23"/>
    </row>
    <row r="128" spans="2:15" ht="13">
      <c r="B128" s="22"/>
      <c r="D128" s="9"/>
      <c r="E128" s="15"/>
      <c r="F128" s="9"/>
      <c r="G128" s="9"/>
      <c r="H128" s="23"/>
      <c r="I128" s="23"/>
      <c r="J128" s="23"/>
      <c r="K128" s="23"/>
      <c r="L128" s="23"/>
      <c r="M128" s="23"/>
      <c r="N128" s="23"/>
      <c r="O128" s="23"/>
    </row>
    <row r="129" spans="2:15" ht="13">
      <c r="B129" s="22"/>
      <c r="D129" s="9"/>
      <c r="E129" s="15"/>
      <c r="F129" s="9"/>
      <c r="G129" s="9"/>
      <c r="H129" s="23"/>
      <c r="I129" s="23"/>
      <c r="J129" s="23"/>
      <c r="K129" s="23"/>
      <c r="L129" s="23"/>
      <c r="M129" s="23"/>
      <c r="N129" s="23"/>
      <c r="O129" s="23"/>
    </row>
    <row r="130" spans="2:15" ht="13">
      <c r="B130" s="22"/>
      <c r="D130" s="9"/>
      <c r="E130" s="15"/>
      <c r="F130" s="9"/>
      <c r="G130" s="9"/>
      <c r="H130" s="23"/>
      <c r="I130" s="23"/>
      <c r="J130" s="23"/>
      <c r="K130" s="23"/>
      <c r="L130" s="23"/>
      <c r="M130" s="23"/>
      <c r="N130" s="23"/>
      <c r="O130" s="23"/>
    </row>
    <row r="131" spans="2:15" ht="13">
      <c r="B131" s="22"/>
      <c r="D131" s="9"/>
      <c r="E131" s="15"/>
      <c r="F131" s="9"/>
      <c r="G131" s="9"/>
      <c r="H131" s="23"/>
      <c r="I131" s="23"/>
      <c r="J131" s="23"/>
      <c r="K131" s="23"/>
      <c r="L131" s="23"/>
      <c r="M131" s="23"/>
      <c r="N131" s="23"/>
      <c r="O131" s="23"/>
    </row>
    <row r="132" spans="2:15" ht="13">
      <c r="B132" s="22"/>
      <c r="D132" s="9"/>
      <c r="E132" s="15"/>
      <c r="F132" s="9"/>
      <c r="G132" s="9"/>
      <c r="H132" s="23"/>
      <c r="I132" s="23"/>
      <c r="J132" s="23"/>
      <c r="K132" s="23"/>
      <c r="L132" s="23"/>
      <c r="M132" s="23"/>
      <c r="N132" s="23"/>
      <c r="O132" s="23"/>
    </row>
    <row r="133" spans="2:15" ht="13">
      <c r="B133" s="22"/>
      <c r="D133" s="9"/>
      <c r="E133" s="15"/>
      <c r="F133" s="9"/>
      <c r="G133" s="9"/>
      <c r="H133" s="23"/>
      <c r="I133" s="23"/>
      <c r="J133" s="23"/>
      <c r="K133" s="23"/>
      <c r="L133" s="23"/>
      <c r="M133" s="23"/>
      <c r="N133" s="23"/>
      <c r="O133" s="23"/>
    </row>
    <row r="134" spans="2:15" ht="13">
      <c r="B134" s="22"/>
      <c r="D134" s="9"/>
      <c r="E134" s="15"/>
      <c r="F134" s="9"/>
      <c r="G134" s="9"/>
      <c r="H134" s="23"/>
      <c r="I134" s="23"/>
      <c r="J134" s="23"/>
      <c r="K134" s="23"/>
      <c r="L134" s="23"/>
      <c r="M134" s="23"/>
      <c r="N134" s="23"/>
      <c r="O134" s="23"/>
    </row>
    <row r="135" spans="2:15" ht="13">
      <c r="B135" s="22"/>
      <c r="D135" s="9"/>
      <c r="E135" s="15"/>
      <c r="F135" s="9"/>
      <c r="G135" s="9"/>
      <c r="H135" s="23"/>
      <c r="I135" s="23"/>
      <c r="J135" s="23"/>
      <c r="K135" s="23"/>
      <c r="L135" s="23"/>
      <c r="M135" s="23"/>
      <c r="N135" s="23"/>
      <c r="O135" s="23"/>
    </row>
    <row r="136" spans="2:15" ht="13">
      <c r="B136" s="22"/>
      <c r="D136" s="9"/>
      <c r="E136" s="15"/>
      <c r="F136" s="9"/>
      <c r="G136" s="9"/>
      <c r="H136" s="23"/>
      <c r="I136" s="23"/>
      <c r="J136" s="23"/>
      <c r="K136" s="23"/>
      <c r="L136" s="23"/>
      <c r="M136" s="23"/>
      <c r="N136" s="23"/>
      <c r="O136" s="23"/>
    </row>
    <row r="137" spans="2:15" ht="13">
      <c r="B137" s="22"/>
      <c r="D137" s="9"/>
      <c r="E137" s="15"/>
      <c r="F137" s="9"/>
      <c r="G137" s="9"/>
      <c r="H137" s="23"/>
      <c r="I137" s="23"/>
      <c r="J137" s="23"/>
      <c r="K137" s="23"/>
      <c r="L137" s="23"/>
      <c r="M137" s="23"/>
      <c r="N137" s="23"/>
      <c r="O137" s="23"/>
    </row>
    <row r="138" spans="2:15" ht="13">
      <c r="B138" s="22"/>
      <c r="D138" s="9"/>
      <c r="E138" s="15"/>
      <c r="F138" s="9"/>
      <c r="G138" s="9"/>
      <c r="H138" s="23"/>
      <c r="I138" s="23"/>
      <c r="J138" s="23"/>
      <c r="K138" s="23"/>
      <c r="L138" s="23"/>
      <c r="M138" s="23"/>
      <c r="N138" s="23"/>
      <c r="O138" s="23"/>
    </row>
    <row r="139" spans="2:15" ht="13">
      <c r="B139" s="22"/>
      <c r="D139" s="9"/>
      <c r="E139" s="15"/>
      <c r="F139" s="9"/>
      <c r="G139" s="9"/>
      <c r="H139" s="23"/>
      <c r="I139" s="23"/>
      <c r="J139" s="23"/>
      <c r="K139" s="23"/>
      <c r="L139" s="23"/>
      <c r="M139" s="23"/>
      <c r="N139" s="23"/>
      <c r="O139" s="23"/>
    </row>
    <row r="140" spans="2:15" ht="13">
      <c r="B140" s="22"/>
      <c r="D140" s="9"/>
      <c r="E140" s="15"/>
      <c r="F140" s="9"/>
      <c r="G140" s="9"/>
      <c r="H140" s="23"/>
      <c r="I140" s="23"/>
      <c r="J140" s="23"/>
      <c r="K140" s="23"/>
      <c r="L140" s="23"/>
      <c r="M140" s="23"/>
      <c r="N140" s="23"/>
      <c r="O140" s="23"/>
    </row>
    <row r="141" spans="2:15" ht="13">
      <c r="B141" s="22"/>
      <c r="D141" s="9"/>
      <c r="E141" s="15"/>
      <c r="F141" s="9"/>
      <c r="G141" s="9"/>
      <c r="H141" s="23"/>
      <c r="I141" s="23"/>
      <c r="J141" s="23"/>
      <c r="K141" s="23"/>
      <c r="L141" s="23"/>
      <c r="M141" s="23"/>
      <c r="N141" s="23"/>
      <c r="O141" s="23"/>
    </row>
    <row r="142" spans="2:15" ht="13">
      <c r="B142" s="22"/>
      <c r="D142" s="9"/>
      <c r="E142" s="15"/>
      <c r="F142" s="9"/>
      <c r="G142" s="9"/>
      <c r="H142" s="23"/>
      <c r="I142" s="23"/>
      <c r="J142" s="23"/>
      <c r="K142" s="23"/>
      <c r="L142" s="23"/>
      <c r="M142" s="23"/>
      <c r="N142" s="23"/>
      <c r="O142" s="23"/>
    </row>
    <row r="143" spans="2:15" ht="13">
      <c r="B143" s="22"/>
      <c r="D143" s="9"/>
      <c r="E143" s="15"/>
      <c r="F143" s="9"/>
      <c r="G143" s="9"/>
      <c r="H143" s="23"/>
      <c r="I143" s="23"/>
      <c r="J143" s="23"/>
      <c r="K143" s="23"/>
      <c r="L143" s="23"/>
      <c r="M143" s="23"/>
      <c r="N143" s="23"/>
      <c r="O143" s="23"/>
    </row>
    <row r="144" spans="2:15" ht="13">
      <c r="B144" s="22"/>
      <c r="D144" s="9"/>
      <c r="E144" s="15"/>
      <c r="F144" s="9"/>
      <c r="G144" s="9"/>
      <c r="H144" s="23"/>
      <c r="I144" s="23"/>
      <c r="J144" s="23"/>
      <c r="K144" s="23"/>
      <c r="L144" s="23"/>
      <c r="M144" s="23"/>
      <c r="N144" s="23"/>
      <c r="O144" s="23"/>
    </row>
    <row r="145" spans="2:15" ht="13">
      <c r="B145" s="22"/>
      <c r="D145" s="9"/>
      <c r="E145" s="15"/>
      <c r="F145" s="9"/>
      <c r="G145" s="9"/>
      <c r="H145" s="23"/>
      <c r="I145" s="23"/>
      <c r="J145" s="23"/>
      <c r="K145" s="23"/>
      <c r="L145" s="23"/>
      <c r="M145" s="23"/>
      <c r="N145" s="23"/>
      <c r="O145" s="23"/>
    </row>
    <row r="146" spans="2:15" ht="13">
      <c r="B146" s="22"/>
      <c r="D146" s="9"/>
      <c r="E146" s="15"/>
      <c r="F146" s="9"/>
      <c r="G146" s="9"/>
      <c r="H146" s="23"/>
      <c r="I146" s="23"/>
      <c r="J146" s="23"/>
      <c r="K146" s="23"/>
      <c r="L146" s="23"/>
      <c r="M146" s="23"/>
      <c r="N146" s="23"/>
      <c r="O146" s="23"/>
    </row>
    <row r="147" spans="2:15" ht="13">
      <c r="B147" s="22"/>
      <c r="D147" s="9"/>
      <c r="E147" s="15"/>
      <c r="F147" s="9"/>
      <c r="G147" s="9"/>
      <c r="H147" s="23"/>
      <c r="I147" s="23"/>
      <c r="J147" s="23"/>
      <c r="K147" s="23"/>
      <c r="L147" s="23"/>
      <c r="M147" s="23"/>
      <c r="N147" s="23"/>
      <c r="O147" s="23"/>
    </row>
    <row r="148" spans="2:15" ht="13">
      <c r="B148" s="22"/>
      <c r="D148" s="9"/>
      <c r="E148" s="15"/>
      <c r="F148" s="9"/>
      <c r="G148" s="9"/>
      <c r="H148" s="23"/>
      <c r="I148" s="23"/>
      <c r="J148" s="23"/>
      <c r="K148" s="23"/>
      <c r="L148" s="23"/>
      <c r="M148" s="23"/>
      <c r="N148" s="23"/>
      <c r="O148" s="23"/>
    </row>
    <row r="149" spans="2:15" ht="13">
      <c r="B149" s="22"/>
      <c r="D149" s="9"/>
      <c r="E149" s="15"/>
      <c r="F149" s="9"/>
      <c r="G149" s="9"/>
      <c r="H149" s="23"/>
      <c r="I149" s="23"/>
      <c r="J149" s="23"/>
      <c r="K149" s="23"/>
      <c r="L149" s="23"/>
      <c r="M149" s="23"/>
      <c r="N149" s="23"/>
      <c r="O149" s="23"/>
    </row>
    <row r="150" spans="2:15" ht="13">
      <c r="B150" s="22"/>
      <c r="D150" s="9"/>
      <c r="E150" s="15"/>
      <c r="F150" s="9"/>
      <c r="G150" s="9"/>
      <c r="H150" s="23"/>
      <c r="I150" s="23"/>
      <c r="J150" s="23"/>
      <c r="K150" s="23"/>
      <c r="L150" s="23"/>
      <c r="M150" s="23"/>
      <c r="N150" s="23"/>
      <c r="O150" s="23"/>
    </row>
    <row r="151" spans="2:15" ht="13">
      <c r="B151" s="22"/>
      <c r="D151" s="9"/>
      <c r="E151" s="15"/>
      <c r="F151" s="9"/>
      <c r="G151" s="9"/>
      <c r="H151" s="23"/>
      <c r="I151" s="23"/>
      <c r="J151" s="23"/>
      <c r="K151" s="23"/>
      <c r="L151" s="23"/>
      <c r="M151" s="23"/>
      <c r="N151" s="23"/>
      <c r="O151" s="23"/>
    </row>
    <row r="152" spans="2:15" ht="13">
      <c r="B152" s="22"/>
      <c r="D152" s="9"/>
      <c r="E152" s="15"/>
      <c r="F152" s="9"/>
      <c r="G152" s="9"/>
      <c r="H152" s="23"/>
      <c r="I152" s="23"/>
      <c r="J152" s="23"/>
      <c r="K152" s="23"/>
      <c r="L152" s="23"/>
      <c r="M152" s="23"/>
      <c r="N152" s="23"/>
      <c r="O152" s="23"/>
    </row>
    <row r="153" spans="2:15" ht="13">
      <c r="B153" s="22"/>
      <c r="D153" s="9"/>
      <c r="E153" s="15"/>
      <c r="F153" s="9"/>
      <c r="G153" s="9"/>
      <c r="H153" s="23"/>
      <c r="I153" s="23"/>
      <c r="J153" s="23"/>
      <c r="K153" s="23"/>
      <c r="L153" s="23"/>
      <c r="M153" s="23"/>
      <c r="N153" s="23"/>
      <c r="O153" s="23"/>
    </row>
    <row r="154" spans="2:15" ht="13">
      <c r="B154" s="22"/>
      <c r="D154" s="9"/>
      <c r="E154" s="15"/>
      <c r="F154" s="9"/>
      <c r="G154" s="9"/>
      <c r="H154" s="23"/>
      <c r="I154" s="23"/>
      <c r="J154" s="23"/>
      <c r="K154" s="23"/>
      <c r="L154" s="23"/>
      <c r="M154" s="23"/>
      <c r="N154" s="23"/>
      <c r="O154" s="23"/>
    </row>
    <row r="155" spans="2:15" ht="13">
      <c r="B155" s="22"/>
      <c r="D155" s="9"/>
      <c r="E155" s="15"/>
      <c r="F155" s="9"/>
      <c r="G155" s="9"/>
      <c r="H155" s="23"/>
      <c r="I155" s="23"/>
      <c r="J155" s="23"/>
      <c r="K155" s="23"/>
      <c r="L155" s="23"/>
      <c r="M155" s="23"/>
      <c r="N155" s="23"/>
      <c r="O155" s="23"/>
    </row>
    <row r="156" spans="2:15" ht="13">
      <c r="B156" s="22"/>
      <c r="D156" s="9"/>
      <c r="E156" s="15"/>
      <c r="F156" s="9"/>
      <c r="G156" s="9"/>
      <c r="H156" s="23"/>
      <c r="I156" s="23"/>
      <c r="J156" s="23"/>
      <c r="K156" s="23"/>
      <c r="L156" s="23"/>
      <c r="M156" s="23"/>
      <c r="N156" s="23"/>
      <c r="O156" s="23"/>
    </row>
    <row r="157" spans="2:15" ht="13">
      <c r="B157" s="22"/>
      <c r="D157" s="9"/>
      <c r="E157" s="15"/>
      <c r="F157" s="9"/>
      <c r="G157" s="9"/>
      <c r="H157" s="23"/>
      <c r="I157" s="23"/>
      <c r="J157" s="23"/>
      <c r="K157" s="23"/>
      <c r="L157" s="23"/>
      <c r="M157" s="23"/>
      <c r="N157" s="23"/>
      <c r="O157" s="23"/>
    </row>
    <row r="158" spans="2:15" ht="13">
      <c r="B158" s="22"/>
      <c r="D158" s="9"/>
      <c r="E158" s="15"/>
      <c r="F158" s="9"/>
      <c r="G158" s="9"/>
      <c r="H158" s="23"/>
      <c r="I158" s="23"/>
      <c r="J158" s="23"/>
      <c r="K158" s="23"/>
      <c r="L158" s="23"/>
      <c r="M158" s="23"/>
      <c r="N158" s="23"/>
      <c r="O158" s="23"/>
    </row>
    <row r="159" spans="2:15" ht="13">
      <c r="B159" s="22"/>
      <c r="D159" s="9"/>
      <c r="E159" s="15"/>
      <c r="F159" s="9"/>
      <c r="G159" s="9"/>
      <c r="H159" s="23"/>
      <c r="I159" s="23"/>
      <c r="J159" s="23"/>
      <c r="K159" s="23"/>
      <c r="L159" s="23"/>
      <c r="M159" s="23"/>
      <c r="N159" s="23"/>
      <c r="O159" s="23"/>
    </row>
    <row r="160" spans="2:15" ht="13">
      <c r="B160" s="22"/>
      <c r="D160" s="9"/>
      <c r="E160" s="15"/>
      <c r="F160" s="9"/>
      <c r="G160" s="9"/>
      <c r="H160" s="23"/>
      <c r="I160" s="23"/>
      <c r="J160" s="23"/>
      <c r="K160" s="23"/>
      <c r="L160" s="23"/>
      <c r="M160" s="23"/>
      <c r="N160" s="23"/>
      <c r="O160" s="23"/>
    </row>
    <row r="161" spans="2:15" ht="13">
      <c r="B161" s="22"/>
      <c r="D161" s="9"/>
      <c r="E161" s="15"/>
      <c r="F161" s="9"/>
      <c r="G161" s="9"/>
      <c r="H161" s="23"/>
      <c r="I161" s="23"/>
      <c r="J161" s="23"/>
      <c r="K161" s="23"/>
      <c r="L161" s="23"/>
      <c r="M161" s="23"/>
      <c r="N161" s="23"/>
      <c r="O161" s="23"/>
    </row>
    <row r="162" spans="2:15" ht="13">
      <c r="B162" s="22"/>
      <c r="D162" s="9"/>
      <c r="E162" s="15"/>
      <c r="F162" s="9"/>
      <c r="G162" s="9"/>
      <c r="H162" s="23"/>
      <c r="I162" s="23"/>
      <c r="J162" s="23"/>
      <c r="K162" s="23"/>
      <c r="L162" s="23"/>
      <c r="M162" s="23"/>
      <c r="N162" s="23"/>
      <c r="O162" s="23"/>
    </row>
    <row r="163" spans="2:15" ht="13">
      <c r="B163" s="22"/>
      <c r="D163" s="9"/>
      <c r="E163" s="15"/>
      <c r="F163" s="9"/>
      <c r="G163" s="9"/>
      <c r="H163" s="23"/>
      <c r="I163" s="23"/>
      <c r="J163" s="23"/>
      <c r="K163" s="23"/>
      <c r="L163" s="23"/>
      <c r="M163" s="23"/>
      <c r="N163" s="23"/>
      <c r="O163" s="23"/>
    </row>
    <row r="164" spans="2:15" ht="13">
      <c r="B164" s="22"/>
      <c r="D164" s="9"/>
      <c r="E164" s="15"/>
      <c r="F164" s="9"/>
      <c r="G164" s="9"/>
      <c r="H164" s="23"/>
      <c r="I164" s="23"/>
      <c r="J164" s="23"/>
      <c r="K164" s="23"/>
      <c r="L164" s="23"/>
      <c r="M164" s="23"/>
      <c r="N164" s="23"/>
      <c r="O164" s="23"/>
    </row>
    <row r="165" spans="2:15" ht="13">
      <c r="B165" s="22"/>
      <c r="D165" s="9"/>
      <c r="E165" s="15"/>
      <c r="F165" s="9"/>
      <c r="G165" s="9"/>
      <c r="H165" s="23"/>
      <c r="I165" s="23"/>
      <c r="J165" s="23"/>
      <c r="K165" s="23"/>
      <c r="L165" s="23"/>
      <c r="M165" s="23"/>
      <c r="N165" s="23"/>
      <c r="O165" s="23"/>
    </row>
    <row r="166" spans="2:15" ht="13">
      <c r="B166" s="22"/>
      <c r="D166" s="9"/>
      <c r="E166" s="15"/>
      <c r="F166" s="9"/>
      <c r="G166" s="9"/>
      <c r="H166" s="23"/>
      <c r="I166" s="23"/>
      <c r="J166" s="23"/>
      <c r="K166" s="23"/>
      <c r="L166" s="23"/>
      <c r="M166" s="23"/>
      <c r="N166" s="23"/>
      <c r="O166" s="23"/>
    </row>
    <row r="167" spans="2:15" ht="13">
      <c r="B167" s="22"/>
      <c r="D167" s="9"/>
      <c r="E167" s="15"/>
      <c r="F167" s="9"/>
      <c r="G167" s="9"/>
      <c r="H167" s="23"/>
      <c r="I167" s="23"/>
      <c r="J167" s="23"/>
      <c r="K167" s="23"/>
      <c r="L167" s="23"/>
      <c r="M167" s="23"/>
      <c r="N167" s="23"/>
      <c r="O167" s="23"/>
    </row>
    <row r="168" spans="2:15" ht="13">
      <c r="B168" s="22"/>
      <c r="D168" s="9"/>
      <c r="E168" s="15"/>
      <c r="F168" s="9"/>
      <c r="G168" s="9"/>
      <c r="H168" s="23"/>
      <c r="I168" s="23"/>
      <c r="J168" s="23"/>
      <c r="K168" s="23"/>
      <c r="L168" s="23"/>
      <c r="M168" s="23"/>
      <c r="N168" s="23"/>
      <c r="O168" s="23"/>
    </row>
    <row r="169" spans="2:15" ht="13">
      <c r="B169" s="22"/>
      <c r="D169" s="9"/>
      <c r="E169" s="15"/>
      <c r="F169" s="9"/>
      <c r="G169" s="9"/>
      <c r="H169" s="23"/>
      <c r="I169" s="23"/>
      <c r="J169" s="23"/>
      <c r="K169" s="23"/>
      <c r="L169" s="23"/>
      <c r="M169" s="23"/>
      <c r="N169" s="23"/>
      <c r="O169" s="23"/>
    </row>
    <row r="170" spans="2:15" ht="13">
      <c r="B170" s="22"/>
      <c r="D170" s="9"/>
      <c r="E170" s="15"/>
      <c r="F170" s="9"/>
      <c r="G170" s="9"/>
      <c r="H170" s="23"/>
      <c r="I170" s="23"/>
      <c r="J170" s="23"/>
      <c r="K170" s="23"/>
      <c r="L170" s="23"/>
      <c r="M170" s="23"/>
      <c r="N170" s="23"/>
      <c r="O170" s="23"/>
    </row>
    <row r="171" spans="2:15" ht="13">
      <c r="B171" s="22"/>
      <c r="D171" s="9"/>
      <c r="E171" s="15"/>
      <c r="F171" s="9"/>
      <c r="G171" s="9"/>
      <c r="H171" s="23"/>
      <c r="I171" s="23"/>
      <c r="J171" s="23"/>
      <c r="K171" s="23"/>
      <c r="L171" s="23"/>
      <c r="M171" s="23"/>
      <c r="N171" s="23"/>
      <c r="O171" s="23"/>
    </row>
    <row r="172" spans="2:15" ht="13">
      <c r="B172" s="22"/>
      <c r="D172" s="9"/>
      <c r="E172" s="15"/>
      <c r="F172" s="9"/>
      <c r="G172" s="9"/>
      <c r="H172" s="23"/>
      <c r="I172" s="23"/>
      <c r="J172" s="23"/>
      <c r="K172" s="23"/>
      <c r="L172" s="23"/>
      <c r="M172" s="23"/>
      <c r="N172" s="23"/>
      <c r="O172" s="23"/>
    </row>
    <row r="173" spans="2:15" ht="13">
      <c r="B173" s="22"/>
      <c r="D173" s="9"/>
      <c r="E173" s="15"/>
      <c r="F173" s="9"/>
      <c r="G173" s="9"/>
      <c r="H173" s="23"/>
      <c r="I173" s="23"/>
      <c r="J173" s="23"/>
      <c r="K173" s="23"/>
      <c r="L173" s="23"/>
      <c r="M173" s="23"/>
      <c r="N173" s="23"/>
      <c r="O173" s="23"/>
    </row>
    <row r="174" spans="2:15" ht="13">
      <c r="B174" s="22"/>
      <c r="D174" s="9"/>
      <c r="E174" s="15"/>
      <c r="F174" s="9"/>
      <c r="G174" s="9"/>
      <c r="H174" s="23"/>
      <c r="I174" s="23"/>
      <c r="J174" s="23"/>
      <c r="K174" s="23"/>
      <c r="L174" s="23"/>
      <c r="M174" s="23"/>
      <c r="N174" s="23"/>
      <c r="O174" s="23"/>
    </row>
    <row r="175" spans="2:15" ht="13">
      <c r="B175" s="22"/>
      <c r="D175" s="9"/>
      <c r="E175" s="15"/>
      <c r="F175" s="9"/>
      <c r="G175" s="9"/>
      <c r="H175" s="23"/>
      <c r="I175" s="23"/>
      <c r="J175" s="23"/>
      <c r="K175" s="23"/>
      <c r="L175" s="23"/>
      <c r="M175" s="23"/>
      <c r="N175" s="23"/>
      <c r="O175" s="23"/>
    </row>
    <row r="176" spans="2:15" ht="13">
      <c r="B176" s="22"/>
      <c r="D176" s="9"/>
      <c r="E176" s="15"/>
      <c r="F176" s="9"/>
      <c r="G176" s="9"/>
      <c r="H176" s="23"/>
      <c r="I176" s="23"/>
      <c r="J176" s="23"/>
      <c r="K176" s="23"/>
      <c r="L176" s="23"/>
      <c r="M176" s="23"/>
      <c r="N176" s="23"/>
      <c r="O176" s="23"/>
    </row>
    <row r="177" spans="2:15" ht="13">
      <c r="B177" s="22"/>
      <c r="D177" s="9"/>
      <c r="E177" s="15"/>
      <c r="F177" s="9"/>
      <c r="G177" s="9"/>
      <c r="H177" s="23"/>
      <c r="I177" s="23"/>
      <c r="J177" s="23"/>
      <c r="K177" s="23"/>
      <c r="L177" s="23"/>
      <c r="M177" s="23"/>
      <c r="N177" s="23"/>
      <c r="O177" s="23"/>
    </row>
    <row r="178" spans="2:15" ht="13">
      <c r="B178" s="22"/>
      <c r="D178" s="9"/>
      <c r="E178" s="15"/>
      <c r="F178" s="9"/>
      <c r="G178" s="9"/>
      <c r="H178" s="23"/>
      <c r="I178" s="23"/>
      <c r="J178" s="23"/>
      <c r="K178" s="23"/>
      <c r="L178" s="23"/>
      <c r="M178" s="23"/>
      <c r="N178" s="23"/>
      <c r="O178" s="23"/>
    </row>
    <row r="179" spans="2:15" ht="13">
      <c r="B179" s="22"/>
      <c r="D179" s="9"/>
      <c r="E179" s="15"/>
      <c r="F179" s="9"/>
      <c r="G179" s="9"/>
      <c r="H179" s="23"/>
      <c r="I179" s="23"/>
      <c r="J179" s="23"/>
      <c r="K179" s="23"/>
      <c r="L179" s="23"/>
      <c r="M179" s="23"/>
      <c r="N179" s="23"/>
      <c r="O179" s="23"/>
    </row>
    <row r="180" spans="2:15" ht="13">
      <c r="B180" s="22"/>
      <c r="D180" s="9"/>
      <c r="E180" s="15"/>
      <c r="F180" s="9"/>
      <c r="G180" s="9"/>
      <c r="H180" s="23"/>
      <c r="I180" s="23"/>
      <c r="J180" s="23"/>
      <c r="K180" s="23"/>
      <c r="L180" s="23"/>
      <c r="M180" s="23"/>
      <c r="N180" s="23"/>
      <c r="O180" s="23"/>
    </row>
    <row r="181" spans="2:15" ht="13">
      <c r="B181" s="22"/>
      <c r="D181" s="9"/>
      <c r="E181" s="15"/>
      <c r="F181" s="9"/>
      <c r="G181" s="9"/>
      <c r="H181" s="23"/>
      <c r="I181" s="23"/>
      <c r="J181" s="23"/>
      <c r="K181" s="23"/>
      <c r="L181" s="23"/>
      <c r="M181" s="23"/>
      <c r="N181" s="23"/>
      <c r="O181" s="23"/>
    </row>
    <row r="182" spans="2:15" ht="13">
      <c r="B182" s="22"/>
      <c r="D182" s="9"/>
      <c r="E182" s="15"/>
      <c r="F182" s="9"/>
      <c r="G182" s="9"/>
      <c r="H182" s="23"/>
      <c r="I182" s="23"/>
      <c r="J182" s="23"/>
      <c r="K182" s="23"/>
      <c r="L182" s="23"/>
      <c r="M182" s="23"/>
      <c r="N182" s="23"/>
      <c r="O182" s="23"/>
    </row>
    <row r="183" spans="2:15" ht="13">
      <c r="B183" s="22"/>
      <c r="D183" s="9"/>
      <c r="E183" s="15"/>
      <c r="F183" s="9"/>
      <c r="G183" s="9"/>
      <c r="H183" s="23"/>
      <c r="I183" s="23"/>
      <c r="J183" s="23"/>
      <c r="K183" s="23"/>
      <c r="L183" s="23"/>
      <c r="M183" s="23"/>
      <c r="N183" s="23"/>
      <c r="O183" s="23"/>
    </row>
    <row r="184" spans="2:15" ht="13">
      <c r="B184" s="22"/>
      <c r="D184" s="9"/>
      <c r="E184" s="15"/>
      <c r="F184" s="9"/>
      <c r="G184" s="9"/>
      <c r="H184" s="23"/>
      <c r="I184" s="23"/>
      <c r="J184" s="23"/>
      <c r="K184" s="23"/>
      <c r="L184" s="23"/>
      <c r="M184" s="23"/>
      <c r="N184" s="23"/>
      <c r="O184" s="23"/>
    </row>
    <row r="185" spans="2:15" ht="13">
      <c r="B185" s="22"/>
      <c r="D185" s="9"/>
      <c r="E185" s="15"/>
      <c r="F185" s="9"/>
      <c r="G185" s="9"/>
      <c r="H185" s="23"/>
      <c r="I185" s="23"/>
      <c r="J185" s="23"/>
      <c r="K185" s="23"/>
      <c r="L185" s="23"/>
      <c r="M185" s="23"/>
      <c r="N185" s="23"/>
      <c r="O185" s="23"/>
    </row>
    <row r="186" spans="2:15" ht="13">
      <c r="B186" s="22"/>
      <c r="D186" s="9"/>
      <c r="E186" s="15"/>
      <c r="F186" s="9"/>
      <c r="G186" s="9"/>
      <c r="H186" s="23"/>
      <c r="I186" s="23"/>
      <c r="J186" s="23"/>
      <c r="K186" s="23"/>
      <c r="L186" s="23"/>
      <c r="M186" s="23"/>
      <c r="N186" s="23"/>
      <c r="O186" s="23"/>
    </row>
    <row r="187" spans="2:15" ht="13">
      <c r="B187" s="22"/>
      <c r="D187" s="9"/>
      <c r="E187" s="15"/>
      <c r="F187" s="9"/>
      <c r="G187" s="9"/>
      <c r="H187" s="23"/>
      <c r="I187" s="23"/>
      <c r="J187" s="23"/>
      <c r="K187" s="23"/>
      <c r="L187" s="23"/>
      <c r="M187" s="23"/>
      <c r="N187" s="23"/>
      <c r="O187" s="23"/>
    </row>
    <row r="188" spans="2:15" ht="13">
      <c r="B188" s="22"/>
      <c r="D188" s="9"/>
      <c r="E188" s="15"/>
      <c r="F188" s="9"/>
      <c r="G188" s="9"/>
      <c r="H188" s="23"/>
      <c r="I188" s="23"/>
      <c r="J188" s="23"/>
      <c r="K188" s="23"/>
      <c r="L188" s="23"/>
      <c r="M188" s="23"/>
      <c r="N188" s="23"/>
      <c r="O188" s="23"/>
    </row>
    <row r="189" spans="2:15" ht="13">
      <c r="B189" s="22"/>
      <c r="D189" s="9"/>
      <c r="E189" s="15"/>
      <c r="F189" s="9"/>
      <c r="G189" s="9"/>
      <c r="H189" s="23"/>
      <c r="I189" s="23"/>
      <c r="J189" s="23"/>
      <c r="K189" s="23"/>
      <c r="L189" s="23"/>
      <c r="M189" s="23"/>
      <c r="N189" s="23"/>
      <c r="O189" s="23"/>
    </row>
    <row r="190" spans="2:15" ht="13">
      <c r="B190" s="22"/>
      <c r="D190" s="9"/>
      <c r="E190" s="15"/>
      <c r="F190" s="9"/>
      <c r="G190" s="9"/>
      <c r="H190" s="23"/>
      <c r="I190" s="23"/>
      <c r="J190" s="23"/>
      <c r="K190" s="23"/>
      <c r="L190" s="23"/>
      <c r="M190" s="23"/>
      <c r="N190" s="23"/>
      <c r="O190" s="23"/>
    </row>
    <row r="191" spans="2:15" ht="13">
      <c r="B191" s="22"/>
      <c r="D191" s="9"/>
      <c r="E191" s="15"/>
      <c r="F191" s="9"/>
      <c r="G191" s="9"/>
      <c r="H191" s="23"/>
      <c r="I191" s="23"/>
      <c r="J191" s="23"/>
      <c r="K191" s="23"/>
      <c r="L191" s="23"/>
      <c r="M191" s="23"/>
      <c r="N191" s="23"/>
      <c r="O191" s="23"/>
    </row>
    <row r="192" spans="2:15" ht="13">
      <c r="B192" s="22"/>
      <c r="D192" s="9"/>
      <c r="E192" s="15"/>
      <c r="F192" s="9"/>
      <c r="G192" s="9"/>
      <c r="H192" s="23"/>
      <c r="I192" s="23"/>
      <c r="J192" s="23"/>
      <c r="K192" s="23"/>
      <c r="L192" s="23"/>
      <c r="M192" s="23"/>
      <c r="N192" s="23"/>
      <c r="O192" s="23"/>
    </row>
    <row r="193" spans="2:15" ht="13">
      <c r="B193" s="22"/>
      <c r="D193" s="9"/>
      <c r="E193" s="15"/>
      <c r="F193" s="9"/>
      <c r="G193" s="9"/>
      <c r="H193" s="23"/>
      <c r="I193" s="23"/>
      <c r="J193" s="23"/>
      <c r="K193" s="23"/>
      <c r="L193" s="23"/>
      <c r="M193" s="23"/>
      <c r="N193" s="23"/>
      <c r="O193" s="23"/>
    </row>
    <row r="194" spans="2:15" ht="13">
      <c r="B194" s="22"/>
      <c r="D194" s="9"/>
      <c r="E194" s="15"/>
      <c r="F194" s="9"/>
      <c r="G194" s="9"/>
      <c r="H194" s="23"/>
      <c r="I194" s="23"/>
      <c r="J194" s="23"/>
      <c r="K194" s="23"/>
      <c r="L194" s="23"/>
      <c r="M194" s="23"/>
      <c r="N194" s="23"/>
      <c r="O194" s="23"/>
    </row>
    <row r="195" spans="2:15" ht="13">
      <c r="B195" s="22"/>
      <c r="D195" s="9"/>
      <c r="E195" s="15"/>
      <c r="F195" s="9"/>
      <c r="G195" s="9"/>
      <c r="H195" s="23"/>
      <c r="I195" s="23"/>
      <c r="J195" s="23"/>
      <c r="K195" s="23"/>
      <c r="L195" s="23"/>
      <c r="M195" s="23"/>
      <c r="N195" s="23"/>
      <c r="O195" s="23"/>
    </row>
    <row r="196" spans="2:15" ht="13">
      <c r="B196" s="22"/>
      <c r="D196" s="9"/>
      <c r="E196" s="15"/>
      <c r="F196" s="9"/>
      <c r="G196" s="9"/>
      <c r="H196" s="23"/>
      <c r="I196" s="23"/>
      <c r="J196" s="23"/>
      <c r="K196" s="23"/>
      <c r="L196" s="23"/>
      <c r="M196" s="23"/>
      <c r="N196" s="23"/>
      <c r="O196" s="23"/>
    </row>
    <row r="197" spans="2:15" ht="13">
      <c r="B197" s="22"/>
      <c r="D197" s="9"/>
      <c r="E197" s="15"/>
      <c r="F197" s="9"/>
      <c r="G197" s="9"/>
      <c r="H197" s="23"/>
      <c r="I197" s="23"/>
      <c r="J197" s="23"/>
      <c r="K197" s="23"/>
      <c r="L197" s="23"/>
      <c r="M197" s="23"/>
      <c r="N197" s="23"/>
      <c r="O197" s="23"/>
    </row>
    <row r="198" spans="2:15" ht="13">
      <c r="B198" s="22"/>
      <c r="D198" s="9"/>
      <c r="E198" s="15"/>
      <c r="F198" s="9"/>
      <c r="G198" s="9"/>
      <c r="H198" s="23"/>
      <c r="I198" s="23"/>
      <c r="J198" s="23"/>
      <c r="K198" s="23"/>
      <c r="L198" s="23"/>
      <c r="M198" s="23"/>
      <c r="N198" s="23"/>
      <c r="O198" s="23"/>
    </row>
    <row r="199" spans="2:15" ht="13">
      <c r="B199" s="22"/>
      <c r="D199" s="9"/>
      <c r="E199" s="15"/>
      <c r="F199" s="9"/>
      <c r="G199" s="9"/>
      <c r="H199" s="23"/>
      <c r="I199" s="23"/>
      <c r="J199" s="23"/>
      <c r="K199" s="23"/>
      <c r="L199" s="23"/>
      <c r="M199" s="23"/>
      <c r="N199" s="23"/>
      <c r="O199" s="23"/>
    </row>
    <row r="200" spans="2:15" ht="13">
      <c r="B200" s="22"/>
      <c r="D200" s="9"/>
      <c r="E200" s="15"/>
      <c r="F200" s="9"/>
      <c r="G200" s="9"/>
      <c r="H200" s="23"/>
      <c r="I200" s="23"/>
      <c r="J200" s="23"/>
      <c r="K200" s="23"/>
      <c r="L200" s="23"/>
      <c r="M200" s="23"/>
      <c r="N200" s="23"/>
      <c r="O200" s="23"/>
    </row>
    <row r="201" spans="2:15" ht="13">
      <c r="B201" s="22"/>
      <c r="D201" s="9"/>
      <c r="E201" s="15"/>
      <c r="F201" s="9"/>
      <c r="G201" s="9"/>
      <c r="H201" s="23"/>
      <c r="I201" s="23"/>
      <c r="J201" s="23"/>
      <c r="K201" s="23"/>
      <c r="L201" s="23"/>
      <c r="M201" s="23"/>
      <c r="N201" s="23"/>
      <c r="O201" s="23"/>
    </row>
    <row r="202" spans="2:15" ht="13">
      <c r="B202" s="22"/>
      <c r="D202" s="9"/>
      <c r="E202" s="15"/>
      <c r="F202" s="9"/>
      <c r="G202" s="9"/>
      <c r="H202" s="23"/>
      <c r="I202" s="23"/>
      <c r="J202" s="23"/>
      <c r="K202" s="23"/>
      <c r="L202" s="23"/>
      <c r="M202" s="23"/>
      <c r="N202" s="23"/>
      <c r="O202" s="23"/>
    </row>
    <row r="203" spans="2:15" ht="13">
      <c r="B203" s="22"/>
      <c r="D203" s="9"/>
      <c r="E203" s="15"/>
      <c r="F203" s="9"/>
      <c r="G203" s="9"/>
      <c r="H203" s="23"/>
      <c r="I203" s="23"/>
      <c r="J203" s="23"/>
      <c r="K203" s="23"/>
      <c r="L203" s="23"/>
      <c r="M203" s="23"/>
      <c r="N203" s="23"/>
      <c r="O203" s="23"/>
    </row>
    <row r="204" spans="2:15" ht="13">
      <c r="B204" s="22"/>
      <c r="D204" s="9"/>
      <c r="E204" s="15"/>
      <c r="F204" s="9"/>
      <c r="G204" s="9"/>
      <c r="H204" s="23"/>
      <c r="I204" s="23"/>
      <c r="J204" s="23"/>
      <c r="K204" s="23"/>
      <c r="L204" s="23"/>
      <c r="M204" s="23"/>
      <c r="N204" s="23"/>
      <c r="O204" s="23"/>
    </row>
    <row r="205" spans="2:15" ht="13">
      <c r="B205" s="22"/>
      <c r="D205" s="9"/>
      <c r="E205" s="15"/>
      <c r="F205" s="9"/>
      <c r="G205" s="9"/>
      <c r="H205" s="23"/>
      <c r="I205" s="23"/>
      <c r="J205" s="23"/>
      <c r="K205" s="23"/>
      <c r="L205" s="23"/>
      <c r="M205" s="23"/>
      <c r="N205" s="23"/>
      <c r="O205" s="23"/>
    </row>
    <row r="206" spans="2:15" ht="13">
      <c r="B206" s="22"/>
      <c r="D206" s="9"/>
      <c r="E206" s="15"/>
      <c r="F206" s="9"/>
      <c r="G206" s="9"/>
      <c r="H206" s="23"/>
      <c r="I206" s="23"/>
      <c r="J206" s="23"/>
      <c r="K206" s="23"/>
      <c r="L206" s="23"/>
      <c r="M206" s="23"/>
      <c r="N206" s="23"/>
      <c r="O206" s="23"/>
    </row>
    <row r="207" spans="2:15" ht="13">
      <c r="B207" s="22"/>
      <c r="D207" s="9"/>
      <c r="E207" s="15"/>
      <c r="F207" s="9"/>
      <c r="G207" s="9"/>
      <c r="H207" s="23"/>
      <c r="I207" s="23"/>
      <c r="J207" s="23"/>
      <c r="K207" s="23"/>
      <c r="L207" s="23"/>
      <c r="M207" s="23"/>
      <c r="N207" s="23"/>
      <c r="O207" s="23"/>
    </row>
    <row r="208" spans="2:15" ht="13">
      <c r="B208" s="22"/>
      <c r="D208" s="9"/>
      <c r="E208" s="15"/>
      <c r="F208" s="9"/>
      <c r="G208" s="9"/>
      <c r="H208" s="23"/>
      <c r="I208" s="23"/>
      <c r="J208" s="23"/>
      <c r="K208" s="23"/>
      <c r="L208" s="23"/>
      <c r="M208" s="23"/>
      <c r="N208" s="23"/>
      <c r="O208" s="23"/>
    </row>
    <row r="209" spans="2:15" ht="13">
      <c r="B209" s="22"/>
      <c r="D209" s="9"/>
      <c r="E209" s="15"/>
      <c r="F209" s="9"/>
      <c r="G209" s="9"/>
      <c r="H209" s="23"/>
      <c r="I209" s="23"/>
      <c r="J209" s="23"/>
      <c r="K209" s="23"/>
      <c r="L209" s="23"/>
      <c r="M209" s="23"/>
      <c r="N209" s="23"/>
      <c r="O209" s="23"/>
    </row>
    <row r="210" spans="2:15" ht="13">
      <c r="B210" s="22"/>
      <c r="D210" s="9"/>
      <c r="E210" s="15"/>
      <c r="F210" s="9"/>
      <c r="G210" s="9"/>
      <c r="H210" s="23"/>
      <c r="I210" s="23"/>
      <c r="J210" s="23"/>
      <c r="K210" s="23"/>
      <c r="L210" s="23"/>
      <c r="M210" s="23"/>
      <c r="N210" s="23"/>
      <c r="O210" s="23"/>
    </row>
    <row r="211" spans="2:15" ht="13">
      <c r="B211" s="22"/>
      <c r="D211" s="9"/>
      <c r="E211" s="15"/>
      <c r="F211" s="9"/>
      <c r="G211" s="9"/>
      <c r="H211" s="23"/>
      <c r="I211" s="23"/>
      <c r="J211" s="23"/>
      <c r="K211" s="23"/>
      <c r="L211" s="23"/>
      <c r="M211" s="23"/>
      <c r="N211" s="23"/>
      <c r="O211" s="23"/>
    </row>
    <row r="212" spans="2:15" ht="13">
      <c r="B212" s="22"/>
      <c r="D212" s="9"/>
      <c r="E212" s="15"/>
      <c r="F212" s="9"/>
      <c r="G212" s="9"/>
      <c r="H212" s="23"/>
      <c r="I212" s="23"/>
      <c r="J212" s="23"/>
      <c r="K212" s="23"/>
      <c r="L212" s="23"/>
      <c r="M212" s="23"/>
      <c r="N212" s="23"/>
      <c r="O212" s="23"/>
    </row>
    <row r="213" spans="2:15" ht="13">
      <c r="B213" s="22"/>
      <c r="D213" s="9"/>
      <c r="E213" s="15"/>
      <c r="F213" s="9"/>
      <c r="G213" s="9"/>
      <c r="H213" s="23"/>
      <c r="I213" s="23"/>
      <c r="J213" s="23"/>
      <c r="K213" s="23"/>
      <c r="L213" s="23"/>
      <c r="M213" s="23"/>
      <c r="N213" s="23"/>
      <c r="O213" s="23"/>
    </row>
    <row r="214" spans="2:15" ht="13">
      <c r="B214" s="22"/>
      <c r="D214" s="9"/>
      <c r="E214" s="15"/>
      <c r="F214" s="9"/>
      <c r="G214" s="9"/>
      <c r="H214" s="23"/>
      <c r="I214" s="23"/>
      <c r="J214" s="23"/>
      <c r="K214" s="23"/>
      <c r="L214" s="23"/>
      <c r="M214" s="23"/>
      <c r="N214" s="23"/>
      <c r="O214" s="23"/>
    </row>
    <row r="215" spans="2:15" ht="13">
      <c r="B215" s="22"/>
      <c r="D215" s="9"/>
      <c r="E215" s="15"/>
      <c r="F215" s="9"/>
      <c r="G215" s="9"/>
      <c r="H215" s="23"/>
      <c r="I215" s="23"/>
      <c r="J215" s="23"/>
      <c r="K215" s="23"/>
      <c r="L215" s="23"/>
      <c r="M215" s="23"/>
      <c r="N215" s="23"/>
      <c r="O215" s="23"/>
    </row>
    <row r="216" spans="2:15" ht="13">
      <c r="B216" s="22"/>
      <c r="D216" s="9"/>
      <c r="E216" s="15"/>
      <c r="F216" s="9"/>
      <c r="G216" s="9"/>
      <c r="H216" s="23"/>
      <c r="I216" s="23"/>
      <c r="J216" s="23"/>
      <c r="K216" s="23"/>
      <c r="L216" s="23"/>
      <c r="M216" s="23"/>
      <c r="N216" s="23"/>
      <c r="O216" s="23"/>
    </row>
    <row r="217" spans="2:15" ht="13">
      <c r="B217" s="22"/>
      <c r="D217" s="9"/>
      <c r="E217" s="15"/>
      <c r="F217" s="9"/>
      <c r="G217" s="9"/>
      <c r="H217" s="23"/>
      <c r="I217" s="23"/>
      <c r="J217" s="23"/>
      <c r="K217" s="23"/>
      <c r="L217" s="23"/>
      <c r="M217" s="23"/>
      <c r="N217" s="23"/>
      <c r="O217" s="23"/>
    </row>
    <row r="218" spans="2:15" ht="13">
      <c r="B218" s="22"/>
      <c r="D218" s="9"/>
      <c r="E218" s="15"/>
      <c r="F218" s="9"/>
      <c r="G218" s="9"/>
      <c r="H218" s="23"/>
      <c r="I218" s="23"/>
      <c r="J218" s="23"/>
      <c r="K218" s="23"/>
      <c r="L218" s="23"/>
      <c r="M218" s="23"/>
      <c r="N218" s="23"/>
      <c r="O218" s="23"/>
    </row>
    <row r="219" spans="2:15" ht="13">
      <c r="B219" s="22"/>
      <c r="D219" s="9"/>
      <c r="E219" s="15"/>
      <c r="F219" s="9"/>
      <c r="G219" s="9"/>
      <c r="H219" s="23"/>
      <c r="I219" s="23"/>
      <c r="J219" s="23"/>
      <c r="K219" s="23"/>
      <c r="L219" s="23"/>
      <c r="M219" s="23"/>
      <c r="N219" s="23"/>
      <c r="O219" s="23"/>
    </row>
    <row r="220" spans="2:15" ht="13">
      <c r="B220" s="22"/>
      <c r="D220" s="9"/>
      <c r="E220" s="15"/>
      <c r="F220" s="9"/>
      <c r="G220" s="9"/>
      <c r="H220" s="23"/>
      <c r="I220" s="23"/>
      <c r="J220" s="23"/>
      <c r="K220" s="23"/>
      <c r="L220" s="23"/>
      <c r="M220" s="23"/>
      <c r="N220" s="23"/>
      <c r="O220" s="23"/>
    </row>
    <row r="221" spans="2:15" ht="13">
      <c r="B221" s="22"/>
      <c r="D221" s="9"/>
      <c r="E221" s="15"/>
      <c r="F221" s="9"/>
      <c r="G221" s="9"/>
      <c r="H221" s="23"/>
      <c r="I221" s="23"/>
      <c r="J221" s="23"/>
      <c r="K221" s="23"/>
      <c r="L221" s="23"/>
      <c r="M221" s="23"/>
      <c r="N221" s="23"/>
      <c r="O221" s="23"/>
    </row>
    <row r="222" spans="2:15" ht="13">
      <c r="B222" s="22"/>
      <c r="D222" s="9"/>
      <c r="E222" s="15"/>
      <c r="F222" s="9"/>
      <c r="G222" s="9"/>
      <c r="H222" s="23"/>
      <c r="I222" s="23"/>
      <c r="J222" s="23"/>
      <c r="K222" s="23"/>
      <c r="L222" s="23"/>
      <c r="M222" s="23"/>
      <c r="N222" s="23"/>
      <c r="O222" s="23"/>
    </row>
    <row r="223" spans="2:15" ht="13">
      <c r="B223" s="22"/>
      <c r="D223" s="9"/>
      <c r="E223" s="15"/>
      <c r="F223" s="9"/>
      <c r="G223" s="9"/>
      <c r="H223" s="23"/>
      <c r="I223" s="23"/>
      <c r="J223" s="23"/>
      <c r="K223" s="23"/>
      <c r="L223" s="23"/>
      <c r="M223" s="23"/>
      <c r="N223" s="23"/>
      <c r="O223" s="23"/>
    </row>
    <row r="224" spans="2:15" ht="13">
      <c r="B224" s="22"/>
      <c r="D224" s="9"/>
      <c r="E224" s="15"/>
      <c r="F224" s="9"/>
      <c r="G224" s="9"/>
      <c r="H224" s="23"/>
      <c r="I224" s="23"/>
      <c r="J224" s="23"/>
      <c r="K224" s="23"/>
      <c r="L224" s="23"/>
      <c r="M224" s="23"/>
      <c r="N224" s="23"/>
      <c r="O224" s="23"/>
    </row>
    <row r="225" spans="2:15" ht="13">
      <c r="B225" s="22"/>
      <c r="D225" s="9"/>
      <c r="E225" s="15"/>
      <c r="F225" s="9"/>
      <c r="G225" s="9"/>
      <c r="H225" s="23"/>
      <c r="I225" s="23"/>
      <c r="J225" s="23"/>
      <c r="K225" s="23"/>
      <c r="L225" s="23"/>
      <c r="M225" s="23"/>
      <c r="N225" s="23"/>
      <c r="O225" s="23"/>
    </row>
    <row r="226" spans="2:15" ht="13">
      <c r="B226" s="22"/>
      <c r="D226" s="9"/>
      <c r="E226" s="15"/>
      <c r="F226" s="9"/>
      <c r="G226" s="9"/>
      <c r="H226" s="23"/>
      <c r="I226" s="23"/>
      <c r="J226" s="23"/>
      <c r="K226" s="23"/>
      <c r="L226" s="23"/>
      <c r="M226" s="23"/>
      <c r="N226" s="23"/>
      <c r="O226" s="23"/>
    </row>
    <row r="227" spans="2:15" ht="13">
      <c r="B227" s="22"/>
      <c r="D227" s="9"/>
      <c r="E227" s="15"/>
      <c r="F227" s="9"/>
      <c r="G227" s="9"/>
      <c r="H227" s="23"/>
      <c r="I227" s="23"/>
      <c r="J227" s="23"/>
      <c r="K227" s="23"/>
      <c r="L227" s="23"/>
      <c r="M227" s="23"/>
      <c r="N227" s="23"/>
      <c r="O227" s="23"/>
    </row>
    <row r="228" spans="2:15" ht="13">
      <c r="B228" s="22"/>
      <c r="D228" s="9"/>
      <c r="E228" s="15"/>
      <c r="F228" s="9"/>
      <c r="G228" s="9"/>
      <c r="H228" s="23"/>
      <c r="I228" s="23"/>
      <c r="J228" s="23"/>
      <c r="K228" s="23"/>
      <c r="L228" s="23"/>
      <c r="M228" s="23"/>
      <c r="N228" s="23"/>
      <c r="O228" s="23"/>
    </row>
    <row r="229" spans="2:15" ht="13">
      <c r="B229" s="22"/>
      <c r="D229" s="9"/>
      <c r="E229" s="15"/>
      <c r="F229" s="9"/>
      <c r="G229" s="9"/>
      <c r="H229" s="23"/>
      <c r="I229" s="23"/>
      <c r="J229" s="23"/>
      <c r="K229" s="23"/>
      <c r="L229" s="23"/>
      <c r="M229" s="23"/>
      <c r="N229" s="23"/>
      <c r="O229" s="23"/>
    </row>
    <row r="230" spans="2:15" ht="13">
      <c r="B230" s="22"/>
      <c r="D230" s="9"/>
      <c r="E230" s="15"/>
      <c r="F230" s="9"/>
      <c r="G230" s="9"/>
      <c r="H230" s="23"/>
      <c r="I230" s="23"/>
      <c r="J230" s="23"/>
      <c r="K230" s="23"/>
      <c r="L230" s="23"/>
      <c r="M230" s="23"/>
      <c r="N230" s="23"/>
      <c r="O230" s="23"/>
    </row>
    <row r="231" spans="2:15" ht="13">
      <c r="B231" s="22"/>
      <c r="D231" s="9"/>
      <c r="E231" s="15"/>
      <c r="F231" s="9"/>
      <c r="G231" s="9"/>
      <c r="H231" s="23"/>
      <c r="I231" s="23"/>
      <c r="J231" s="23"/>
      <c r="K231" s="23"/>
      <c r="L231" s="23"/>
      <c r="M231" s="23"/>
      <c r="N231" s="23"/>
      <c r="O231" s="23"/>
    </row>
    <row r="232" spans="2:15" ht="13">
      <c r="B232" s="22"/>
      <c r="D232" s="9"/>
      <c r="E232" s="15"/>
      <c r="F232" s="9"/>
      <c r="G232" s="9"/>
      <c r="H232" s="23"/>
      <c r="I232" s="23"/>
      <c r="J232" s="23"/>
      <c r="K232" s="23"/>
      <c r="L232" s="23"/>
      <c r="M232" s="23"/>
      <c r="N232" s="23"/>
      <c r="O232" s="23"/>
    </row>
    <row r="233" spans="2:15" ht="13">
      <c r="B233" s="22"/>
      <c r="D233" s="9"/>
      <c r="E233" s="15"/>
      <c r="F233" s="9"/>
      <c r="G233" s="9"/>
      <c r="H233" s="23"/>
      <c r="I233" s="23"/>
      <c r="J233" s="23"/>
      <c r="K233" s="23"/>
      <c r="L233" s="23"/>
      <c r="M233" s="23"/>
      <c r="N233" s="23"/>
      <c r="O233" s="23"/>
    </row>
    <row r="234" spans="2:15" ht="13">
      <c r="B234" s="22"/>
      <c r="D234" s="9"/>
      <c r="E234" s="15"/>
      <c r="F234" s="9"/>
      <c r="G234" s="9"/>
      <c r="H234" s="23"/>
      <c r="I234" s="23"/>
      <c r="J234" s="23"/>
      <c r="K234" s="23"/>
      <c r="L234" s="23"/>
      <c r="M234" s="23"/>
      <c r="N234" s="23"/>
      <c r="O234" s="23"/>
    </row>
    <row r="235" spans="2:15" ht="13">
      <c r="B235" s="22"/>
      <c r="D235" s="9"/>
      <c r="E235" s="15"/>
      <c r="F235" s="9"/>
      <c r="G235" s="9"/>
      <c r="H235" s="23"/>
      <c r="I235" s="23"/>
      <c r="J235" s="23"/>
      <c r="K235" s="23"/>
      <c r="L235" s="23"/>
      <c r="M235" s="23"/>
      <c r="N235" s="23"/>
      <c r="O235" s="23"/>
    </row>
    <row r="236" spans="2:15" ht="13">
      <c r="B236" s="22"/>
      <c r="D236" s="9"/>
      <c r="E236" s="15"/>
      <c r="F236" s="9"/>
      <c r="G236" s="9"/>
      <c r="H236" s="23"/>
      <c r="I236" s="23"/>
      <c r="J236" s="23"/>
      <c r="K236" s="23"/>
      <c r="L236" s="23"/>
      <c r="M236" s="23"/>
      <c r="N236" s="23"/>
      <c r="O236" s="23"/>
    </row>
    <row r="237" spans="2:15" ht="13">
      <c r="B237" s="22"/>
      <c r="D237" s="9"/>
      <c r="E237" s="15"/>
      <c r="F237" s="9"/>
      <c r="G237" s="9"/>
      <c r="H237" s="23"/>
      <c r="I237" s="23"/>
      <c r="J237" s="23"/>
      <c r="K237" s="23"/>
      <c r="L237" s="23"/>
      <c r="M237" s="23"/>
      <c r="N237" s="23"/>
      <c r="O237" s="23"/>
    </row>
    <row r="238" spans="2:15" ht="13">
      <c r="B238" s="22"/>
      <c r="D238" s="9"/>
      <c r="E238" s="15"/>
      <c r="F238" s="9"/>
      <c r="G238" s="9"/>
      <c r="H238" s="23"/>
      <c r="I238" s="23"/>
      <c r="J238" s="23"/>
      <c r="K238" s="23"/>
      <c r="L238" s="23"/>
      <c r="M238" s="23"/>
      <c r="N238" s="23"/>
      <c r="O238" s="23"/>
    </row>
    <row r="239" spans="2:15" ht="13">
      <c r="B239" s="22"/>
      <c r="D239" s="9"/>
      <c r="E239" s="15"/>
      <c r="F239" s="9"/>
      <c r="G239" s="9"/>
      <c r="H239" s="23"/>
      <c r="I239" s="23"/>
      <c r="J239" s="23"/>
      <c r="K239" s="23"/>
      <c r="L239" s="23"/>
      <c r="M239" s="23"/>
      <c r="N239" s="23"/>
      <c r="O239" s="23"/>
    </row>
    <row r="240" spans="2:15" ht="13">
      <c r="B240" s="22"/>
      <c r="D240" s="9"/>
      <c r="E240" s="15"/>
      <c r="F240" s="9"/>
      <c r="G240" s="9"/>
      <c r="H240" s="23"/>
      <c r="I240" s="23"/>
      <c r="J240" s="23"/>
      <c r="K240" s="23"/>
      <c r="L240" s="23"/>
      <c r="M240" s="23"/>
      <c r="N240" s="23"/>
      <c r="O240" s="23"/>
    </row>
    <row r="241" spans="2:15" ht="13">
      <c r="B241" s="22"/>
      <c r="D241" s="9"/>
      <c r="E241" s="15"/>
      <c r="F241" s="9"/>
      <c r="G241" s="9"/>
      <c r="H241" s="23"/>
      <c r="I241" s="23"/>
      <c r="J241" s="23"/>
      <c r="K241" s="23"/>
      <c r="L241" s="23"/>
      <c r="M241" s="23"/>
      <c r="N241" s="23"/>
      <c r="O241" s="23"/>
    </row>
    <row r="242" spans="2:15" ht="13">
      <c r="B242" s="22"/>
      <c r="D242" s="9"/>
      <c r="E242" s="15"/>
      <c r="F242" s="9"/>
      <c r="G242" s="9"/>
      <c r="H242" s="23"/>
      <c r="I242" s="23"/>
      <c r="J242" s="23"/>
      <c r="K242" s="23"/>
      <c r="L242" s="23"/>
      <c r="M242" s="23"/>
      <c r="N242" s="23"/>
      <c r="O242" s="23"/>
    </row>
    <row r="243" spans="2:15" ht="13">
      <c r="B243" s="22"/>
      <c r="D243" s="9"/>
      <c r="E243" s="15"/>
      <c r="F243" s="9"/>
      <c r="G243" s="9"/>
      <c r="H243" s="23"/>
      <c r="I243" s="23"/>
      <c r="J243" s="23"/>
      <c r="K243" s="23"/>
      <c r="L243" s="23"/>
      <c r="M243" s="23"/>
      <c r="N243" s="23"/>
      <c r="O243" s="23"/>
    </row>
    <row r="244" spans="2:15" ht="13">
      <c r="B244" s="22"/>
      <c r="D244" s="9"/>
      <c r="E244" s="15"/>
      <c r="F244" s="9"/>
      <c r="G244" s="9"/>
      <c r="H244" s="23"/>
      <c r="I244" s="23"/>
      <c r="J244" s="23"/>
      <c r="K244" s="23"/>
      <c r="L244" s="23"/>
      <c r="M244" s="23"/>
      <c r="N244" s="23"/>
      <c r="O244" s="23"/>
    </row>
    <row r="245" spans="2:15" ht="13">
      <c r="B245" s="22"/>
      <c r="D245" s="9"/>
      <c r="E245" s="15"/>
      <c r="F245" s="9"/>
      <c r="G245" s="9"/>
      <c r="H245" s="23"/>
      <c r="I245" s="23"/>
      <c r="J245" s="23"/>
      <c r="K245" s="23"/>
      <c r="L245" s="23"/>
      <c r="M245" s="23"/>
      <c r="N245" s="23"/>
      <c r="O245" s="23"/>
    </row>
    <row r="246" spans="2:15" ht="13">
      <c r="B246" s="22"/>
      <c r="D246" s="9"/>
      <c r="E246" s="15"/>
      <c r="F246" s="9"/>
      <c r="G246" s="9"/>
      <c r="H246" s="23"/>
      <c r="I246" s="23"/>
      <c r="J246" s="23"/>
      <c r="K246" s="23"/>
      <c r="L246" s="23"/>
      <c r="M246" s="23"/>
      <c r="N246" s="23"/>
      <c r="O246" s="23"/>
    </row>
    <row r="247" spans="2:15" ht="13">
      <c r="B247" s="22"/>
      <c r="D247" s="9"/>
      <c r="E247" s="15"/>
      <c r="F247" s="9"/>
      <c r="G247" s="9"/>
      <c r="H247" s="23"/>
      <c r="I247" s="23"/>
      <c r="J247" s="23"/>
      <c r="K247" s="23"/>
      <c r="L247" s="23"/>
      <c r="M247" s="23"/>
      <c r="N247" s="23"/>
      <c r="O247" s="23"/>
    </row>
    <row r="248" spans="2:15" ht="13">
      <c r="B248" s="22"/>
      <c r="D248" s="9"/>
      <c r="E248" s="15"/>
      <c r="F248" s="9"/>
      <c r="G248" s="9"/>
      <c r="H248" s="23"/>
      <c r="I248" s="23"/>
      <c r="J248" s="23"/>
      <c r="K248" s="23"/>
      <c r="L248" s="23"/>
      <c r="M248" s="23"/>
      <c r="N248" s="23"/>
      <c r="O248" s="23"/>
    </row>
    <row r="249" spans="2:15" ht="13">
      <c r="B249" s="22"/>
      <c r="D249" s="9"/>
      <c r="E249" s="15"/>
      <c r="F249" s="9"/>
      <c r="G249" s="9"/>
      <c r="H249" s="23"/>
      <c r="I249" s="23"/>
      <c r="J249" s="23"/>
      <c r="K249" s="23"/>
      <c r="L249" s="23"/>
      <c r="M249" s="23"/>
      <c r="N249" s="23"/>
      <c r="O249" s="23"/>
    </row>
    <row r="250" spans="2:15" ht="13">
      <c r="B250" s="22"/>
      <c r="D250" s="9"/>
      <c r="E250" s="15"/>
      <c r="F250" s="9"/>
      <c r="G250" s="9"/>
      <c r="H250" s="23"/>
      <c r="I250" s="23"/>
      <c r="J250" s="23"/>
      <c r="K250" s="23"/>
      <c r="L250" s="23"/>
      <c r="M250" s="23"/>
      <c r="N250" s="23"/>
      <c r="O250" s="23"/>
    </row>
    <row r="251" spans="2:15" ht="13">
      <c r="B251" s="22"/>
      <c r="D251" s="9"/>
      <c r="E251" s="15"/>
      <c r="F251" s="9"/>
      <c r="G251" s="9"/>
      <c r="H251" s="23"/>
      <c r="I251" s="23"/>
      <c r="J251" s="23"/>
      <c r="K251" s="23"/>
      <c r="L251" s="23"/>
      <c r="M251" s="23"/>
      <c r="N251" s="23"/>
      <c r="O251" s="23"/>
    </row>
    <row r="252" spans="2:15" ht="13">
      <c r="B252" s="22"/>
      <c r="D252" s="9"/>
      <c r="E252" s="15"/>
      <c r="F252" s="9"/>
      <c r="G252" s="9"/>
      <c r="H252" s="23"/>
      <c r="I252" s="23"/>
      <c r="J252" s="23"/>
      <c r="K252" s="23"/>
      <c r="L252" s="23"/>
      <c r="M252" s="23"/>
      <c r="N252" s="23"/>
      <c r="O252" s="23"/>
    </row>
    <row r="253" spans="2:15" ht="13">
      <c r="B253" s="22"/>
      <c r="D253" s="9"/>
      <c r="E253" s="15"/>
      <c r="F253" s="9"/>
      <c r="G253" s="9"/>
      <c r="H253" s="23"/>
      <c r="I253" s="23"/>
      <c r="J253" s="23"/>
      <c r="K253" s="23"/>
      <c r="L253" s="23"/>
      <c r="M253" s="23"/>
      <c r="N253" s="23"/>
      <c r="O253" s="23"/>
    </row>
    <row r="254" spans="2:15" ht="13">
      <c r="B254" s="22"/>
      <c r="D254" s="9"/>
      <c r="E254" s="15"/>
      <c r="F254" s="9"/>
      <c r="G254" s="9"/>
      <c r="H254" s="23"/>
      <c r="I254" s="23"/>
      <c r="J254" s="23"/>
      <c r="K254" s="23"/>
      <c r="L254" s="23"/>
      <c r="M254" s="23"/>
      <c r="N254" s="23"/>
      <c r="O254" s="23"/>
    </row>
    <row r="255" spans="2:15" ht="13">
      <c r="B255" s="22"/>
      <c r="D255" s="9"/>
      <c r="E255" s="15"/>
      <c r="F255" s="9"/>
      <c r="G255" s="9"/>
      <c r="H255" s="23"/>
      <c r="I255" s="23"/>
      <c r="J255" s="23"/>
      <c r="K255" s="23"/>
      <c r="L255" s="23"/>
      <c r="M255" s="23"/>
      <c r="N255" s="23"/>
      <c r="O255" s="23"/>
    </row>
    <row r="256" spans="2:15" ht="13">
      <c r="B256" s="22"/>
      <c r="D256" s="9"/>
      <c r="E256" s="15"/>
      <c r="F256" s="9"/>
      <c r="G256" s="9"/>
      <c r="H256" s="23"/>
      <c r="I256" s="23"/>
      <c r="J256" s="23"/>
      <c r="K256" s="23"/>
      <c r="L256" s="23"/>
      <c r="M256" s="23"/>
      <c r="N256" s="23"/>
      <c r="O256" s="23"/>
    </row>
    <row r="257" spans="2:15" ht="13">
      <c r="B257" s="22"/>
      <c r="D257" s="9"/>
      <c r="E257" s="15"/>
      <c r="F257" s="9"/>
      <c r="G257" s="9"/>
      <c r="H257" s="23"/>
      <c r="I257" s="23"/>
      <c r="J257" s="23"/>
      <c r="K257" s="23"/>
      <c r="L257" s="23"/>
      <c r="M257" s="23"/>
      <c r="N257" s="23"/>
      <c r="O257" s="23"/>
    </row>
    <row r="258" spans="2:15" ht="13">
      <c r="B258" s="22"/>
      <c r="D258" s="9"/>
      <c r="E258" s="15"/>
      <c r="F258" s="9"/>
      <c r="G258" s="9"/>
      <c r="H258" s="23"/>
      <c r="I258" s="23"/>
      <c r="J258" s="23"/>
      <c r="K258" s="23"/>
      <c r="L258" s="23"/>
      <c r="M258" s="23"/>
      <c r="N258" s="23"/>
      <c r="O258" s="23"/>
    </row>
    <row r="259" spans="2:15" ht="13">
      <c r="B259" s="22"/>
      <c r="D259" s="9"/>
      <c r="E259" s="15"/>
      <c r="F259" s="9"/>
      <c r="G259" s="9"/>
      <c r="H259" s="23"/>
      <c r="I259" s="23"/>
      <c r="J259" s="23"/>
      <c r="K259" s="23"/>
      <c r="L259" s="23"/>
      <c r="M259" s="23"/>
      <c r="N259" s="23"/>
      <c r="O259" s="23"/>
    </row>
    <row r="260" spans="2:15" ht="13">
      <c r="B260" s="22"/>
      <c r="D260" s="9"/>
      <c r="E260" s="15"/>
      <c r="F260" s="9"/>
      <c r="G260" s="9"/>
      <c r="H260" s="23"/>
      <c r="I260" s="23"/>
      <c r="J260" s="23"/>
      <c r="K260" s="23"/>
      <c r="L260" s="23"/>
      <c r="M260" s="23"/>
      <c r="N260" s="23"/>
      <c r="O260" s="23"/>
    </row>
    <row r="261" spans="2:15" ht="13">
      <c r="B261" s="22"/>
      <c r="D261" s="9"/>
      <c r="E261" s="15"/>
      <c r="F261" s="9"/>
      <c r="G261" s="9"/>
      <c r="H261" s="23"/>
      <c r="I261" s="23"/>
      <c r="J261" s="23"/>
      <c r="K261" s="23"/>
      <c r="L261" s="23"/>
      <c r="M261" s="23"/>
      <c r="N261" s="23"/>
      <c r="O261" s="23"/>
    </row>
    <row r="262" spans="2:15" ht="13">
      <c r="B262" s="22"/>
      <c r="D262" s="9"/>
      <c r="E262" s="15"/>
      <c r="F262" s="9"/>
      <c r="G262" s="9"/>
      <c r="H262" s="23"/>
      <c r="I262" s="23"/>
      <c r="J262" s="23"/>
      <c r="K262" s="23"/>
      <c r="L262" s="23"/>
      <c r="M262" s="23"/>
      <c r="N262" s="23"/>
      <c r="O262" s="23"/>
    </row>
    <row r="263" spans="2:15" ht="13">
      <c r="B263" s="22"/>
      <c r="D263" s="9"/>
      <c r="E263" s="15"/>
      <c r="F263" s="9"/>
      <c r="G263" s="9"/>
      <c r="H263" s="23"/>
      <c r="I263" s="23"/>
      <c r="J263" s="23"/>
      <c r="K263" s="23"/>
      <c r="L263" s="23"/>
      <c r="M263" s="23"/>
      <c r="N263" s="23"/>
      <c r="O263" s="23"/>
    </row>
    <row r="264" spans="2:15" ht="13">
      <c r="B264" s="22"/>
      <c r="D264" s="9"/>
      <c r="E264" s="15"/>
      <c r="F264" s="9"/>
      <c r="G264" s="9"/>
      <c r="H264" s="23"/>
      <c r="I264" s="23"/>
      <c r="J264" s="23"/>
      <c r="K264" s="23"/>
      <c r="L264" s="23"/>
      <c r="M264" s="23"/>
      <c r="N264" s="23"/>
      <c r="O264" s="23"/>
    </row>
    <row r="265" spans="2:15" ht="13">
      <c r="B265" s="22"/>
      <c r="D265" s="9"/>
      <c r="E265" s="15"/>
      <c r="F265" s="9"/>
      <c r="G265" s="9"/>
      <c r="H265" s="23"/>
      <c r="I265" s="23"/>
      <c r="J265" s="23"/>
      <c r="K265" s="23"/>
      <c r="L265" s="23"/>
      <c r="M265" s="23"/>
      <c r="N265" s="23"/>
      <c r="O265" s="23"/>
    </row>
    <row r="266" spans="2:15" ht="13">
      <c r="B266" s="22"/>
      <c r="D266" s="9"/>
      <c r="E266" s="15"/>
      <c r="F266" s="9"/>
      <c r="G266" s="9"/>
      <c r="H266" s="23"/>
      <c r="I266" s="23"/>
      <c r="J266" s="23"/>
      <c r="K266" s="23"/>
      <c r="L266" s="23"/>
      <c r="M266" s="23"/>
      <c r="N266" s="23"/>
      <c r="O266" s="23"/>
    </row>
    <row r="267" spans="2:15" ht="13">
      <c r="B267" s="22"/>
      <c r="D267" s="9"/>
      <c r="E267" s="15"/>
      <c r="F267" s="9"/>
      <c r="G267" s="9"/>
      <c r="H267" s="23"/>
      <c r="I267" s="23"/>
      <c r="J267" s="23"/>
      <c r="K267" s="23"/>
      <c r="L267" s="23"/>
      <c r="M267" s="23"/>
      <c r="N267" s="23"/>
      <c r="O267" s="23"/>
    </row>
    <row r="268" spans="2:15" ht="13">
      <c r="B268" s="22"/>
      <c r="D268" s="9"/>
      <c r="E268" s="15"/>
      <c r="F268" s="9"/>
      <c r="G268" s="9"/>
      <c r="H268" s="23"/>
      <c r="I268" s="23"/>
      <c r="J268" s="23"/>
      <c r="K268" s="23"/>
      <c r="L268" s="23"/>
      <c r="M268" s="23"/>
      <c r="N268" s="23"/>
      <c r="O268" s="23"/>
    </row>
    <row r="269" spans="2:15" ht="13">
      <c r="B269" s="22"/>
      <c r="D269" s="9"/>
      <c r="E269" s="15"/>
      <c r="F269" s="9"/>
      <c r="G269" s="9"/>
      <c r="H269" s="23"/>
      <c r="I269" s="23"/>
      <c r="J269" s="23"/>
      <c r="K269" s="23"/>
      <c r="L269" s="23"/>
      <c r="M269" s="23"/>
      <c r="N269" s="23"/>
      <c r="O269" s="23"/>
    </row>
    <row r="270" spans="2:15" ht="13">
      <c r="B270" s="22"/>
      <c r="D270" s="9"/>
      <c r="E270" s="15"/>
      <c r="F270" s="9"/>
      <c r="G270" s="9"/>
      <c r="H270" s="23"/>
      <c r="I270" s="23"/>
      <c r="J270" s="23"/>
      <c r="K270" s="23"/>
      <c r="L270" s="23"/>
      <c r="M270" s="23"/>
      <c r="N270" s="23"/>
      <c r="O270" s="23"/>
    </row>
    <row r="271" spans="2:15" ht="13">
      <c r="B271" s="22"/>
      <c r="D271" s="9"/>
      <c r="E271" s="15"/>
      <c r="F271" s="9"/>
      <c r="G271" s="9"/>
      <c r="H271" s="23"/>
      <c r="I271" s="23"/>
      <c r="J271" s="23"/>
      <c r="K271" s="23"/>
      <c r="L271" s="23"/>
      <c r="M271" s="23"/>
      <c r="N271" s="23"/>
      <c r="O271" s="23"/>
    </row>
    <row r="272" spans="2:15" ht="13">
      <c r="B272" s="22"/>
      <c r="D272" s="9"/>
      <c r="E272" s="15"/>
      <c r="F272" s="9"/>
      <c r="G272" s="9"/>
      <c r="H272" s="23"/>
      <c r="I272" s="23"/>
      <c r="J272" s="23"/>
      <c r="K272" s="23"/>
      <c r="L272" s="23"/>
      <c r="M272" s="23"/>
      <c r="N272" s="23"/>
      <c r="O272" s="23"/>
    </row>
    <row r="273" spans="2:15" ht="13">
      <c r="B273" s="22"/>
      <c r="D273" s="9"/>
      <c r="E273" s="15"/>
      <c r="F273" s="9"/>
      <c r="G273" s="9"/>
      <c r="H273" s="23"/>
      <c r="I273" s="23"/>
      <c r="J273" s="23"/>
      <c r="K273" s="23"/>
      <c r="L273" s="23"/>
      <c r="M273" s="23"/>
      <c r="N273" s="23"/>
      <c r="O273" s="23"/>
    </row>
    <row r="274" spans="2:15" ht="13">
      <c r="B274" s="22"/>
      <c r="D274" s="9"/>
      <c r="E274" s="15"/>
      <c r="F274" s="9"/>
      <c r="G274" s="9"/>
      <c r="H274" s="23"/>
      <c r="I274" s="23"/>
      <c r="J274" s="23"/>
      <c r="K274" s="23"/>
      <c r="L274" s="23"/>
      <c r="M274" s="23"/>
      <c r="N274" s="23"/>
      <c r="O274" s="23"/>
    </row>
    <row r="275" spans="2:15" ht="13">
      <c r="B275" s="22"/>
      <c r="D275" s="9"/>
      <c r="E275" s="15"/>
      <c r="F275" s="9"/>
      <c r="G275" s="9"/>
      <c r="H275" s="23"/>
      <c r="I275" s="23"/>
      <c r="J275" s="23"/>
      <c r="K275" s="23"/>
      <c r="L275" s="23"/>
      <c r="M275" s="23"/>
      <c r="N275" s="23"/>
      <c r="O275" s="23"/>
    </row>
    <row r="276" spans="2:15" ht="13">
      <c r="B276" s="22"/>
      <c r="D276" s="9"/>
      <c r="E276" s="15"/>
      <c r="F276" s="9"/>
      <c r="G276" s="9"/>
      <c r="H276" s="23"/>
      <c r="I276" s="23"/>
      <c r="J276" s="23"/>
      <c r="K276" s="23"/>
      <c r="L276" s="23"/>
      <c r="M276" s="23"/>
      <c r="N276" s="23"/>
      <c r="O276" s="23"/>
    </row>
    <row r="277" spans="2:15" ht="13">
      <c r="B277" s="22"/>
      <c r="D277" s="9"/>
      <c r="E277" s="15"/>
      <c r="F277" s="9"/>
      <c r="G277" s="9"/>
      <c r="H277" s="23"/>
      <c r="I277" s="23"/>
      <c r="J277" s="23"/>
      <c r="K277" s="23"/>
      <c r="L277" s="23"/>
      <c r="M277" s="23"/>
      <c r="N277" s="23"/>
      <c r="O277" s="23"/>
    </row>
    <row r="278" spans="2:15" ht="13">
      <c r="B278" s="22"/>
      <c r="D278" s="9"/>
      <c r="E278" s="15"/>
      <c r="F278" s="9"/>
      <c r="G278" s="9"/>
      <c r="H278" s="23"/>
      <c r="I278" s="23"/>
      <c r="J278" s="23"/>
      <c r="K278" s="23"/>
      <c r="L278" s="23"/>
      <c r="M278" s="23"/>
      <c r="N278" s="23"/>
      <c r="O278" s="23"/>
    </row>
    <row r="279" spans="2:15" ht="13">
      <c r="B279" s="22"/>
      <c r="D279" s="9"/>
      <c r="E279" s="15"/>
      <c r="F279" s="9"/>
      <c r="G279" s="9"/>
      <c r="H279" s="23"/>
      <c r="I279" s="23"/>
      <c r="J279" s="23"/>
      <c r="K279" s="23"/>
      <c r="L279" s="23"/>
      <c r="M279" s="23"/>
      <c r="N279" s="23"/>
      <c r="O279" s="23"/>
    </row>
    <row r="280" spans="2:15" ht="13">
      <c r="B280" s="22"/>
      <c r="D280" s="9"/>
      <c r="E280" s="15"/>
      <c r="F280" s="9"/>
      <c r="G280" s="9"/>
      <c r="H280" s="23"/>
      <c r="I280" s="23"/>
      <c r="J280" s="23"/>
      <c r="K280" s="23"/>
      <c r="L280" s="23"/>
      <c r="M280" s="23"/>
      <c r="N280" s="23"/>
      <c r="O280" s="23"/>
    </row>
    <row r="281" spans="2:15" ht="13">
      <c r="B281" s="22"/>
      <c r="D281" s="9"/>
      <c r="E281" s="15"/>
      <c r="F281" s="9"/>
      <c r="G281" s="9"/>
      <c r="H281" s="23"/>
      <c r="I281" s="23"/>
      <c r="J281" s="23"/>
      <c r="K281" s="23"/>
      <c r="L281" s="23"/>
      <c r="M281" s="23"/>
      <c r="N281" s="23"/>
      <c r="O281" s="23"/>
    </row>
    <row r="282" spans="2:15" ht="13">
      <c r="B282" s="22"/>
      <c r="D282" s="9"/>
      <c r="E282" s="15"/>
      <c r="F282" s="9"/>
      <c r="G282" s="9"/>
      <c r="H282" s="23"/>
      <c r="I282" s="23"/>
      <c r="J282" s="23"/>
      <c r="K282" s="23"/>
      <c r="L282" s="23"/>
      <c r="M282" s="23"/>
      <c r="N282" s="23"/>
      <c r="O282" s="23"/>
    </row>
    <row r="283" spans="2:15" ht="13">
      <c r="B283" s="22"/>
      <c r="D283" s="9"/>
      <c r="E283" s="15"/>
      <c r="F283" s="9"/>
      <c r="G283" s="9"/>
      <c r="H283" s="23"/>
      <c r="I283" s="23"/>
      <c r="J283" s="23"/>
      <c r="K283" s="23"/>
      <c r="L283" s="23"/>
      <c r="M283" s="23"/>
      <c r="N283" s="23"/>
      <c r="O283" s="23"/>
    </row>
    <row r="284" spans="2:15" ht="13">
      <c r="B284" s="22"/>
      <c r="D284" s="9"/>
      <c r="E284" s="15"/>
      <c r="F284" s="9"/>
      <c r="G284" s="9"/>
      <c r="H284" s="23"/>
      <c r="I284" s="23"/>
      <c r="J284" s="23"/>
      <c r="K284" s="23"/>
      <c r="L284" s="23"/>
      <c r="M284" s="23"/>
      <c r="N284" s="23"/>
      <c r="O284" s="23"/>
    </row>
    <row r="285" spans="2:15" ht="13">
      <c r="B285" s="22"/>
      <c r="D285" s="9"/>
      <c r="E285" s="15"/>
      <c r="F285" s="9"/>
      <c r="G285" s="9"/>
      <c r="H285" s="23"/>
      <c r="I285" s="23"/>
      <c r="J285" s="23"/>
      <c r="K285" s="23"/>
      <c r="L285" s="23"/>
      <c r="M285" s="23"/>
      <c r="N285" s="23"/>
      <c r="O285" s="23"/>
    </row>
    <row r="286" spans="2:15" ht="13">
      <c r="B286" s="22"/>
      <c r="D286" s="9"/>
      <c r="E286" s="15"/>
      <c r="F286" s="9"/>
      <c r="G286" s="9"/>
      <c r="H286" s="23"/>
      <c r="I286" s="23"/>
      <c r="J286" s="23"/>
      <c r="K286" s="23"/>
      <c r="L286" s="23"/>
      <c r="M286" s="23"/>
      <c r="N286" s="23"/>
      <c r="O286" s="23"/>
    </row>
    <row r="287" spans="2:15" ht="13">
      <c r="B287" s="22"/>
      <c r="D287" s="9"/>
      <c r="E287" s="15"/>
      <c r="F287" s="9"/>
      <c r="G287" s="9"/>
      <c r="H287" s="23"/>
      <c r="I287" s="23"/>
      <c r="J287" s="23"/>
      <c r="K287" s="23"/>
      <c r="L287" s="23"/>
      <c r="M287" s="23"/>
      <c r="N287" s="23"/>
      <c r="O287" s="23"/>
    </row>
    <row r="288" spans="2:15" ht="13">
      <c r="B288" s="22"/>
      <c r="D288" s="9"/>
      <c r="E288" s="15"/>
      <c r="F288" s="9"/>
      <c r="G288" s="9"/>
      <c r="H288" s="23"/>
      <c r="I288" s="23"/>
      <c r="J288" s="23"/>
      <c r="K288" s="23"/>
      <c r="L288" s="23"/>
      <c r="M288" s="23"/>
      <c r="N288" s="23"/>
      <c r="O288" s="23"/>
    </row>
    <row r="289" spans="2:15" ht="13">
      <c r="B289" s="22"/>
      <c r="D289" s="9"/>
      <c r="E289" s="15"/>
      <c r="F289" s="9"/>
      <c r="G289" s="9"/>
      <c r="H289" s="23"/>
      <c r="I289" s="23"/>
      <c r="J289" s="23"/>
      <c r="K289" s="23"/>
      <c r="L289" s="23"/>
      <c r="M289" s="23"/>
      <c r="N289" s="23"/>
      <c r="O289" s="23"/>
    </row>
    <row r="290" spans="2:15" ht="13">
      <c r="B290" s="22"/>
      <c r="D290" s="9"/>
      <c r="E290" s="15"/>
      <c r="F290" s="9"/>
      <c r="G290" s="9"/>
      <c r="H290" s="23"/>
      <c r="I290" s="23"/>
      <c r="J290" s="23"/>
      <c r="K290" s="23"/>
      <c r="L290" s="23"/>
      <c r="M290" s="23"/>
      <c r="N290" s="23"/>
      <c r="O290" s="23"/>
    </row>
    <row r="291" spans="2:15" ht="13">
      <c r="B291" s="22"/>
      <c r="D291" s="9"/>
      <c r="E291" s="15"/>
      <c r="F291" s="9"/>
      <c r="G291" s="9"/>
      <c r="H291" s="23"/>
      <c r="I291" s="23"/>
      <c r="J291" s="23"/>
      <c r="K291" s="23"/>
      <c r="L291" s="23"/>
      <c r="M291" s="23"/>
      <c r="N291" s="23"/>
      <c r="O291" s="23"/>
    </row>
    <row r="292" spans="2:15" ht="13">
      <c r="B292" s="22"/>
      <c r="D292" s="9"/>
      <c r="E292" s="15"/>
      <c r="F292" s="9"/>
      <c r="G292" s="9"/>
      <c r="H292" s="23"/>
      <c r="I292" s="23"/>
      <c r="J292" s="23"/>
      <c r="K292" s="23"/>
      <c r="L292" s="23"/>
      <c r="M292" s="23"/>
      <c r="N292" s="23"/>
      <c r="O292" s="23"/>
    </row>
    <row r="293" spans="2:15" ht="13">
      <c r="B293" s="22"/>
      <c r="D293" s="9"/>
      <c r="E293" s="15"/>
      <c r="F293" s="9"/>
      <c r="G293" s="9"/>
      <c r="H293" s="23"/>
      <c r="I293" s="23"/>
      <c r="J293" s="23"/>
      <c r="K293" s="23"/>
      <c r="L293" s="23"/>
      <c r="M293" s="23"/>
      <c r="N293" s="23"/>
      <c r="O293" s="23"/>
    </row>
    <row r="294" spans="2:15" ht="13">
      <c r="B294" s="22"/>
      <c r="D294" s="9"/>
      <c r="E294" s="15"/>
      <c r="F294" s="9"/>
      <c r="G294" s="9"/>
      <c r="H294" s="23"/>
      <c r="I294" s="23"/>
      <c r="J294" s="23"/>
      <c r="K294" s="23"/>
      <c r="L294" s="23"/>
      <c r="M294" s="23"/>
      <c r="N294" s="23"/>
      <c r="O294" s="23"/>
    </row>
    <row r="295" spans="2:15" ht="13">
      <c r="B295" s="22"/>
      <c r="D295" s="9"/>
      <c r="E295" s="15"/>
      <c r="F295" s="9"/>
      <c r="G295" s="9"/>
      <c r="H295" s="23"/>
      <c r="I295" s="23"/>
      <c r="J295" s="23"/>
      <c r="K295" s="23"/>
      <c r="L295" s="23"/>
      <c r="M295" s="23"/>
      <c r="N295" s="23"/>
      <c r="O295" s="23"/>
    </row>
    <row r="296" spans="2:15" ht="13">
      <c r="B296" s="22"/>
      <c r="D296" s="9"/>
      <c r="E296" s="15"/>
      <c r="F296" s="9"/>
      <c r="G296" s="9"/>
      <c r="H296" s="23"/>
      <c r="I296" s="23"/>
      <c r="J296" s="23"/>
      <c r="K296" s="23"/>
      <c r="L296" s="23"/>
      <c r="M296" s="23"/>
      <c r="N296" s="23"/>
      <c r="O296" s="23"/>
    </row>
    <row r="297" spans="2:15" ht="13">
      <c r="B297" s="22"/>
      <c r="D297" s="9"/>
      <c r="E297" s="15"/>
      <c r="F297" s="9"/>
      <c r="G297" s="9"/>
      <c r="H297" s="23"/>
      <c r="I297" s="23"/>
      <c r="J297" s="23"/>
      <c r="K297" s="23"/>
      <c r="L297" s="23"/>
      <c r="M297" s="23"/>
      <c r="N297" s="23"/>
      <c r="O297" s="23"/>
    </row>
    <row r="298" spans="2:15" ht="13">
      <c r="B298" s="22"/>
      <c r="D298" s="9"/>
      <c r="E298" s="15"/>
      <c r="F298" s="9"/>
      <c r="G298" s="9"/>
      <c r="H298" s="23"/>
      <c r="I298" s="23"/>
      <c r="J298" s="23"/>
      <c r="K298" s="23"/>
      <c r="L298" s="23"/>
      <c r="M298" s="23"/>
      <c r="N298" s="23"/>
      <c r="O298" s="23"/>
    </row>
    <row r="299" spans="2:15" ht="13">
      <c r="B299" s="22"/>
      <c r="D299" s="9"/>
      <c r="E299" s="15"/>
      <c r="F299" s="9"/>
      <c r="G299" s="9"/>
      <c r="H299" s="23"/>
      <c r="I299" s="23"/>
      <c r="J299" s="23"/>
      <c r="K299" s="23"/>
      <c r="L299" s="23"/>
      <c r="M299" s="23"/>
      <c r="N299" s="23"/>
      <c r="O299" s="23"/>
    </row>
    <row r="300" spans="2:15" ht="13">
      <c r="B300" s="22"/>
      <c r="D300" s="9"/>
      <c r="E300" s="15"/>
      <c r="F300" s="9"/>
      <c r="G300" s="9"/>
      <c r="H300" s="23"/>
      <c r="I300" s="23"/>
      <c r="J300" s="23"/>
      <c r="K300" s="23"/>
      <c r="L300" s="23"/>
      <c r="M300" s="23"/>
      <c r="N300" s="23"/>
      <c r="O300" s="23"/>
    </row>
    <row r="301" spans="2:15" ht="13">
      <c r="B301" s="22"/>
      <c r="D301" s="9"/>
      <c r="E301" s="15"/>
      <c r="F301" s="9"/>
      <c r="G301" s="9"/>
      <c r="H301" s="23"/>
      <c r="I301" s="23"/>
      <c r="J301" s="23"/>
      <c r="K301" s="23"/>
      <c r="L301" s="23"/>
      <c r="M301" s="23"/>
      <c r="N301" s="23"/>
      <c r="O301" s="23"/>
    </row>
    <row r="302" spans="2:15" ht="13">
      <c r="B302" s="22"/>
      <c r="D302" s="9"/>
      <c r="E302" s="15"/>
      <c r="F302" s="9"/>
      <c r="G302" s="9"/>
      <c r="H302" s="23"/>
      <c r="I302" s="23"/>
      <c r="J302" s="23"/>
      <c r="K302" s="23"/>
      <c r="L302" s="23"/>
      <c r="M302" s="23"/>
      <c r="N302" s="23"/>
      <c r="O302" s="23"/>
    </row>
    <row r="303" spans="2:15" ht="13">
      <c r="B303" s="22"/>
      <c r="D303" s="9"/>
      <c r="E303" s="15"/>
      <c r="F303" s="9"/>
      <c r="G303" s="9"/>
      <c r="H303" s="23"/>
      <c r="I303" s="23"/>
      <c r="J303" s="23"/>
      <c r="K303" s="23"/>
      <c r="L303" s="23"/>
      <c r="M303" s="23"/>
      <c r="N303" s="23"/>
      <c r="O303" s="23"/>
    </row>
    <row r="304" spans="2:15" ht="13">
      <c r="B304" s="22"/>
      <c r="D304" s="9"/>
      <c r="E304" s="15"/>
      <c r="F304" s="9"/>
      <c r="G304" s="9"/>
      <c r="H304" s="23"/>
      <c r="I304" s="23"/>
      <c r="J304" s="23"/>
      <c r="K304" s="23"/>
      <c r="L304" s="23"/>
      <c r="M304" s="23"/>
      <c r="N304" s="23"/>
      <c r="O304" s="23"/>
    </row>
    <row r="305" spans="2:15" ht="13">
      <c r="B305" s="22"/>
      <c r="D305" s="9"/>
      <c r="E305" s="15"/>
      <c r="F305" s="9"/>
      <c r="G305" s="9"/>
      <c r="H305" s="23"/>
      <c r="I305" s="23"/>
      <c r="J305" s="23"/>
      <c r="K305" s="23"/>
      <c r="L305" s="23"/>
      <c r="M305" s="23"/>
      <c r="N305" s="23"/>
      <c r="O305" s="23"/>
    </row>
    <row r="306" spans="2:15" ht="13">
      <c r="B306" s="22"/>
      <c r="D306" s="9"/>
      <c r="E306" s="15"/>
      <c r="F306" s="9"/>
      <c r="G306" s="9"/>
      <c r="H306" s="23"/>
      <c r="I306" s="23"/>
      <c r="J306" s="23"/>
      <c r="K306" s="23"/>
      <c r="L306" s="23"/>
      <c r="M306" s="23"/>
      <c r="N306" s="23"/>
      <c r="O306" s="23"/>
    </row>
    <row r="307" spans="2:15" ht="13">
      <c r="B307" s="22"/>
      <c r="D307" s="9"/>
      <c r="E307" s="15"/>
      <c r="F307" s="9"/>
      <c r="G307" s="9"/>
      <c r="H307" s="23"/>
      <c r="I307" s="23"/>
      <c r="J307" s="23"/>
      <c r="K307" s="23"/>
      <c r="L307" s="23"/>
      <c r="M307" s="23"/>
      <c r="N307" s="23"/>
      <c r="O307" s="23"/>
    </row>
    <row r="308" spans="2:15" ht="13">
      <c r="B308" s="22"/>
      <c r="D308" s="9"/>
      <c r="E308" s="15"/>
      <c r="F308" s="9"/>
      <c r="G308" s="9"/>
      <c r="H308" s="23"/>
      <c r="I308" s="23"/>
      <c r="J308" s="23"/>
      <c r="K308" s="23"/>
      <c r="L308" s="23"/>
      <c r="M308" s="23"/>
      <c r="N308" s="23"/>
      <c r="O308" s="23"/>
    </row>
    <row r="309" spans="2:15" ht="13">
      <c r="B309" s="22"/>
      <c r="D309" s="9"/>
      <c r="E309" s="15"/>
      <c r="F309" s="9"/>
      <c r="G309" s="9"/>
      <c r="H309" s="23"/>
      <c r="I309" s="23"/>
      <c r="J309" s="23"/>
      <c r="K309" s="23"/>
      <c r="L309" s="23"/>
      <c r="M309" s="23"/>
      <c r="N309" s="23"/>
      <c r="O309" s="23"/>
    </row>
    <row r="310" spans="2:15" ht="13">
      <c r="B310" s="22"/>
      <c r="D310" s="9"/>
      <c r="E310" s="15"/>
      <c r="F310" s="9"/>
      <c r="G310" s="9"/>
      <c r="H310" s="23"/>
      <c r="I310" s="23"/>
      <c r="J310" s="23"/>
      <c r="K310" s="23"/>
      <c r="L310" s="23"/>
      <c r="M310" s="23"/>
      <c r="N310" s="23"/>
      <c r="O310" s="23"/>
    </row>
    <row r="311" spans="2:15" ht="13">
      <c r="B311" s="22"/>
      <c r="D311" s="9"/>
      <c r="E311" s="15"/>
      <c r="F311" s="9"/>
      <c r="G311" s="9"/>
      <c r="H311" s="23"/>
      <c r="I311" s="23"/>
      <c r="J311" s="23"/>
      <c r="K311" s="23"/>
      <c r="L311" s="23"/>
      <c r="M311" s="23"/>
      <c r="N311" s="23"/>
      <c r="O311" s="23"/>
    </row>
    <row r="312" spans="2:15" ht="13">
      <c r="B312" s="22"/>
      <c r="D312" s="9"/>
      <c r="E312" s="15"/>
      <c r="F312" s="9"/>
      <c r="G312" s="9"/>
      <c r="H312" s="23"/>
      <c r="I312" s="23"/>
      <c r="J312" s="23"/>
      <c r="K312" s="23"/>
      <c r="L312" s="23"/>
      <c r="M312" s="23"/>
      <c r="N312" s="23"/>
      <c r="O312" s="23"/>
    </row>
    <row r="313" spans="2:15" ht="13">
      <c r="B313" s="22"/>
      <c r="D313" s="9"/>
      <c r="E313" s="15"/>
      <c r="F313" s="9"/>
      <c r="G313" s="9"/>
      <c r="H313" s="23"/>
      <c r="I313" s="23"/>
      <c r="J313" s="23"/>
      <c r="K313" s="23"/>
      <c r="L313" s="23"/>
      <c r="M313" s="23"/>
      <c r="N313" s="23"/>
      <c r="O313" s="23"/>
    </row>
    <row r="314" spans="2:15" ht="13">
      <c r="B314" s="22"/>
      <c r="D314" s="9"/>
      <c r="E314" s="15"/>
      <c r="F314" s="9"/>
      <c r="G314" s="9"/>
      <c r="H314" s="23"/>
      <c r="I314" s="23"/>
      <c r="J314" s="23"/>
      <c r="K314" s="23"/>
      <c r="L314" s="23"/>
      <c r="M314" s="23"/>
      <c r="N314" s="23"/>
      <c r="O314" s="23"/>
    </row>
    <row r="315" spans="2:15" ht="13">
      <c r="B315" s="22"/>
      <c r="D315" s="9"/>
      <c r="E315" s="15"/>
      <c r="F315" s="9"/>
      <c r="G315" s="9"/>
      <c r="H315" s="23"/>
      <c r="I315" s="23"/>
      <c r="J315" s="23"/>
      <c r="K315" s="23"/>
      <c r="L315" s="23"/>
      <c r="M315" s="23"/>
      <c r="N315" s="23"/>
      <c r="O315" s="23"/>
    </row>
    <row r="316" spans="2:15" ht="13">
      <c r="B316" s="22"/>
      <c r="D316" s="9"/>
      <c r="E316" s="15"/>
      <c r="F316" s="9"/>
      <c r="G316" s="9"/>
      <c r="H316" s="23"/>
      <c r="I316" s="23"/>
      <c r="J316" s="23"/>
      <c r="K316" s="23"/>
      <c r="L316" s="23"/>
      <c r="M316" s="23"/>
      <c r="N316" s="23"/>
      <c r="O316" s="23"/>
    </row>
    <row r="317" spans="2:15" ht="13">
      <c r="B317" s="22"/>
      <c r="D317" s="9"/>
      <c r="E317" s="15"/>
      <c r="F317" s="9"/>
      <c r="G317" s="9"/>
      <c r="H317" s="23"/>
      <c r="I317" s="23"/>
      <c r="J317" s="23"/>
      <c r="K317" s="23"/>
      <c r="L317" s="23"/>
      <c r="M317" s="23"/>
      <c r="N317" s="23"/>
      <c r="O317" s="23"/>
    </row>
    <row r="318" spans="2:15" ht="13">
      <c r="B318" s="22"/>
      <c r="D318" s="9"/>
      <c r="E318" s="15"/>
      <c r="F318" s="9"/>
      <c r="G318" s="9"/>
      <c r="H318" s="23"/>
      <c r="I318" s="23"/>
      <c r="J318" s="23"/>
      <c r="K318" s="23"/>
      <c r="L318" s="23"/>
      <c r="M318" s="23"/>
      <c r="N318" s="23"/>
      <c r="O318" s="23"/>
    </row>
    <row r="319" spans="2:15" ht="13">
      <c r="B319" s="22"/>
      <c r="D319" s="9"/>
      <c r="E319" s="15"/>
      <c r="F319" s="9"/>
      <c r="G319" s="9"/>
      <c r="H319" s="23"/>
      <c r="I319" s="23"/>
      <c r="J319" s="23"/>
      <c r="K319" s="23"/>
      <c r="L319" s="23"/>
      <c r="M319" s="23"/>
      <c r="N319" s="23"/>
      <c r="O319" s="23"/>
    </row>
    <row r="320" spans="2:15" ht="13">
      <c r="B320" s="22"/>
      <c r="D320" s="9"/>
      <c r="E320" s="15"/>
      <c r="F320" s="9"/>
      <c r="G320" s="9"/>
      <c r="H320" s="23"/>
      <c r="I320" s="23"/>
      <c r="J320" s="23"/>
      <c r="K320" s="23"/>
      <c r="L320" s="23"/>
      <c r="M320" s="23"/>
      <c r="N320" s="23"/>
      <c r="O320" s="23"/>
    </row>
    <row r="321" spans="2:15" ht="13">
      <c r="B321" s="22"/>
      <c r="D321" s="9"/>
      <c r="E321" s="15"/>
      <c r="F321" s="9"/>
      <c r="G321" s="9"/>
      <c r="H321" s="23"/>
      <c r="I321" s="23"/>
      <c r="J321" s="23"/>
      <c r="K321" s="23"/>
      <c r="L321" s="23"/>
      <c r="M321" s="23"/>
      <c r="N321" s="23"/>
      <c r="O321" s="23"/>
    </row>
    <row r="322" spans="2:15" ht="13">
      <c r="B322" s="22"/>
      <c r="D322" s="9"/>
      <c r="E322" s="15"/>
      <c r="F322" s="9"/>
      <c r="G322" s="9"/>
      <c r="H322" s="23"/>
      <c r="I322" s="23"/>
      <c r="J322" s="23"/>
      <c r="K322" s="23"/>
      <c r="L322" s="23"/>
      <c r="M322" s="23"/>
      <c r="N322" s="23"/>
      <c r="O322" s="23"/>
    </row>
    <row r="323" spans="2:15" ht="13">
      <c r="B323" s="22"/>
      <c r="D323" s="9"/>
      <c r="E323" s="15"/>
      <c r="F323" s="9"/>
      <c r="G323" s="9"/>
      <c r="H323" s="23"/>
      <c r="I323" s="23"/>
      <c r="J323" s="23"/>
      <c r="K323" s="23"/>
      <c r="L323" s="23"/>
      <c r="M323" s="23"/>
      <c r="N323" s="23"/>
      <c r="O323" s="23"/>
    </row>
    <row r="324" spans="2:15" ht="13">
      <c r="B324" s="22"/>
      <c r="D324" s="9"/>
      <c r="E324" s="15"/>
      <c r="F324" s="9"/>
      <c r="G324" s="9"/>
      <c r="H324" s="23"/>
      <c r="I324" s="23"/>
      <c r="J324" s="23"/>
      <c r="K324" s="23"/>
      <c r="L324" s="23"/>
      <c r="M324" s="23"/>
      <c r="N324" s="23"/>
      <c r="O324" s="23"/>
    </row>
    <row r="325" spans="2:15" ht="13">
      <c r="B325" s="22"/>
      <c r="D325" s="9"/>
      <c r="E325" s="15"/>
      <c r="F325" s="9"/>
      <c r="G325" s="9"/>
      <c r="H325" s="23"/>
      <c r="I325" s="23"/>
      <c r="J325" s="23"/>
      <c r="K325" s="23"/>
      <c r="L325" s="23"/>
      <c r="M325" s="23"/>
      <c r="N325" s="23"/>
      <c r="O325" s="23"/>
    </row>
    <row r="326" spans="2:15" ht="13">
      <c r="B326" s="22"/>
      <c r="D326" s="9"/>
      <c r="E326" s="15"/>
      <c r="F326" s="9"/>
      <c r="G326" s="9"/>
      <c r="H326" s="23"/>
      <c r="I326" s="23"/>
      <c r="J326" s="23"/>
      <c r="K326" s="23"/>
      <c r="L326" s="23"/>
      <c r="M326" s="23"/>
      <c r="N326" s="23"/>
      <c r="O326" s="23"/>
    </row>
    <row r="327" spans="2:15" ht="13">
      <c r="B327" s="22"/>
      <c r="D327" s="9"/>
      <c r="E327" s="15"/>
      <c r="F327" s="9"/>
      <c r="G327" s="9"/>
      <c r="H327" s="23"/>
      <c r="I327" s="23"/>
      <c r="J327" s="23"/>
      <c r="K327" s="23"/>
      <c r="L327" s="23"/>
      <c r="M327" s="23"/>
      <c r="N327" s="23"/>
      <c r="O327" s="23"/>
    </row>
    <row r="328" spans="2:15" ht="13">
      <c r="B328" s="22"/>
      <c r="D328" s="9"/>
      <c r="E328" s="15"/>
      <c r="F328" s="9"/>
      <c r="G328" s="9"/>
      <c r="H328" s="23"/>
      <c r="I328" s="23"/>
      <c r="J328" s="23"/>
      <c r="K328" s="23"/>
      <c r="L328" s="23"/>
      <c r="M328" s="23"/>
      <c r="N328" s="23"/>
      <c r="O328" s="23"/>
    </row>
    <row r="329" spans="2:15" ht="13">
      <c r="B329" s="22"/>
      <c r="D329" s="9"/>
      <c r="E329" s="15"/>
      <c r="F329" s="9"/>
      <c r="G329" s="9"/>
      <c r="H329" s="23"/>
      <c r="I329" s="23"/>
      <c r="J329" s="23"/>
      <c r="K329" s="23"/>
      <c r="L329" s="23"/>
      <c r="M329" s="23"/>
      <c r="N329" s="23"/>
      <c r="O329" s="23"/>
    </row>
    <row r="330" spans="2:15" ht="13">
      <c r="B330" s="22"/>
      <c r="D330" s="9"/>
      <c r="E330" s="15"/>
      <c r="F330" s="9"/>
      <c r="G330" s="9"/>
      <c r="H330" s="23"/>
      <c r="I330" s="23"/>
      <c r="J330" s="23"/>
      <c r="K330" s="23"/>
      <c r="L330" s="23"/>
      <c r="M330" s="23"/>
      <c r="N330" s="23"/>
      <c r="O330" s="23"/>
    </row>
    <row r="331" spans="2:15" ht="13">
      <c r="B331" s="22"/>
      <c r="D331" s="9"/>
      <c r="E331" s="15"/>
      <c r="F331" s="9"/>
      <c r="G331" s="9"/>
      <c r="H331" s="23"/>
      <c r="I331" s="23"/>
      <c r="J331" s="23"/>
      <c r="K331" s="23"/>
      <c r="L331" s="23"/>
      <c r="M331" s="23"/>
      <c r="N331" s="23"/>
      <c r="O331" s="23"/>
    </row>
    <row r="332" spans="2:15" ht="13">
      <c r="B332" s="22"/>
      <c r="D332" s="9"/>
      <c r="E332" s="15"/>
      <c r="F332" s="9"/>
      <c r="G332" s="9"/>
      <c r="H332" s="23"/>
      <c r="I332" s="23"/>
      <c r="J332" s="23"/>
      <c r="K332" s="23"/>
      <c r="L332" s="23"/>
      <c r="M332" s="23"/>
      <c r="N332" s="23"/>
      <c r="O332" s="23"/>
    </row>
    <row r="333" spans="2:15" ht="13">
      <c r="B333" s="22"/>
      <c r="D333" s="9"/>
      <c r="E333" s="15"/>
      <c r="F333" s="9"/>
      <c r="G333" s="9"/>
      <c r="H333" s="23"/>
      <c r="I333" s="23"/>
      <c r="J333" s="23"/>
      <c r="K333" s="23"/>
      <c r="L333" s="23"/>
      <c r="M333" s="23"/>
      <c r="N333" s="23"/>
      <c r="O333" s="23"/>
    </row>
    <row r="334" spans="2:15" ht="13">
      <c r="B334" s="22"/>
      <c r="D334" s="9"/>
      <c r="E334" s="15"/>
      <c r="F334" s="9"/>
      <c r="G334" s="9"/>
      <c r="H334" s="23"/>
      <c r="I334" s="23"/>
      <c r="J334" s="23"/>
      <c r="K334" s="23"/>
      <c r="L334" s="23"/>
      <c r="M334" s="23"/>
      <c r="N334" s="23"/>
      <c r="O334" s="23"/>
    </row>
    <row r="335" spans="2:15" ht="13">
      <c r="B335" s="22"/>
      <c r="D335" s="9"/>
      <c r="E335" s="15"/>
      <c r="F335" s="9"/>
      <c r="G335" s="9"/>
      <c r="H335" s="23"/>
      <c r="I335" s="23"/>
      <c r="J335" s="23"/>
      <c r="K335" s="23"/>
      <c r="L335" s="23"/>
      <c r="M335" s="23"/>
      <c r="N335" s="23"/>
      <c r="O335" s="23"/>
    </row>
    <row r="336" spans="2:15" ht="13">
      <c r="B336" s="22"/>
      <c r="D336" s="9"/>
      <c r="E336" s="15"/>
      <c r="F336" s="9"/>
      <c r="G336" s="9"/>
      <c r="H336" s="23"/>
      <c r="I336" s="23"/>
      <c r="J336" s="23"/>
      <c r="K336" s="23"/>
      <c r="L336" s="23"/>
      <c r="M336" s="23"/>
      <c r="N336" s="23"/>
      <c r="O336" s="23"/>
    </row>
    <row r="337" spans="2:15" ht="13">
      <c r="B337" s="22"/>
      <c r="D337" s="9"/>
      <c r="E337" s="15"/>
      <c r="F337" s="9"/>
      <c r="G337" s="9"/>
      <c r="H337" s="23"/>
      <c r="I337" s="23"/>
      <c r="J337" s="23"/>
      <c r="K337" s="23"/>
      <c r="L337" s="23"/>
      <c r="M337" s="23"/>
      <c r="N337" s="23"/>
      <c r="O337" s="23"/>
    </row>
    <row r="338" spans="2:15" ht="13">
      <c r="B338" s="22"/>
      <c r="D338" s="9"/>
      <c r="E338" s="15"/>
      <c r="F338" s="9"/>
      <c r="G338" s="9"/>
      <c r="H338" s="23"/>
      <c r="I338" s="23"/>
      <c r="J338" s="23"/>
      <c r="K338" s="23"/>
      <c r="L338" s="23"/>
      <c r="M338" s="23"/>
      <c r="N338" s="23"/>
      <c r="O338" s="23"/>
    </row>
    <row r="339" spans="2:15" ht="13">
      <c r="B339" s="22"/>
      <c r="D339" s="9"/>
      <c r="E339" s="15"/>
      <c r="F339" s="9"/>
      <c r="G339" s="9"/>
      <c r="H339" s="23"/>
      <c r="I339" s="23"/>
      <c r="J339" s="23"/>
      <c r="K339" s="23"/>
      <c r="L339" s="23"/>
      <c r="M339" s="23"/>
      <c r="N339" s="23"/>
      <c r="O339" s="23"/>
    </row>
    <row r="340" spans="2:15" ht="13">
      <c r="B340" s="22"/>
      <c r="D340" s="9"/>
      <c r="E340" s="15"/>
      <c r="F340" s="9"/>
      <c r="G340" s="9"/>
      <c r="H340" s="23"/>
      <c r="I340" s="23"/>
      <c r="J340" s="23"/>
      <c r="K340" s="23"/>
      <c r="L340" s="23"/>
      <c r="M340" s="23"/>
      <c r="N340" s="23"/>
      <c r="O340" s="23"/>
    </row>
    <row r="341" spans="2:15" ht="13">
      <c r="B341" s="22"/>
      <c r="D341" s="9"/>
      <c r="E341" s="15"/>
      <c r="F341" s="9"/>
      <c r="G341" s="9"/>
      <c r="H341" s="23"/>
      <c r="I341" s="23"/>
      <c r="J341" s="23"/>
      <c r="K341" s="23"/>
      <c r="L341" s="23"/>
      <c r="M341" s="23"/>
      <c r="N341" s="23"/>
      <c r="O341" s="23"/>
    </row>
    <row r="342" spans="2:15" ht="13">
      <c r="B342" s="22"/>
      <c r="D342" s="9"/>
      <c r="E342" s="15"/>
      <c r="F342" s="9"/>
      <c r="G342" s="9"/>
      <c r="H342" s="23"/>
      <c r="I342" s="23"/>
      <c r="J342" s="23"/>
      <c r="K342" s="23"/>
      <c r="L342" s="23"/>
      <c r="M342" s="23"/>
      <c r="N342" s="23"/>
      <c r="O342" s="23"/>
    </row>
    <row r="343" spans="2:15" ht="13">
      <c r="B343" s="22"/>
      <c r="D343" s="9"/>
      <c r="E343" s="15"/>
      <c r="F343" s="9"/>
      <c r="G343" s="9"/>
      <c r="H343" s="23"/>
      <c r="I343" s="23"/>
      <c r="J343" s="23"/>
      <c r="K343" s="23"/>
      <c r="L343" s="23"/>
      <c r="M343" s="23"/>
      <c r="N343" s="23"/>
      <c r="O343" s="23"/>
    </row>
    <row r="344" spans="2:15" ht="13">
      <c r="B344" s="22"/>
      <c r="D344" s="9"/>
      <c r="E344" s="15"/>
      <c r="F344" s="9"/>
      <c r="G344" s="9"/>
      <c r="H344" s="23"/>
      <c r="I344" s="23"/>
      <c r="J344" s="23"/>
      <c r="K344" s="23"/>
      <c r="L344" s="23"/>
      <c r="M344" s="23"/>
      <c r="N344" s="23"/>
      <c r="O344" s="23"/>
    </row>
    <row r="345" spans="2:15" ht="13">
      <c r="B345" s="22"/>
      <c r="D345" s="9"/>
      <c r="E345" s="15"/>
      <c r="F345" s="9"/>
      <c r="G345" s="9"/>
      <c r="H345" s="23"/>
      <c r="I345" s="23"/>
      <c r="J345" s="23"/>
      <c r="K345" s="23"/>
      <c r="L345" s="23"/>
      <c r="M345" s="23"/>
      <c r="N345" s="23"/>
      <c r="O345" s="23"/>
    </row>
    <row r="346" spans="2:15" ht="13">
      <c r="B346" s="22"/>
      <c r="D346" s="9"/>
      <c r="E346" s="15"/>
      <c r="F346" s="9"/>
      <c r="G346" s="9"/>
      <c r="H346" s="23"/>
      <c r="I346" s="23"/>
      <c r="J346" s="23"/>
      <c r="K346" s="23"/>
      <c r="L346" s="23"/>
      <c r="M346" s="23"/>
      <c r="N346" s="23"/>
      <c r="O346" s="23"/>
    </row>
    <row r="347" spans="2:15" ht="13">
      <c r="B347" s="22"/>
      <c r="D347" s="9"/>
      <c r="E347" s="15"/>
      <c r="F347" s="9"/>
      <c r="G347" s="9"/>
      <c r="H347" s="23"/>
      <c r="I347" s="23"/>
      <c r="J347" s="23"/>
      <c r="K347" s="23"/>
      <c r="L347" s="23"/>
      <c r="M347" s="23"/>
      <c r="N347" s="23"/>
      <c r="O347" s="23"/>
    </row>
    <row r="348" spans="2:15" ht="13">
      <c r="B348" s="22"/>
      <c r="D348" s="9"/>
      <c r="E348" s="15"/>
      <c r="F348" s="9"/>
      <c r="G348" s="9"/>
      <c r="H348" s="23"/>
      <c r="I348" s="23"/>
      <c r="J348" s="23"/>
      <c r="K348" s="23"/>
      <c r="L348" s="23"/>
      <c r="M348" s="23"/>
      <c r="N348" s="23"/>
      <c r="O348" s="23"/>
    </row>
    <row r="349" spans="2:15" ht="13">
      <c r="B349" s="22"/>
      <c r="D349" s="9"/>
      <c r="E349" s="15"/>
      <c r="F349" s="9"/>
      <c r="G349" s="9"/>
      <c r="H349" s="23"/>
      <c r="I349" s="23"/>
      <c r="J349" s="23"/>
      <c r="K349" s="23"/>
      <c r="L349" s="23"/>
      <c r="M349" s="23"/>
      <c r="N349" s="23"/>
      <c r="O349" s="23"/>
    </row>
    <row r="350" spans="2:15" ht="13">
      <c r="B350" s="22"/>
      <c r="D350" s="9"/>
      <c r="E350" s="15"/>
      <c r="F350" s="9"/>
      <c r="G350" s="9"/>
      <c r="H350" s="23"/>
      <c r="I350" s="23"/>
      <c r="J350" s="23"/>
      <c r="K350" s="23"/>
      <c r="L350" s="23"/>
      <c r="M350" s="23"/>
      <c r="N350" s="23"/>
      <c r="O350" s="23"/>
    </row>
    <row r="351" spans="2:15" ht="13">
      <c r="B351" s="22"/>
      <c r="D351" s="9"/>
      <c r="E351" s="15"/>
      <c r="F351" s="9"/>
      <c r="G351" s="9"/>
      <c r="H351" s="23"/>
      <c r="I351" s="23"/>
      <c r="J351" s="23"/>
      <c r="K351" s="23"/>
      <c r="L351" s="23"/>
      <c r="M351" s="23"/>
      <c r="N351" s="23"/>
      <c r="O351" s="23"/>
    </row>
    <row r="352" spans="2:15" ht="13">
      <c r="B352" s="22"/>
      <c r="D352" s="9"/>
      <c r="E352" s="15"/>
      <c r="F352" s="9"/>
      <c r="G352" s="9"/>
      <c r="H352" s="23"/>
      <c r="I352" s="23"/>
      <c r="J352" s="23"/>
      <c r="K352" s="23"/>
      <c r="L352" s="23"/>
      <c r="M352" s="23"/>
      <c r="N352" s="23"/>
      <c r="O352" s="23"/>
    </row>
    <row r="353" spans="2:15" ht="13">
      <c r="B353" s="22"/>
      <c r="D353" s="9"/>
      <c r="E353" s="15"/>
      <c r="F353" s="9"/>
      <c r="G353" s="9"/>
      <c r="H353" s="23"/>
      <c r="I353" s="23"/>
      <c r="J353" s="23"/>
      <c r="K353" s="23"/>
      <c r="L353" s="23"/>
      <c r="M353" s="23"/>
      <c r="N353" s="23"/>
      <c r="O353" s="23"/>
    </row>
    <row r="354" spans="2:15" ht="13">
      <c r="B354" s="22"/>
      <c r="D354" s="9"/>
      <c r="E354" s="15"/>
      <c r="F354" s="9"/>
      <c r="G354" s="9"/>
      <c r="H354" s="23"/>
      <c r="I354" s="23"/>
      <c r="J354" s="23"/>
      <c r="K354" s="23"/>
      <c r="L354" s="23"/>
      <c r="M354" s="23"/>
      <c r="N354" s="23"/>
      <c r="O354" s="23"/>
    </row>
    <row r="355" spans="2:15" ht="13">
      <c r="B355" s="22"/>
      <c r="D355" s="9"/>
      <c r="E355" s="15"/>
      <c r="F355" s="9"/>
      <c r="G355" s="9"/>
      <c r="H355" s="23"/>
      <c r="I355" s="23"/>
      <c r="J355" s="23"/>
      <c r="K355" s="23"/>
      <c r="L355" s="23"/>
      <c r="M355" s="23"/>
      <c r="N355" s="23"/>
      <c r="O355" s="23"/>
    </row>
    <row r="356" spans="2:15" ht="13">
      <c r="B356" s="22"/>
      <c r="D356" s="9"/>
      <c r="E356" s="15"/>
      <c r="F356" s="9"/>
      <c r="G356" s="9"/>
      <c r="H356" s="23"/>
      <c r="I356" s="23"/>
      <c r="J356" s="23"/>
      <c r="K356" s="23"/>
      <c r="L356" s="23"/>
      <c r="M356" s="23"/>
      <c r="N356" s="23"/>
      <c r="O356" s="23"/>
    </row>
    <row r="357" spans="2:15" ht="13">
      <c r="B357" s="22"/>
      <c r="D357" s="9"/>
      <c r="E357" s="15"/>
      <c r="F357" s="9"/>
      <c r="G357" s="9"/>
      <c r="H357" s="23"/>
      <c r="I357" s="23"/>
      <c r="J357" s="23"/>
      <c r="K357" s="23"/>
      <c r="L357" s="23"/>
      <c r="M357" s="23"/>
      <c r="N357" s="23"/>
      <c r="O357" s="23"/>
    </row>
    <row r="358" spans="2:15" ht="13">
      <c r="B358" s="22"/>
      <c r="D358" s="9"/>
      <c r="E358" s="15"/>
      <c r="F358" s="9"/>
      <c r="G358" s="9"/>
      <c r="H358" s="23"/>
      <c r="I358" s="23"/>
      <c r="J358" s="23"/>
      <c r="K358" s="23"/>
      <c r="L358" s="23"/>
      <c r="M358" s="23"/>
      <c r="N358" s="23"/>
      <c r="O358" s="23"/>
    </row>
    <row r="359" spans="2:15" ht="13">
      <c r="B359" s="22"/>
      <c r="D359" s="9"/>
      <c r="E359" s="15"/>
      <c r="F359" s="9"/>
      <c r="G359" s="9"/>
      <c r="H359" s="23"/>
      <c r="I359" s="23"/>
      <c r="J359" s="23"/>
      <c r="K359" s="23"/>
      <c r="L359" s="23"/>
      <c r="M359" s="23"/>
      <c r="N359" s="23"/>
      <c r="O359" s="23"/>
    </row>
    <row r="360" spans="2:15" ht="13">
      <c r="B360" s="22"/>
      <c r="D360" s="9"/>
      <c r="E360" s="15"/>
      <c r="F360" s="9"/>
      <c r="G360" s="9"/>
      <c r="H360" s="23"/>
      <c r="I360" s="23"/>
      <c r="J360" s="23"/>
      <c r="K360" s="23"/>
      <c r="L360" s="23"/>
      <c r="M360" s="23"/>
      <c r="N360" s="23"/>
      <c r="O360" s="23"/>
    </row>
    <row r="361" spans="2:15" ht="13">
      <c r="B361" s="22"/>
      <c r="D361" s="9"/>
      <c r="E361" s="15"/>
      <c r="F361" s="9"/>
      <c r="G361" s="9"/>
      <c r="H361" s="23"/>
      <c r="I361" s="23"/>
      <c r="J361" s="23"/>
      <c r="K361" s="23"/>
      <c r="L361" s="23"/>
      <c r="M361" s="23"/>
      <c r="N361" s="23"/>
      <c r="O361" s="23"/>
    </row>
    <row r="362" spans="2:15" ht="13">
      <c r="B362" s="22"/>
      <c r="D362" s="9"/>
      <c r="E362" s="15"/>
      <c r="F362" s="9"/>
      <c r="G362" s="9"/>
      <c r="H362" s="23"/>
      <c r="I362" s="23"/>
      <c r="J362" s="23"/>
      <c r="K362" s="23"/>
      <c r="L362" s="23"/>
      <c r="M362" s="23"/>
      <c r="N362" s="23"/>
      <c r="O362" s="23"/>
    </row>
    <row r="363" spans="2:15" ht="13">
      <c r="B363" s="22"/>
      <c r="D363" s="9"/>
      <c r="E363" s="15"/>
      <c r="F363" s="9"/>
      <c r="G363" s="9"/>
      <c r="H363" s="23"/>
      <c r="I363" s="23"/>
      <c r="J363" s="23"/>
      <c r="K363" s="23"/>
      <c r="L363" s="23"/>
      <c r="M363" s="23"/>
      <c r="N363" s="23"/>
      <c r="O363" s="23"/>
    </row>
    <row r="364" spans="2:15" ht="13">
      <c r="B364" s="22"/>
      <c r="D364" s="9"/>
      <c r="E364" s="15"/>
      <c r="F364" s="9"/>
      <c r="G364" s="9"/>
      <c r="H364" s="23"/>
      <c r="I364" s="23"/>
      <c r="J364" s="23"/>
      <c r="K364" s="23"/>
      <c r="L364" s="23"/>
      <c r="M364" s="23"/>
      <c r="N364" s="23"/>
      <c r="O364" s="23"/>
    </row>
    <row r="365" spans="2:15" ht="13">
      <c r="B365" s="22"/>
      <c r="D365" s="9"/>
      <c r="E365" s="15"/>
      <c r="F365" s="9"/>
      <c r="G365" s="9"/>
      <c r="H365" s="23"/>
      <c r="I365" s="23"/>
      <c r="J365" s="23"/>
      <c r="K365" s="23"/>
      <c r="L365" s="23"/>
      <c r="M365" s="23"/>
      <c r="N365" s="23"/>
      <c r="O365" s="23"/>
    </row>
    <row r="366" spans="2:15" ht="13">
      <c r="B366" s="22"/>
      <c r="D366" s="9"/>
      <c r="E366" s="15"/>
      <c r="F366" s="9"/>
      <c r="G366" s="9"/>
      <c r="H366" s="23"/>
      <c r="I366" s="23"/>
      <c r="J366" s="23"/>
      <c r="K366" s="23"/>
      <c r="L366" s="23"/>
      <c r="M366" s="23"/>
      <c r="N366" s="23"/>
      <c r="O366" s="23"/>
    </row>
    <row r="367" spans="2:15" ht="13">
      <c r="B367" s="22"/>
      <c r="D367" s="9"/>
      <c r="E367" s="15"/>
      <c r="F367" s="9"/>
      <c r="G367" s="9"/>
      <c r="H367" s="23"/>
      <c r="I367" s="23"/>
      <c r="J367" s="23"/>
      <c r="K367" s="23"/>
      <c r="L367" s="23"/>
      <c r="M367" s="23"/>
      <c r="N367" s="23"/>
      <c r="O367" s="23"/>
    </row>
    <row r="368" spans="2:15" ht="13">
      <c r="B368" s="22"/>
      <c r="D368" s="9"/>
      <c r="E368" s="15"/>
      <c r="F368" s="9"/>
      <c r="G368" s="9"/>
      <c r="H368" s="23"/>
      <c r="I368" s="23"/>
      <c r="J368" s="23"/>
      <c r="K368" s="23"/>
      <c r="L368" s="23"/>
      <c r="M368" s="23"/>
      <c r="N368" s="23"/>
      <c r="O368" s="23"/>
    </row>
    <row r="369" spans="2:15" ht="13">
      <c r="B369" s="22"/>
      <c r="D369" s="9"/>
      <c r="E369" s="15"/>
      <c r="F369" s="9"/>
      <c r="G369" s="9"/>
      <c r="H369" s="23"/>
      <c r="I369" s="23"/>
      <c r="J369" s="23"/>
      <c r="K369" s="23"/>
      <c r="L369" s="23"/>
      <c r="M369" s="23"/>
      <c r="N369" s="23"/>
      <c r="O369" s="23"/>
    </row>
    <row r="370" spans="2:15" ht="13">
      <c r="B370" s="22"/>
      <c r="D370" s="9"/>
      <c r="E370" s="15"/>
      <c r="F370" s="9"/>
      <c r="G370" s="9"/>
      <c r="H370" s="23"/>
      <c r="I370" s="23"/>
      <c r="J370" s="23"/>
      <c r="K370" s="23"/>
      <c r="L370" s="23"/>
      <c r="M370" s="23"/>
      <c r="N370" s="23"/>
      <c r="O370" s="23"/>
    </row>
    <row r="371" spans="2:15" ht="13">
      <c r="B371" s="22"/>
      <c r="D371" s="9"/>
      <c r="E371" s="15"/>
      <c r="F371" s="9"/>
      <c r="G371" s="9"/>
      <c r="H371" s="23"/>
      <c r="I371" s="23"/>
      <c r="J371" s="23"/>
      <c r="K371" s="23"/>
      <c r="L371" s="23"/>
      <c r="M371" s="23"/>
      <c r="N371" s="23"/>
      <c r="O371" s="23"/>
    </row>
    <row r="372" spans="2:15" ht="13">
      <c r="B372" s="22"/>
      <c r="D372" s="9"/>
      <c r="E372" s="15"/>
      <c r="F372" s="9"/>
      <c r="G372" s="9"/>
      <c r="H372" s="23"/>
      <c r="I372" s="23"/>
      <c r="J372" s="23"/>
      <c r="K372" s="23"/>
      <c r="L372" s="23"/>
      <c r="M372" s="23"/>
      <c r="N372" s="23"/>
      <c r="O372" s="23"/>
    </row>
    <row r="373" spans="2:15" ht="13">
      <c r="B373" s="22"/>
      <c r="D373" s="9"/>
      <c r="E373" s="15"/>
      <c r="F373" s="9"/>
      <c r="G373" s="9"/>
      <c r="H373" s="23"/>
      <c r="I373" s="23"/>
      <c r="J373" s="23"/>
      <c r="K373" s="23"/>
      <c r="L373" s="23"/>
      <c r="M373" s="23"/>
      <c r="N373" s="23"/>
      <c r="O373" s="23"/>
    </row>
    <row r="374" spans="2:15" ht="13">
      <c r="B374" s="22"/>
      <c r="D374" s="9"/>
      <c r="E374" s="15"/>
      <c r="F374" s="9"/>
      <c r="G374" s="9"/>
      <c r="H374" s="23"/>
      <c r="I374" s="23"/>
      <c r="J374" s="23"/>
      <c r="K374" s="23"/>
      <c r="L374" s="23"/>
      <c r="M374" s="23"/>
      <c r="N374" s="23"/>
      <c r="O374" s="23"/>
    </row>
    <row r="375" spans="2:15" ht="13">
      <c r="B375" s="22"/>
      <c r="D375" s="9"/>
      <c r="E375" s="15"/>
      <c r="F375" s="9"/>
      <c r="G375" s="9"/>
      <c r="H375" s="23"/>
      <c r="I375" s="23"/>
      <c r="J375" s="23"/>
      <c r="K375" s="23"/>
      <c r="L375" s="23"/>
      <c r="M375" s="23"/>
      <c r="N375" s="23"/>
      <c r="O375" s="23"/>
    </row>
    <row r="376" spans="2:15" ht="13">
      <c r="B376" s="22"/>
      <c r="D376" s="9"/>
      <c r="E376" s="15"/>
      <c r="F376" s="9"/>
      <c r="G376" s="9"/>
      <c r="H376" s="23"/>
      <c r="I376" s="23"/>
      <c r="J376" s="23"/>
      <c r="K376" s="23"/>
      <c r="L376" s="23"/>
      <c r="M376" s="23"/>
      <c r="N376" s="23"/>
      <c r="O376" s="23"/>
    </row>
    <row r="377" spans="2:15" ht="13">
      <c r="B377" s="22"/>
      <c r="D377" s="9"/>
      <c r="E377" s="15"/>
      <c r="F377" s="9"/>
      <c r="G377" s="9"/>
      <c r="H377" s="23"/>
      <c r="I377" s="23"/>
      <c r="J377" s="23"/>
      <c r="K377" s="23"/>
      <c r="L377" s="23"/>
      <c r="M377" s="23"/>
      <c r="N377" s="23"/>
      <c r="O377" s="23"/>
    </row>
    <row r="378" spans="2:15" ht="13">
      <c r="B378" s="22"/>
      <c r="D378" s="9"/>
      <c r="E378" s="15"/>
      <c r="F378" s="9"/>
      <c r="G378" s="9"/>
      <c r="H378" s="23"/>
      <c r="I378" s="23"/>
      <c r="J378" s="23"/>
      <c r="K378" s="23"/>
      <c r="L378" s="23"/>
      <c r="M378" s="23"/>
      <c r="N378" s="23"/>
      <c r="O378" s="23"/>
    </row>
    <row r="379" spans="2:15" ht="13">
      <c r="B379" s="22"/>
      <c r="D379" s="9"/>
      <c r="E379" s="15"/>
      <c r="F379" s="9"/>
      <c r="G379" s="9"/>
      <c r="H379" s="23"/>
      <c r="I379" s="23"/>
      <c r="J379" s="23"/>
      <c r="K379" s="23"/>
      <c r="L379" s="23"/>
      <c r="M379" s="23"/>
      <c r="N379" s="23"/>
      <c r="O379" s="23"/>
    </row>
    <row r="380" spans="2:15" ht="13">
      <c r="B380" s="22"/>
      <c r="D380" s="9"/>
      <c r="E380" s="15"/>
      <c r="F380" s="9"/>
      <c r="G380" s="9"/>
      <c r="H380" s="23"/>
      <c r="I380" s="23"/>
      <c r="J380" s="23"/>
      <c r="K380" s="23"/>
      <c r="L380" s="23"/>
      <c r="M380" s="23"/>
      <c r="N380" s="23"/>
      <c r="O380" s="23"/>
    </row>
    <row r="381" spans="2:15" ht="13">
      <c r="B381" s="22"/>
      <c r="D381" s="9"/>
      <c r="E381" s="15"/>
      <c r="F381" s="9"/>
      <c r="G381" s="9"/>
      <c r="H381" s="23"/>
      <c r="I381" s="23"/>
      <c r="J381" s="23"/>
      <c r="K381" s="23"/>
      <c r="L381" s="23"/>
      <c r="M381" s="23"/>
      <c r="N381" s="23"/>
      <c r="O381" s="23"/>
    </row>
    <row r="382" spans="2:15" ht="13">
      <c r="B382" s="22"/>
      <c r="D382" s="9"/>
      <c r="E382" s="15"/>
      <c r="F382" s="9"/>
      <c r="G382" s="9"/>
      <c r="H382" s="23"/>
      <c r="I382" s="23"/>
      <c r="J382" s="23"/>
      <c r="K382" s="23"/>
      <c r="L382" s="23"/>
      <c r="M382" s="23"/>
      <c r="N382" s="23"/>
      <c r="O382" s="23"/>
    </row>
    <row r="383" spans="2:15" ht="13">
      <c r="B383" s="22"/>
      <c r="D383" s="9"/>
      <c r="E383" s="15"/>
      <c r="F383" s="9"/>
      <c r="G383" s="9"/>
      <c r="H383" s="23"/>
      <c r="I383" s="23"/>
      <c r="J383" s="23"/>
      <c r="K383" s="23"/>
      <c r="L383" s="23"/>
      <c r="M383" s="23"/>
      <c r="N383" s="23"/>
      <c r="O383" s="23"/>
    </row>
    <row r="384" spans="2:15" ht="13">
      <c r="B384" s="22"/>
      <c r="D384" s="9"/>
      <c r="E384" s="15"/>
      <c r="F384" s="9"/>
      <c r="G384" s="9"/>
      <c r="H384" s="23"/>
      <c r="I384" s="23"/>
      <c r="J384" s="23"/>
      <c r="K384" s="23"/>
      <c r="L384" s="23"/>
      <c r="M384" s="23"/>
      <c r="N384" s="23"/>
      <c r="O384" s="23"/>
    </row>
    <row r="385" spans="2:15" ht="13">
      <c r="B385" s="22"/>
      <c r="D385" s="9"/>
      <c r="E385" s="15"/>
      <c r="F385" s="9"/>
      <c r="G385" s="9"/>
      <c r="H385" s="23"/>
      <c r="I385" s="23"/>
      <c r="J385" s="23"/>
      <c r="K385" s="23"/>
      <c r="L385" s="23"/>
      <c r="M385" s="23"/>
      <c r="N385" s="23"/>
      <c r="O385" s="23"/>
    </row>
    <row r="386" spans="2:15" ht="13">
      <c r="B386" s="22"/>
      <c r="D386" s="9"/>
      <c r="E386" s="15"/>
      <c r="F386" s="9"/>
      <c r="G386" s="9"/>
      <c r="H386" s="23"/>
      <c r="I386" s="23"/>
      <c r="J386" s="23"/>
      <c r="K386" s="23"/>
      <c r="L386" s="23"/>
      <c r="M386" s="23"/>
      <c r="N386" s="23"/>
      <c r="O386" s="23"/>
    </row>
    <row r="387" spans="2:15" ht="13">
      <c r="B387" s="22"/>
      <c r="D387" s="9"/>
      <c r="E387" s="15"/>
      <c r="F387" s="9"/>
      <c r="G387" s="9"/>
      <c r="H387" s="23"/>
      <c r="I387" s="23"/>
      <c r="J387" s="23"/>
      <c r="K387" s="23"/>
      <c r="L387" s="23"/>
      <c r="M387" s="23"/>
      <c r="N387" s="23"/>
      <c r="O387" s="23"/>
    </row>
    <row r="388" spans="2:15" ht="13">
      <c r="B388" s="22"/>
      <c r="D388" s="9"/>
      <c r="E388" s="15"/>
      <c r="F388" s="9"/>
      <c r="G388" s="9"/>
      <c r="H388" s="23"/>
      <c r="I388" s="23"/>
      <c r="J388" s="23"/>
      <c r="K388" s="23"/>
      <c r="L388" s="23"/>
      <c r="M388" s="23"/>
      <c r="N388" s="23"/>
      <c r="O388" s="23"/>
    </row>
    <row r="389" spans="2:15" ht="13">
      <c r="B389" s="22"/>
      <c r="D389" s="9"/>
      <c r="E389" s="15"/>
      <c r="F389" s="9"/>
      <c r="G389" s="9"/>
      <c r="H389" s="23"/>
      <c r="I389" s="23"/>
      <c r="J389" s="23"/>
      <c r="K389" s="23"/>
      <c r="L389" s="23"/>
      <c r="M389" s="23"/>
      <c r="N389" s="23"/>
      <c r="O389" s="23"/>
    </row>
    <row r="390" spans="2:15" ht="13">
      <c r="B390" s="22"/>
      <c r="D390" s="9"/>
      <c r="E390" s="15"/>
      <c r="F390" s="9"/>
      <c r="G390" s="9"/>
      <c r="H390" s="23"/>
      <c r="I390" s="23"/>
      <c r="J390" s="23"/>
      <c r="K390" s="23"/>
      <c r="L390" s="23"/>
      <c r="M390" s="23"/>
      <c r="N390" s="23"/>
      <c r="O390" s="23"/>
    </row>
    <row r="391" spans="2:15" ht="13">
      <c r="B391" s="22"/>
      <c r="D391" s="9"/>
      <c r="E391" s="15"/>
      <c r="F391" s="9"/>
      <c r="G391" s="9"/>
      <c r="H391" s="23"/>
      <c r="I391" s="23"/>
      <c r="J391" s="23"/>
      <c r="K391" s="23"/>
      <c r="L391" s="23"/>
      <c r="M391" s="23"/>
      <c r="N391" s="23"/>
      <c r="O391" s="23"/>
    </row>
    <row r="392" spans="2:15" ht="13">
      <c r="B392" s="22"/>
      <c r="D392" s="9"/>
      <c r="E392" s="15"/>
      <c r="F392" s="9"/>
      <c r="G392" s="9"/>
      <c r="H392" s="23"/>
      <c r="I392" s="23"/>
      <c r="J392" s="23"/>
      <c r="K392" s="23"/>
      <c r="L392" s="23"/>
      <c r="M392" s="23"/>
      <c r="N392" s="23"/>
      <c r="O392" s="23"/>
    </row>
    <row r="393" spans="2:15" ht="13">
      <c r="B393" s="22"/>
      <c r="D393" s="9"/>
      <c r="E393" s="15"/>
      <c r="F393" s="9"/>
      <c r="G393" s="9"/>
      <c r="H393" s="23"/>
      <c r="I393" s="23"/>
      <c r="J393" s="23"/>
      <c r="K393" s="23"/>
      <c r="L393" s="23"/>
      <c r="M393" s="23"/>
      <c r="N393" s="23"/>
      <c r="O393" s="23"/>
    </row>
    <row r="394" spans="2:15" ht="13">
      <c r="B394" s="22"/>
      <c r="D394" s="9"/>
      <c r="E394" s="15"/>
      <c r="F394" s="9"/>
      <c r="G394" s="9"/>
      <c r="H394" s="23"/>
      <c r="I394" s="23"/>
      <c r="J394" s="23"/>
      <c r="K394" s="23"/>
      <c r="L394" s="23"/>
      <c r="M394" s="23"/>
      <c r="N394" s="23"/>
      <c r="O394" s="23"/>
    </row>
    <row r="395" spans="2:15" ht="13">
      <c r="B395" s="22"/>
      <c r="D395" s="9"/>
      <c r="E395" s="15"/>
      <c r="F395" s="9"/>
      <c r="G395" s="9"/>
      <c r="H395" s="23"/>
      <c r="I395" s="23"/>
      <c r="J395" s="23"/>
      <c r="K395" s="23"/>
      <c r="L395" s="23"/>
      <c r="M395" s="23"/>
      <c r="N395" s="23"/>
      <c r="O395" s="23"/>
    </row>
    <row r="396" spans="2:15" ht="13">
      <c r="B396" s="22"/>
      <c r="D396" s="9"/>
      <c r="E396" s="15"/>
      <c r="F396" s="9"/>
      <c r="G396" s="9"/>
      <c r="H396" s="23"/>
      <c r="I396" s="23"/>
      <c r="J396" s="23"/>
      <c r="K396" s="23"/>
      <c r="L396" s="23"/>
      <c r="M396" s="23"/>
      <c r="N396" s="23"/>
      <c r="O396" s="23"/>
    </row>
    <row r="397" spans="2:15" ht="13">
      <c r="B397" s="22"/>
      <c r="D397" s="9"/>
      <c r="E397" s="15"/>
      <c r="F397" s="9"/>
      <c r="G397" s="9"/>
      <c r="H397" s="23"/>
      <c r="I397" s="23"/>
      <c r="J397" s="23"/>
      <c r="K397" s="23"/>
      <c r="L397" s="23"/>
      <c r="M397" s="23"/>
      <c r="N397" s="23"/>
      <c r="O397" s="23"/>
    </row>
    <row r="398" spans="2:15" ht="13">
      <c r="B398" s="22"/>
      <c r="D398" s="9"/>
      <c r="E398" s="15"/>
      <c r="F398" s="9"/>
      <c r="G398" s="9"/>
      <c r="H398" s="23"/>
      <c r="I398" s="23"/>
      <c r="J398" s="23"/>
      <c r="K398" s="23"/>
      <c r="L398" s="23"/>
      <c r="M398" s="23"/>
      <c r="N398" s="23"/>
      <c r="O398" s="23"/>
    </row>
    <row r="399" spans="2:15" ht="13">
      <c r="B399" s="22"/>
      <c r="D399" s="9"/>
      <c r="E399" s="15"/>
      <c r="F399" s="9"/>
      <c r="G399" s="9"/>
      <c r="H399" s="23"/>
      <c r="I399" s="23"/>
      <c r="J399" s="23"/>
      <c r="K399" s="23"/>
      <c r="L399" s="23"/>
      <c r="M399" s="23"/>
      <c r="N399" s="23"/>
      <c r="O399" s="23"/>
    </row>
    <row r="400" spans="2:15" ht="13">
      <c r="B400" s="22"/>
      <c r="D400" s="9"/>
      <c r="E400" s="15"/>
      <c r="F400" s="9"/>
      <c r="G400" s="9"/>
      <c r="H400" s="23"/>
      <c r="I400" s="23"/>
      <c r="J400" s="23"/>
      <c r="K400" s="23"/>
      <c r="L400" s="23"/>
      <c r="M400" s="23"/>
      <c r="N400" s="23"/>
      <c r="O400" s="23"/>
    </row>
    <row r="401" spans="2:15" ht="13">
      <c r="B401" s="22"/>
      <c r="D401" s="9"/>
      <c r="E401" s="15"/>
      <c r="F401" s="9"/>
      <c r="G401" s="9"/>
      <c r="H401" s="23"/>
      <c r="I401" s="23"/>
      <c r="J401" s="23"/>
      <c r="K401" s="23"/>
      <c r="L401" s="23"/>
      <c r="M401" s="23"/>
      <c r="N401" s="23"/>
      <c r="O401" s="23"/>
    </row>
    <row r="402" spans="2:15" ht="13">
      <c r="B402" s="22"/>
      <c r="D402" s="9"/>
      <c r="E402" s="15"/>
      <c r="F402" s="9"/>
      <c r="G402" s="9"/>
      <c r="H402" s="23"/>
      <c r="I402" s="23"/>
      <c r="J402" s="23"/>
      <c r="K402" s="23"/>
      <c r="L402" s="23"/>
      <c r="M402" s="23"/>
      <c r="N402" s="23"/>
      <c r="O402" s="23"/>
    </row>
    <row r="403" spans="2:15" ht="13">
      <c r="B403" s="22"/>
      <c r="D403" s="9"/>
      <c r="E403" s="15"/>
      <c r="F403" s="9"/>
      <c r="G403" s="9"/>
      <c r="H403" s="23"/>
      <c r="I403" s="23"/>
      <c r="J403" s="23"/>
      <c r="K403" s="23"/>
      <c r="L403" s="23"/>
      <c r="M403" s="23"/>
      <c r="N403" s="23"/>
      <c r="O403" s="23"/>
    </row>
    <row r="404" spans="2:15" ht="13">
      <c r="B404" s="22"/>
      <c r="D404" s="9"/>
      <c r="E404" s="15"/>
      <c r="F404" s="9"/>
      <c r="G404" s="9"/>
      <c r="H404" s="23"/>
      <c r="I404" s="23"/>
      <c r="J404" s="23"/>
      <c r="K404" s="23"/>
      <c r="L404" s="23"/>
      <c r="M404" s="23"/>
      <c r="N404" s="23"/>
      <c r="O404" s="23"/>
    </row>
    <row r="405" spans="2:15" ht="13">
      <c r="B405" s="22"/>
      <c r="D405" s="9"/>
      <c r="E405" s="15"/>
      <c r="F405" s="9"/>
      <c r="G405" s="9"/>
      <c r="H405" s="23"/>
      <c r="I405" s="23"/>
      <c r="J405" s="23"/>
      <c r="K405" s="23"/>
      <c r="L405" s="23"/>
      <c r="M405" s="23"/>
      <c r="N405" s="23"/>
      <c r="O405" s="23"/>
    </row>
    <row r="406" spans="2:15" ht="13">
      <c r="B406" s="22"/>
      <c r="D406" s="9"/>
      <c r="E406" s="15"/>
      <c r="F406" s="9"/>
      <c r="G406" s="9"/>
      <c r="H406" s="23"/>
      <c r="I406" s="23"/>
      <c r="J406" s="23"/>
      <c r="K406" s="23"/>
      <c r="L406" s="23"/>
      <c r="M406" s="23"/>
      <c r="N406" s="23"/>
      <c r="O406" s="23"/>
    </row>
    <row r="407" spans="2:15" ht="13">
      <c r="B407" s="22"/>
      <c r="D407" s="9"/>
      <c r="E407" s="15"/>
      <c r="F407" s="9"/>
      <c r="G407" s="9"/>
      <c r="H407" s="23"/>
      <c r="I407" s="23"/>
      <c r="J407" s="23"/>
      <c r="K407" s="23"/>
      <c r="L407" s="23"/>
      <c r="M407" s="23"/>
      <c r="N407" s="23"/>
      <c r="O407" s="23"/>
    </row>
    <row r="408" spans="2:15" ht="13">
      <c r="B408" s="22"/>
      <c r="D408" s="9"/>
      <c r="E408" s="15"/>
      <c r="F408" s="9"/>
      <c r="G408" s="9"/>
      <c r="H408" s="23"/>
      <c r="I408" s="23"/>
      <c r="J408" s="23"/>
      <c r="K408" s="23"/>
      <c r="L408" s="23"/>
      <c r="M408" s="23"/>
      <c r="N408" s="23"/>
      <c r="O408" s="23"/>
    </row>
    <row r="409" spans="2:15" ht="13">
      <c r="B409" s="22"/>
      <c r="D409" s="9"/>
      <c r="E409" s="15"/>
      <c r="F409" s="9"/>
      <c r="G409" s="9"/>
      <c r="H409" s="23"/>
      <c r="I409" s="23"/>
      <c r="J409" s="23"/>
      <c r="K409" s="23"/>
      <c r="L409" s="23"/>
      <c r="M409" s="23"/>
      <c r="N409" s="23"/>
      <c r="O409" s="23"/>
    </row>
    <row r="410" spans="2:15" ht="13">
      <c r="B410" s="22"/>
      <c r="D410" s="9"/>
      <c r="E410" s="15"/>
      <c r="F410" s="9"/>
      <c r="G410" s="9"/>
      <c r="H410" s="23"/>
      <c r="I410" s="23"/>
      <c r="J410" s="23"/>
      <c r="K410" s="23"/>
      <c r="L410" s="23"/>
      <c r="M410" s="23"/>
      <c r="N410" s="23"/>
      <c r="O410" s="23"/>
    </row>
    <row r="411" spans="2:15" ht="13">
      <c r="B411" s="22"/>
      <c r="D411" s="9"/>
      <c r="E411" s="15"/>
      <c r="F411" s="9"/>
      <c r="G411" s="9"/>
      <c r="H411" s="23"/>
      <c r="I411" s="23"/>
      <c r="J411" s="23"/>
      <c r="K411" s="23"/>
      <c r="L411" s="23"/>
      <c r="M411" s="23"/>
      <c r="N411" s="23"/>
      <c r="O411" s="23"/>
    </row>
    <row r="412" spans="2:15" ht="13">
      <c r="B412" s="22"/>
      <c r="D412" s="9"/>
      <c r="E412" s="15"/>
      <c r="F412" s="9"/>
      <c r="G412" s="9"/>
      <c r="H412" s="23"/>
      <c r="I412" s="23"/>
      <c r="J412" s="23"/>
      <c r="K412" s="23"/>
      <c r="L412" s="23"/>
      <c r="M412" s="23"/>
      <c r="N412" s="23"/>
      <c r="O412" s="23"/>
    </row>
    <row r="413" spans="2:15" ht="13">
      <c r="B413" s="22"/>
      <c r="D413" s="9"/>
      <c r="E413" s="15"/>
      <c r="F413" s="9"/>
      <c r="G413" s="9"/>
      <c r="H413" s="23"/>
      <c r="I413" s="23"/>
      <c r="J413" s="23"/>
      <c r="K413" s="23"/>
      <c r="L413" s="23"/>
      <c r="M413" s="23"/>
      <c r="N413" s="23"/>
      <c r="O413" s="23"/>
    </row>
    <row r="414" spans="2:15" ht="13">
      <c r="B414" s="22"/>
      <c r="D414" s="9"/>
      <c r="E414" s="15"/>
      <c r="F414" s="9"/>
      <c r="G414" s="9"/>
      <c r="H414" s="23"/>
      <c r="I414" s="23"/>
      <c r="J414" s="23"/>
      <c r="K414" s="23"/>
      <c r="L414" s="23"/>
      <c r="M414" s="23"/>
      <c r="N414" s="23"/>
      <c r="O414" s="23"/>
    </row>
    <row r="415" spans="2:15" ht="13">
      <c r="B415" s="22"/>
      <c r="D415" s="9"/>
      <c r="E415" s="15"/>
      <c r="F415" s="9"/>
      <c r="G415" s="9"/>
      <c r="H415" s="23"/>
      <c r="I415" s="23"/>
      <c r="J415" s="23"/>
      <c r="K415" s="23"/>
      <c r="L415" s="23"/>
      <c r="M415" s="23"/>
      <c r="N415" s="23"/>
      <c r="O415" s="23"/>
    </row>
    <row r="416" spans="2:15" ht="13">
      <c r="B416" s="22"/>
      <c r="D416" s="9"/>
      <c r="E416" s="15"/>
      <c r="F416" s="9"/>
      <c r="G416" s="9"/>
      <c r="H416" s="23"/>
      <c r="I416" s="23"/>
      <c r="J416" s="23"/>
      <c r="K416" s="23"/>
      <c r="L416" s="23"/>
      <c r="M416" s="23"/>
      <c r="N416" s="23"/>
      <c r="O416" s="23"/>
    </row>
    <row r="417" spans="2:15" ht="13">
      <c r="B417" s="22"/>
      <c r="D417" s="9"/>
      <c r="E417" s="15"/>
      <c r="F417" s="9"/>
      <c r="G417" s="9"/>
      <c r="H417" s="23"/>
      <c r="I417" s="23"/>
      <c r="J417" s="23"/>
      <c r="K417" s="23"/>
      <c r="L417" s="23"/>
      <c r="M417" s="23"/>
      <c r="N417" s="23"/>
      <c r="O417" s="23"/>
    </row>
    <row r="418" spans="2:15" ht="13">
      <c r="B418" s="22"/>
      <c r="D418" s="9"/>
      <c r="E418" s="15"/>
      <c r="F418" s="9"/>
      <c r="G418" s="9"/>
      <c r="H418" s="23"/>
      <c r="I418" s="23"/>
      <c r="J418" s="23"/>
      <c r="K418" s="23"/>
      <c r="L418" s="23"/>
      <c r="M418" s="23"/>
      <c r="N418" s="23"/>
      <c r="O418" s="23"/>
    </row>
    <row r="419" spans="2:15" ht="13">
      <c r="B419" s="22"/>
      <c r="D419" s="9"/>
      <c r="E419" s="15"/>
      <c r="F419" s="9"/>
      <c r="G419" s="9"/>
      <c r="H419" s="23"/>
      <c r="I419" s="23"/>
      <c r="J419" s="23"/>
      <c r="K419" s="23"/>
      <c r="L419" s="23"/>
      <c r="M419" s="23"/>
      <c r="N419" s="23"/>
      <c r="O419" s="23"/>
    </row>
    <row r="420" spans="2:15" ht="13">
      <c r="B420" s="22"/>
      <c r="D420" s="9"/>
      <c r="E420" s="15"/>
      <c r="F420" s="9"/>
      <c r="G420" s="9"/>
      <c r="H420" s="23"/>
      <c r="I420" s="23"/>
      <c r="J420" s="23"/>
      <c r="K420" s="23"/>
      <c r="L420" s="23"/>
      <c r="M420" s="23"/>
      <c r="N420" s="23"/>
      <c r="O420" s="23"/>
    </row>
    <row r="421" spans="2:15" ht="13">
      <c r="B421" s="22"/>
      <c r="D421" s="9"/>
      <c r="E421" s="15"/>
      <c r="F421" s="9"/>
      <c r="G421" s="9"/>
      <c r="H421" s="23"/>
      <c r="I421" s="23"/>
      <c r="J421" s="23"/>
      <c r="K421" s="23"/>
      <c r="L421" s="23"/>
      <c r="M421" s="23"/>
      <c r="N421" s="23"/>
      <c r="O421" s="23"/>
    </row>
    <row r="422" spans="2:15" ht="13">
      <c r="B422" s="22"/>
      <c r="D422" s="9"/>
      <c r="E422" s="15"/>
      <c r="F422" s="9"/>
      <c r="G422" s="9"/>
      <c r="H422" s="23"/>
      <c r="I422" s="23"/>
      <c r="J422" s="23"/>
      <c r="K422" s="23"/>
      <c r="L422" s="23"/>
      <c r="M422" s="23"/>
      <c r="N422" s="23"/>
      <c r="O422" s="23"/>
    </row>
    <row r="423" spans="2:15" ht="13">
      <c r="B423" s="22"/>
      <c r="D423" s="9"/>
      <c r="E423" s="15"/>
      <c r="F423" s="9"/>
      <c r="G423" s="9"/>
      <c r="H423" s="23"/>
      <c r="I423" s="23"/>
      <c r="J423" s="23"/>
      <c r="K423" s="23"/>
      <c r="L423" s="23"/>
      <c r="M423" s="23"/>
      <c r="N423" s="23"/>
      <c r="O423" s="23"/>
    </row>
    <row r="424" spans="2:15" ht="13">
      <c r="B424" s="22"/>
      <c r="D424" s="9"/>
      <c r="E424" s="15"/>
      <c r="F424" s="9"/>
      <c r="G424" s="9"/>
      <c r="H424" s="23"/>
      <c r="I424" s="23"/>
      <c r="J424" s="23"/>
      <c r="K424" s="23"/>
      <c r="L424" s="23"/>
      <c r="M424" s="23"/>
      <c r="N424" s="23"/>
      <c r="O424" s="23"/>
    </row>
    <row r="425" spans="2:15" ht="13">
      <c r="B425" s="22"/>
      <c r="D425" s="9"/>
      <c r="E425" s="15"/>
      <c r="F425" s="9"/>
      <c r="G425" s="9"/>
      <c r="H425" s="23"/>
      <c r="I425" s="23"/>
      <c r="J425" s="23"/>
      <c r="K425" s="23"/>
      <c r="L425" s="23"/>
      <c r="M425" s="23"/>
      <c r="N425" s="23"/>
      <c r="O425" s="23"/>
    </row>
    <row r="426" spans="2:15" ht="13">
      <c r="B426" s="22"/>
      <c r="D426" s="9"/>
      <c r="E426" s="15"/>
      <c r="F426" s="9"/>
      <c r="G426" s="9"/>
      <c r="H426" s="23"/>
      <c r="I426" s="23"/>
      <c r="J426" s="23"/>
      <c r="K426" s="23"/>
      <c r="L426" s="23"/>
      <c r="M426" s="23"/>
      <c r="N426" s="23"/>
      <c r="O426" s="23"/>
    </row>
    <row r="427" spans="2:15" ht="13">
      <c r="B427" s="22"/>
      <c r="D427" s="9"/>
      <c r="E427" s="15"/>
      <c r="F427" s="9"/>
      <c r="G427" s="9"/>
      <c r="H427" s="23"/>
      <c r="I427" s="23"/>
      <c r="J427" s="23"/>
      <c r="K427" s="23"/>
      <c r="L427" s="23"/>
      <c r="M427" s="23"/>
      <c r="N427" s="23"/>
      <c r="O427" s="23"/>
    </row>
    <row r="428" spans="2:15" ht="13">
      <c r="B428" s="22"/>
      <c r="D428" s="9"/>
      <c r="E428" s="15"/>
      <c r="F428" s="9"/>
      <c r="G428" s="9"/>
      <c r="H428" s="23"/>
      <c r="I428" s="23"/>
      <c r="J428" s="23"/>
      <c r="K428" s="23"/>
      <c r="L428" s="23"/>
      <c r="M428" s="23"/>
      <c r="N428" s="23"/>
      <c r="O428" s="23"/>
    </row>
    <row r="429" spans="2:15" ht="13">
      <c r="B429" s="22"/>
      <c r="D429" s="9"/>
      <c r="E429" s="15"/>
      <c r="F429" s="9"/>
      <c r="G429" s="9"/>
      <c r="H429" s="23"/>
      <c r="I429" s="23"/>
      <c r="J429" s="23"/>
      <c r="K429" s="23"/>
      <c r="L429" s="23"/>
      <c r="M429" s="23"/>
      <c r="N429" s="23"/>
      <c r="O429" s="23"/>
    </row>
    <row r="430" spans="2:15" ht="13">
      <c r="B430" s="22"/>
      <c r="D430" s="9"/>
      <c r="E430" s="15"/>
      <c r="F430" s="9"/>
      <c r="G430" s="9"/>
      <c r="H430" s="23"/>
      <c r="I430" s="23"/>
      <c r="J430" s="23"/>
      <c r="K430" s="23"/>
      <c r="L430" s="23"/>
      <c r="M430" s="23"/>
      <c r="N430" s="23"/>
      <c r="O430" s="23"/>
    </row>
    <row r="431" spans="2:15" ht="13">
      <c r="B431" s="22"/>
      <c r="D431" s="9"/>
      <c r="E431" s="15"/>
      <c r="F431" s="9"/>
      <c r="G431" s="9"/>
      <c r="H431" s="23"/>
      <c r="I431" s="23"/>
      <c r="J431" s="23"/>
      <c r="K431" s="23"/>
      <c r="L431" s="23"/>
      <c r="M431" s="23"/>
      <c r="N431" s="23"/>
      <c r="O431" s="23"/>
    </row>
    <row r="432" spans="2:15" ht="13">
      <c r="B432" s="22"/>
      <c r="D432" s="9"/>
      <c r="E432" s="15"/>
      <c r="F432" s="9"/>
      <c r="G432" s="9"/>
      <c r="H432" s="23"/>
      <c r="I432" s="23"/>
      <c r="J432" s="23"/>
      <c r="K432" s="23"/>
      <c r="L432" s="23"/>
      <c r="M432" s="23"/>
      <c r="N432" s="23"/>
      <c r="O432" s="23"/>
    </row>
    <row r="433" spans="2:15" ht="13">
      <c r="B433" s="22"/>
      <c r="D433" s="9"/>
      <c r="E433" s="15"/>
      <c r="F433" s="9"/>
      <c r="G433" s="9"/>
      <c r="H433" s="23"/>
      <c r="I433" s="23"/>
      <c r="J433" s="23"/>
      <c r="K433" s="23"/>
      <c r="L433" s="23"/>
      <c r="M433" s="23"/>
      <c r="N433" s="23"/>
      <c r="O433" s="23"/>
    </row>
    <row r="434" spans="2:15" ht="13">
      <c r="B434" s="22"/>
      <c r="D434" s="9"/>
      <c r="E434" s="15"/>
      <c r="F434" s="9"/>
      <c r="G434" s="9"/>
      <c r="H434" s="23"/>
      <c r="I434" s="23"/>
      <c r="J434" s="23"/>
      <c r="K434" s="23"/>
      <c r="L434" s="23"/>
      <c r="M434" s="23"/>
      <c r="N434" s="23"/>
      <c r="O434" s="23"/>
    </row>
    <row r="435" spans="2:15" ht="13">
      <c r="B435" s="22"/>
      <c r="D435" s="9"/>
      <c r="E435" s="15"/>
      <c r="F435" s="9"/>
      <c r="G435" s="9"/>
      <c r="H435" s="23"/>
      <c r="I435" s="23"/>
      <c r="J435" s="23"/>
      <c r="K435" s="23"/>
      <c r="L435" s="23"/>
      <c r="M435" s="23"/>
      <c r="N435" s="23"/>
      <c r="O435" s="23"/>
    </row>
    <row r="436" spans="2:15" ht="13">
      <c r="B436" s="22"/>
      <c r="D436" s="9"/>
      <c r="E436" s="15"/>
      <c r="F436" s="9"/>
      <c r="G436" s="9"/>
      <c r="H436" s="23"/>
      <c r="I436" s="23"/>
      <c r="J436" s="23"/>
      <c r="K436" s="23"/>
      <c r="L436" s="23"/>
      <c r="M436" s="23"/>
      <c r="N436" s="23"/>
      <c r="O436" s="23"/>
    </row>
    <row r="437" spans="2:15" ht="13">
      <c r="B437" s="22"/>
      <c r="D437" s="9"/>
      <c r="E437" s="15"/>
      <c r="F437" s="9"/>
      <c r="G437" s="9"/>
      <c r="H437" s="23"/>
      <c r="I437" s="23"/>
      <c r="J437" s="23"/>
      <c r="K437" s="23"/>
      <c r="L437" s="23"/>
      <c r="M437" s="23"/>
      <c r="N437" s="23"/>
      <c r="O437" s="23"/>
    </row>
    <row r="438" spans="2:15" ht="13">
      <c r="B438" s="22"/>
      <c r="D438" s="9"/>
      <c r="E438" s="15"/>
      <c r="F438" s="9"/>
      <c r="G438" s="9"/>
      <c r="H438" s="23"/>
      <c r="I438" s="23"/>
      <c r="J438" s="23"/>
      <c r="K438" s="23"/>
      <c r="L438" s="23"/>
      <c r="M438" s="23"/>
      <c r="N438" s="23"/>
      <c r="O438" s="23"/>
    </row>
    <row r="439" spans="2:15" ht="13">
      <c r="B439" s="22"/>
      <c r="D439" s="9"/>
      <c r="E439" s="15"/>
      <c r="F439" s="9"/>
      <c r="G439" s="9"/>
      <c r="H439" s="23"/>
      <c r="I439" s="23"/>
      <c r="J439" s="23"/>
      <c r="K439" s="23"/>
      <c r="L439" s="23"/>
      <c r="M439" s="23"/>
      <c r="N439" s="23"/>
      <c r="O439" s="23"/>
    </row>
    <row r="440" spans="2:15" ht="13">
      <c r="B440" s="22"/>
      <c r="D440" s="9"/>
      <c r="E440" s="15"/>
      <c r="F440" s="9"/>
      <c r="G440" s="9"/>
      <c r="H440" s="23"/>
      <c r="I440" s="23"/>
      <c r="J440" s="23"/>
      <c r="K440" s="23"/>
      <c r="L440" s="23"/>
      <c r="M440" s="23"/>
      <c r="N440" s="23"/>
      <c r="O440" s="23"/>
    </row>
    <row r="441" spans="2:15" ht="13">
      <c r="B441" s="22"/>
      <c r="D441" s="9"/>
      <c r="E441" s="15"/>
      <c r="F441" s="9"/>
      <c r="G441" s="9"/>
      <c r="H441" s="23"/>
      <c r="I441" s="23"/>
      <c r="J441" s="23"/>
      <c r="K441" s="23"/>
      <c r="L441" s="23"/>
      <c r="M441" s="23"/>
      <c r="N441" s="23"/>
      <c r="O441" s="23"/>
    </row>
    <row r="442" spans="2:15" ht="13">
      <c r="B442" s="22"/>
      <c r="D442" s="9"/>
      <c r="E442" s="15"/>
      <c r="F442" s="9"/>
      <c r="G442" s="9"/>
      <c r="H442" s="23"/>
      <c r="I442" s="23"/>
      <c r="J442" s="23"/>
      <c r="K442" s="23"/>
      <c r="L442" s="23"/>
      <c r="M442" s="23"/>
      <c r="N442" s="23"/>
      <c r="O442" s="23"/>
    </row>
    <row r="443" spans="2:15" ht="13">
      <c r="B443" s="22"/>
      <c r="D443" s="9"/>
      <c r="E443" s="15"/>
      <c r="F443" s="9"/>
      <c r="G443" s="9"/>
      <c r="H443" s="23"/>
      <c r="I443" s="23"/>
      <c r="J443" s="23"/>
      <c r="K443" s="23"/>
      <c r="L443" s="23"/>
      <c r="M443" s="23"/>
      <c r="N443" s="23"/>
      <c r="O443" s="23"/>
    </row>
    <row r="444" spans="2:15" ht="13">
      <c r="B444" s="22"/>
      <c r="D444" s="9"/>
      <c r="E444" s="15"/>
      <c r="F444" s="9"/>
      <c r="G444" s="9"/>
      <c r="H444" s="23"/>
      <c r="I444" s="23"/>
      <c r="J444" s="23"/>
      <c r="K444" s="23"/>
      <c r="L444" s="23"/>
      <c r="M444" s="23"/>
      <c r="N444" s="23"/>
      <c r="O444" s="23"/>
    </row>
    <row r="445" spans="2:15" ht="13">
      <c r="B445" s="22"/>
      <c r="D445" s="9"/>
      <c r="E445" s="15"/>
      <c r="F445" s="9"/>
      <c r="G445" s="9"/>
      <c r="H445" s="23"/>
      <c r="I445" s="23"/>
      <c r="J445" s="23"/>
      <c r="K445" s="23"/>
      <c r="L445" s="23"/>
      <c r="M445" s="23"/>
      <c r="N445" s="23"/>
      <c r="O445" s="23"/>
    </row>
    <row r="446" spans="2:15" ht="13">
      <c r="B446" s="22"/>
      <c r="D446" s="9"/>
      <c r="E446" s="15"/>
      <c r="F446" s="9"/>
      <c r="G446" s="9"/>
      <c r="H446" s="23"/>
      <c r="I446" s="23"/>
      <c r="J446" s="23"/>
      <c r="K446" s="23"/>
      <c r="L446" s="23"/>
      <c r="M446" s="23"/>
      <c r="N446" s="23"/>
      <c r="O446" s="23"/>
    </row>
    <row r="447" spans="2:15" ht="13">
      <c r="B447" s="22"/>
      <c r="D447" s="9"/>
      <c r="E447" s="15"/>
      <c r="F447" s="9"/>
      <c r="G447" s="9"/>
      <c r="H447" s="23"/>
      <c r="I447" s="23"/>
      <c r="J447" s="23"/>
      <c r="K447" s="23"/>
      <c r="L447" s="23"/>
      <c r="M447" s="23"/>
      <c r="N447" s="23"/>
      <c r="O447" s="23"/>
    </row>
    <row r="448" spans="2:15" ht="13">
      <c r="B448" s="22"/>
      <c r="D448" s="9"/>
      <c r="E448" s="15"/>
      <c r="F448" s="9"/>
      <c r="G448" s="9"/>
      <c r="H448" s="23"/>
      <c r="I448" s="23"/>
      <c r="J448" s="23"/>
      <c r="K448" s="23"/>
      <c r="L448" s="23"/>
      <c r="M448" s="23"/>
      <c r="N448" s="23"/>
      <c r="O448" s="23"/>
    </row>
    <row r="449" spans="2:15" ht="13">
      <c r="B449" s="22"/>
      <c r="D449" s="9"/>
      <c r="E449" s="15"/>
      <c r="F449" s="9"/>
      <c r="G449" s="9"/>
      <c r="H449" s="23"/>
      <c r="I449" s="23"/>
      <c r="J449" s="23"/>
      <c r="K449" s="23"/>
      <c r="L449" s="23"/>
      <c r="M449" s="23"/>
      <c r="N449" s="23"/>
      <c r="O449" s="23"/>
    </row>
    <row r="450" spans="2:15" ht="13">
      <c r="B450" s="22"/>
      <c r="D450" s="9"/>
      <c r="E450" s="15"/>
      <c r="F450" s="9"/>
      <c r="G450" s="9"/>
      <c r="H450" s="23"/>
      <c r="I450" s="23"/>
      <c r="J450" s="23"/>
      <c r="K450" s="23"/>
      <c r="L450" s="23"/>
      <c r="M450" s="23"/>
      <c r="N450" s="23"/>
      <c r="O450" s="23"/>
    </row>
    <row r="451" spans="2:15" ht="13">
      <c r="B451" s="22"/>
      <c r="D451" s="9"/>
      <c r="E451" s="15"/>
      <c r="F451" s="9"/>
      <c r="G451" s="9"/>
      <c r="H451" s="23"/>
      <c r="I451" s="23"/>
      <c r="J451" s="23"/>
      <c r="K451" s="23"/>
      <c r="L451" s="23"/>
      <c r="M451" s="23"/>
      <c r="N451" s="23"/>
      <c r="O451" s="23"/>
    </row>
    <row r="452" spans="2:15" ht="13">
      <c r="B452" s="22"/>
      <c r="D452" s="9"/>
      <c r="E452" s="15"/>
      <c r="F452" s="9"/>
      <c r="G452" s="9"/>
      <c r="H452" s="23"/>
      <c r="I452" s="23"/>
      <c r="J452" s="23"/>
      <c r="K452" s="23"/>
      <c r="L452" s="23"/>
      <c r="M452" s="23"/>
      <c r="N452" s="23"/>
      <c r="O452" s="23"/>
    </row>
    <row r="453" spans="2:15" ht="13">
      <c r="B453" s="22"/>
      <c r="D453" s="9"/>
      <c r="E453" s="15"/>
      <c r="F453" s="9"/>
      <c r="G453" s="9"/>
      <c r="H453" s="23"/>
      <c r="I453" s="23"/>
      <c r="J453" s="23"/>
      <c r="K453" s="23"/>
      <c r="L453" s="23"/>
      <c r="M453" s="23"/>
      <c r="N453" s="23"/>
      <c r="O453" s="23"/>
    </row>
    <row r="454" spans="2:15" ht="13">
      <c r="B454" s="22"/>
      <c r="D454" s="9"/>
      <c r="E454" s="15"/>
      <c r="F454" s="9"/>
      <c r="G454" s="9"/>
      <c r="H454" s="23"/>
      <c r="I454" s="23"/>
      <c r="J454" s="23"/>
      <c r="K454" s="23"/>
      <c r="L454" s="23"/>
      <c r="M454" s="23"/>
      <c r="N454" s="23"/>
      <c r="O454" s="23"/>
    </row>
    <row r="455" spans="2:15" ht="13">
      <c r="B455" s="22"/>
      <c r="D455" s="9"/>
      <c r="E455" s="15"/>
      <c r="F455" s="9"/>
      <c r="G455" s="9"/>
      <c r="H455" s="23"/>
      <c r="I455" s="23"/>
      <c r="J455" s="23"/>
      <c r="K455" s="23"/>
      <c r="L455" s="23"/>
      <c r="M455" s="23"/>
      <c r="N455" s="23"/>
      <c r="O455" s="23"/>
    </row>
    <row r="456" spans="2:15" ht="13">
      <c r="B456" s="22"/>
      <c r="D456" s="9"/>
      <c r="E456" s="15"/>
      <c r="F456" s="9"/>
      <c r="G456" s="9"/>
      <c r="H456" s="23"/>
      <c r="I456" s="23"/>
      <c r="J456" s="23"/>
      <c r="K456" s="23"/>
      <c r="L456" s="23"/>
      <c r="M456" s="23"/>
      <c r="N456" s="23"/>
      <c r="O456" s="23"/>
    </row>
    <row r="457" spans="2:15" ht="13">
      <c r="B457" s="22"/>
      <c r="D457" s="9"/>
      <c r="E457" s="15"/>
      <c r="F457" s="9"/>
      <c r="G457" s="9"/>
      <c r="H457" s="23"/>
      <c r="I457" s="23"/>
      <c r="J457" s="23"/>
      <c r="K457" s="23"/>
      <c r="L457" s="23"/>
      <c r="M457" s="23"/>
      <c r="N457" s="23"/>
      <c r="O457" s="23"/>
    </row>
    <row r="458" spans="2:15" ht="13">
      <c r="B458" s="22"/>
      <c r="D458" s="9"/>
      <c r="E458" s="15"/>
      <c r="F458" s="9"/>
      <c r="G458" s="9"/>
      <c r="H458" s="23"/>
      <c r="I458" s="23"/>
      <c r="J458" s="23"/>
      <c r="K458" s="23"/>
      <c r="L458" s="23"/>
      <c r="M458" s="23"/>
      <c r="N458" s="23"/>
      <c r="O458" s="23"/>
    </row>
    <row r="459" spans="2:15" ht="13">
      <c r="B459" s="22"/>
      <c r="D459" s="9"/>
      <c r="E459" s="15"/>
      <c r="F459" s="9"/>
      <c r="G459" s="9"/>
      <c r="H459" s="23"/>
      <c r="I459" s="23"/>
      <c r="J459" s="23"/>
      <c r="K459" s="23"/>
      <c r="L459" s="23"/>
      <c r="M459" s="23"/>
      <c r="N459" s="23"/>
      <c r="O459" s="23"/>
    </row>
    <row r="460" spans="2:15" ht="13">
      <c r="B460" s="22"/>
      <c r="D460" s="9"/>
      <c r="E460" s="15"/>
      <c r="F460" s="9"/>
      <c r="G460" s="9"/>
      <c r="H460" s="23"/>
      <c r="I460" s="23"/>
      <c r="J460" s="23"/>
      <c r="K460" s="23"/>
      <c r="L460" s="23"/>
      <c r="M460" s="23"/>
      <c r="N460" s="23"/>
      <c r="O460" s="23"/>
    </row>
    <row r="461" spans="2:15" ht="13">
      <c r="B461" s="22"/>
      <c r="D461" s="9"/>
      <c r="E461" s="15"/>
      <c r="F461" s="9"/>
      <c r="G461" s="9"/>
      <c r="H461" s="23"/>
      <c r="I461" s="23"/>
      <c r="J461" s="23"/>
      <c r="K461" s="23"/>
      <c r="L461" s="23"/>
      <c r="M461" s="23"/>
      <c r="N461" s="23"/>
      <c r="O461" s="23"/>
    </row>
    <row r="462" spans="2:15" ht="13">
      <c r="B462" s="22"/>
      <c r="D462" s="9"/>
      <c r="E462" s="15"/>
      <c r="F462" s="9"/>
      <c r="G462" s="9"/>
      <c r="H462" s="23"/>
      <c r="I462" s="23"/>
      <c r="J462" s="23"/>
      <c r="K462" s="23"/>
      <c r="L462" s="23"/>
      <c r="M462" s="23"/>
      <c r="N462" s="23"/>
      <c r="O462" s="23"/>
    </row>
    <row r="463" spans="2:15" ht="13">
      <c r="B463" s="22"/>
      <c r="D463" s="9"/>
      <c r="E463" s="15"/>
      <c r="F463" s="9"/>
      <c r="G463" s="9"/>
      <c r="H463" s="23"/>
      <c r="I463" s="23"/>
      <c r="J463" s="23"/>
      <c r="K463" s="23"/>
      <c r="L463" s="23"/>
      <c r="M463" s="23"/>
      <c r="N463" s="23"/>
      <c r="O463" s="23"/>
    </row>
    <row r="464" spans="2:15" ht="13">
      <c r="B464" s="22"/>
      <c r="D464" s="9"/>
      <c r="E464" s="15"/>
      <c r="F464" s="9"/>
      <c r="G464" s="9"/>
      <c r="H464" s="23"/>
      <c r="I464" s="23"/>
      <c r="J464" s="23"/>
      <c r="K464" s="23"/>
      <c r="L464" s="23"/>
      <c r="M464" s="23"/>
      <c r="N464" s="23"/>
      <c r="O464" s="23"/>
    </row>
    <row r="465" spans="2:15" ht="13">
      <c r="B465" s="22"/>
      <c r="D465" s="9"/>
      <c r="E465" s="15"/>
      <c r="F465" s="9"/>
      <c r="G465" s="9"/>
      <c r="H465" s="23"/>
      <c r="I465" s="23"/>
      <c r="J465" s="23"/>
      <c r="K465" s="23"/>
      <c r="L465" s="23"/>
      <c r="M465" s="23"/>
      <c r="N465" s="23"/>
      <c r="O465" s="23"/>
    </row>
    <row r="466" spans="2:15" ht="13">
      <c r="B466" s="22"/>
      <c r="D466" s="9"/>
      <c r="E466" s="15"/>
      <c r="F466" s="9"/>
      <c r="G466" s="9"/>
      <c r="H466" s="23"/>
      <c r="I466" s="23"/>
      <c r="J466" s="23"/>
      <c r="K466" s="23"/>
      <c r="L466" s="23"/>
      <c r="M466" s="23"/>
      <c r="N466" s="23"/>
      <c r="O466" s="23"/>
    </row>
    <row r="467" spans="2:15" ht="13">
      <c r="B467" s="22"/>
      <c r="D467" s="9"/>
      <c r="E467" s="15"/>
      <c r="F467" s="9"/>
      <c r="G467" s="9"/>
      <c r="H467" s="23"/>
      <c r="I467" s="23"/>
      <c r="J467" s="23"/>
      <c r="K467" s="23"/>
      <c r="L467" s="23"/>
      <c r="M467" s="23"/>
      <c r="N467" s="23"/>
      <c r="O467" s="23"/>
    </row>
    <row r="468" spans="2:15" ht="13">
      <c r="B468" s="22"/>
      <c r="D468" s="9"/>
      <c r="E468" s="15"/>
      <c r="F468" s="9"/>
      <c r="G468" s="9"/>
      <c r="H468" s="23"/>
      <c r="I468" s="23"/>
      <c r="J468" s="23"/>
      <c r="K468" s="23"/>
      <c r="L468" s="23"/>
      <c r="M468" s="23"/>
      <c r="N468" s="23"/>
      <c r="O468" s="23"/>
    </row>
    <row r="469" spans="2:15" ht="13">
      <c r="B469" s="22"/>
      <c r="D469" s="9"/>
      <c r="E469" s="15"/>
      <c r="F469" s="9"/>
      <c r="G469" s="9"/>
      <c r="H469" s="23"/>
      <c r="I469" s="23"/>
      <c r="J469" s="23"/>
      <c r="K469" s="23"/>
      <c r="L469" s="23"/>
      <c r="M469" s="23"/>
      <c r="N469" s="23"/>
      <c r="O469" s="23"/>
    </row>
    <row r="470" spans="2:15" ht="13">
      <c r="B470" s="22"/>
      <c r="D470" s="9"/>
      <c r="E470" s="15"/>
      <c r="F470" s="9"/>
      <c r="G470" s="9"/>
      <c r="H470" s="23"/>
      <c r="I470" s="23"/>
      <c r="J470" s="23"/>
      <c r="K470" s="23"/>
      <c r="L470" s="23"/>
      <c r="M470" s="23"/>
      <c r="N470" s="23"/>
      <c r="O470" s="23"/>
    </row>
    <row r="471" spans="2:15" ht="13">
      <c r="B471" s="22"/>
      <c r="D471" s="9"/>
      <c r="E471" s="15"/>
      <c r="F471" s="9"/>
      <c r="G471" s="9"/>
      <c r="H471" s="23"/>
      <c r="I471" s="23"/>
      <c r="J471" s="23"/>
      <c r="K471" s="23"/>
      <c r="L471" s="23"/>
      <c r="M471" s="23"/>
      <c r="N471" s="23"/>
      <c r="O471" s="23"/>
    </row>
    <row r="472" spans="2:15" ht="13">
      <c r="B472" s="22"/>
      <c r="D472" s="9"/>
      <c r="E472" s="15"/>
      <c r="F472" s="9"/>
      <c r="G472" s="9"/>
      <c r="H472" s="23"/>
      <c r="I472" s="23"/>
      <c r="J472" s="23"/>
      <c r="K472" s="23"/>
      <c r="L472" s="23"/>
      <c r="M472" s="23"/>
      <c r="N472" s="23"/>
      <c r="O472" s="23"/>
    </row>
    <row r="473" spans="2:15" ht="13">
      <c r="B473" s="22"/>
      <c r="D473" s="9"/>
      <c r="E473" s="15"/>
      <c r="F473" s="9"/>
      <c r="G473" s="9"/>
      <c r="H473" s="23"/>
      <c r="I473" s="23"/>
      <c r="J473" s="23"/>
      <c r="K473" s="23"/>
      <c r="L473" s="23"/>
      <c r="M473" s="23"/>
      <c r="N473" s="23"/>
      <c r="O473" s="23"/>
    </row>
    <row r="474" spans="2:15" ht="13">
      <c r="B474" s="22"/>
      <c r="D474" s="9"/>
      <c r="E474" s="15"/>
      <c r="F474" s="9"/>
      <c r="G474" s="9"/>
      <c r="H474" s="23"/>
      <c r="I474" s="23"/>
      <c r="J474" s="23"/>
      <c r="K474" s="23"/>
      <c r="L474" s="23"/>
      <c r="M474" s="23"/>
      <c r="N474" s="23"/>
      <c r="O474" s="23"/>
    </row>
    <row r="475" spans="2:15" ht="13">
      <c r="B475" s="22"/>
      <c r="D475" s="9"/>
      <c r="E475" s="15"/>
      <c r="F475" s="9"/>
      <c r="G475" s="9"/>
      <c r="H475" s="23"/>
      <c r="I475" s="23"/>
      <c r="J475" s="23"/>
      <c r="K475" s="23"/>
      <c r="L475" s="23"/>
      <c r="M475" s="23"/>
      <c r="N475" s="23"/>
      <c r="O475" s="23"/>
    </row>
    <row r="476" spans="2:15" ht="13">
      <c r="B476" s="22"/>
      <c r="D476" s="9"/>
      <c r="E476" s="15"/>
      <c r="F476" s="9"/>
      <c r="G476" s="9"/>
      <c r="H476" s="23"/>
      <c r="I476" s="23"/>
      <c r="J476" s="23"/>
      <c r="K476" s="23"/>
      <c r="L476" s="23"/>
      <c r="M476" s="23"/>
      <c r="N476" s="23"/>
      <c r="O476" s="23"/>
    </row>
    <row r="477" spans="2:15" ht="13">
      <c r="B477" s="22"/>
      <c r="D477" s="9"/>
      <c r="E477" s="15"/>
      <c r="F477" s="9"/>
      <c r="G477" s="9"/>
      <c r="H477" s="23"/>
      <c r="I477" s="23"/>
      <c r="J477" s="23"/>
      <c r="K477" s="23"/>
      <c r="L477" s="23"/>
      <c r="M477" s="23"/>
      <c r="N477" s="23"/>
      <c r="O477" s="23"/>
    </row>
    <row r="478" spans="2:15" ht="13">
      <c r="B478" s="22"/>
      <c r="D478" s="9"/>
      <c r="E478" s="15"/>
      <c r="F478" s="9"/>
      <c r="G478" s="9"/>
      <c r="H478" s="23"/>
      <c r="I478" s="23"/>
      <c r="J478" s="23"/>
      <c r="K478" s="23"/>
      <c r="L478" s="23"/>
      <c r="M478" s="23"/>
      <c r="N478" s="23"/>
      <c r="O478" s="23"/>
    </row>
    <row r="479" spans="2:15" ht="13">
      <c r="B479" s="22"/>
      <c r="D479" s="9"/>
      <c r="E479" s="15"/>
      <c r="F479" s="9"/>
      <c r="G479" s="9"/>
      <c r="H479" s="23"/>
      <c r="I479" s="23"/>
      <c r="J479" s="23"/>
      <c r="K479" s="23"/>
      <c r="L479" s="23"/>
      <c r="M479" s="23"/>
      <c r="N479" s="23"/>
      <c r="O479" s="23"/>
    </row>
    <row r="480" spans="2:15" ht="13">
      <c r="B480" s="22"/>
      <c r="D480" s="9"/>
      <c r="E480" s="15"/>
      <c r="F480" s="9"/>
      <c r="G480" s="9"/>
      <c r="H480" s="23"/>
      <c r="I480" s="23"/>
      <c r="J480" s="23"/>
      <c r="K480" s="23"/>
      <c r="L480" s="23"/>
      <c r="M480" s="23"/>
      <c r="N480" s="23"/>
      <c r="O480" s="23"/>
    </row>
    <row r="481" spans="2:15" ht="13">
      <c r="B481" s="22"/>
      <c r="D481" s="9"/>
      <c r="E481" s="15"/>
      <c r="F481" s="9"/>
      <c r="G481" s="9"/>
      <c r="H481" s="23"/>
      <c r="I481" s="23"/>
      <c r="J481" s="23"/>
      <c r="K481" s="23"/>
      <c r="L481" s="23"/>
      <c r="M481" s="23"/>
      <c r="N481" s="23"/>
      <c r="O481" s="23"/>
    </row>
    <row r="482" spans="2:15" ht="13">
      <c r="B482" s="22"/>
      <c r="D482" s="9"/>
      <c r="E482" s="15"/>
      <c r="F482" s="9"/>
      <c r="G482" s="9"/>
      <c r="H482" s="23"/>
      <c r="I482" s="23"/>
      <c r="J482" s="23"/>
      <c r="K482" s="23"/>
      <c r="L482" s="23"/>
      <c r="M482" s="23"/>
      <c r="N482" s="23"/>
      <c r="O482" s="23"/>
    </row>
    <row r="483" spans="2:15" ht="13">
      <c r="B483" s="22"/>
      <c r="D483" s="9"/>
      <c r="E483" s="15"/>
      <c r="F483" s="9"/>
      <c r="G483" s="9"/>
      <c r="H483" s="23"/>
      <c r="I483" s="23"/>
      <c r="J483" s="23"/>
      <c r="K483" s="23"/>
      <c r="L483" s="23"/>
      <c r="M483" s="23"/>
      <c r="N483" s="23"/>
      <c r="O483" s="23"/>
    </row>
    <row r="484" spans="2:15" ht="13">
      <c r="B484" s="22"/>
      <c r="D484" s="9"/>
      <c r="E484" s="15"/>
      <c r="F484" s="9"/>
      <c r="G484" s="9"/>
      <c r="H484" s="23"/>
      <c r="I484" s="23"/>
      <c r="J484" s="23"/>
      <c r="K484" s="23"/>
      <c r="L484" s="23"/>
      <c r="M484" s="23"/>
      <c r="N484" s="23"/>
      <c r="O484" s="23"/>
    </row>
    <row r="485" spans="2:15" ht="13">
      <c r="B485" s="22"/>
      <c r="D485" s="9"/>
      <c r="E485" s="15"/>
      <c r="F485" s="9"/>
      <c r="G485" s="9"/>
      <c r="H485" s="23"/>
      <c r="I485" s="23"/>
      <c r="J485" s="23"/>
      <c r="K485" s="23"/>
      <c r="L485" s="23"/>
      <c r="M485" s="23"/>
      <c r="N485" s="23"/>
      <c r="O485" s="23"/>
    </row>
    <row r="486" spans="2:15" ht="13">
      <c r="B486" s="22"/>
      <c r="D486" s="9"/>
      <c r="E486" s="15"/>
      <c r="F486" s="9"/>
      <c r="G486" s="9"/>
      <c r="H486" s="23"/>
      <c r="I486" s="23"/>
      <c r="J486" s="23"/>
      <c r="K486" s="23"/>
      <c r="L486" s="23"/>
      <c r="M486" s="23"/>
      <c r="N486" s="23"/>
      <c r="O486" s="23"/>
    </row>
    <row r="487" spans="2:15" ht="13">
      <c r="B487" s="22"/>
      <c r="D487" s="9"/>
      <c r="E487" s="15"/>
      <c r="F487" s="9"/>
      <c r="G487" s="9"/>
      <c r="H487" s="23"/>
      <c r="I487" s="23"/>
      <c r="J487" s="23"/>
      <c r="K487" s="23"/>
      <c r="L487" s="23"/>
      <c r="M487" s="23"/>
      <c r="N487" s="23"/>
      <c r="O487" s="23"/>
    </row>
    <row r="488" spans="2:15" ht="13">
      <c r="B488" s="22"/>
      <c r="D488" s="9"/>
      <c r="E488" s="15"/>
      <c r="F488" s="9"/>
      <c r="G488" s="9"/>
      <c r="H488" s="23"/>
      <c r="I488" s="23"/>
      <c r="J488" s="23"/>
      <c r="K488" s="23"/>
      <c r="L488" s="23"/>
      <c r="M488" s="23"/>
      <c r="N488" s="23"/>
      <c r="O488" s="23"/>
    </row>
    <row r="489" spans="2:15" ht="13">
      <c r="B489" s="22"/>
      <c r="D489" s="9"/>
      <c r="E489" s="15"/>
      <c r="F489" s="9"/>
      <c r="G489" s="9"/>
      <c r="H489" s="23"/>
      <c r="I489" s="23"/>
      <c r="J489" s="23"/>
      <c r="K489" s="23"/>
      <c r="L489" s="23"/>
      <c r="M489" s="23"/>
      <c r="N489" s="23"/>
      <c r="O489" s="23"/>
    </row>
    <row r="490" spans="2:15" ht="13">
      <c r="B490" s="22"/>
      <c r="D490" s="9"/>
      <c r="E490" s="15"/>
      <c r="F490" s="9"/>
      <c r="G490" s="9"/>
      <c r="H490" s="23"/>
      <c r="I490" s="23"/>
      <c r="J490" s="23"/>
      <c r="K490" s="23"/>
      <c r="L490" s="23"/>
      <c r="M490" s="23"/>
      <c r="N490" s="23"/>
      <c r="O490" s="23"/>
    </row>
    <row r="491" spans="2:15" ht="13">
      <c r="B491" s="22"/>
      <c r="D491" s="9"/>
      <c r="E491" s="15"/>
      <c r="F491" s="9"/>
      <c r="G491" s="9"/>
      <c r="H491" s="23"/>
      <c r="I491" s="23"/>
      <c r="J491" s="23"/>
      <c r="K491" s="23"/>
      <c r="L491" s="23"/>
      <c r="M491" s="23"/>
      <c r="N491" s="23"/>
      <c r="O491" s="23"/>
    </row>
    <row r="492" spans="2:15" ht="13">
      <c r="B492" s="22"/>
      <c r="D492" s="9"/>
      <c r="E492" s="15"/>
      <c r="F492" s="9"/>
      <c r="G492" s="9"/>
      <c r="H492" s="23"/>
      <c r="I492" s="23"/>
      <c r="J492" s="23"/>
      <c r="K492" s="23"/>
      <c r="L492" s="23"/>
      <c r="M492" s="23"/>
      <c r="N492" s="23"/>
      <c r="O492" s="23"/>
    </row>
    <row r="493" spans="2:15" ht="13">
      <c r="B493" s="22"/>
      <c r="D493" s="9"/>
      <c r="E493" s="15"/>
      <c r="F493" s="9"/>
      <c r="G493" s="9"/>
      <c r="H493" s="23"/>
      <c r="I493" s="23"/>
      <c r="J493" s="23"/>
      <c r="K493" s="23"/>
      <c r="L493" s="23"/>
      <c r="M493" s="23"/>
      <c r="N493" s="23"/>
      <c r="O493" s="23"/>
    </row>
    <row r="494" spans="2:15" ht="13">
      <c r="B494" s="22"/>
      <c r="D494" s="9"/>
      <c r="E494" s="15"/>
      <c r="F494" s="9"/>
      <c r="G494" s="9"/>
      <c r="H494" s="23"/>
      <c r="I494" s="23"/>
      <c r="J494" s="23"/>
      <c r="K494" s="23"/>
      <c r="L494" s="23"/>
      <c r="M494" s="23"/>
      <c r="N494" s="23"/>
      <c r="O494" s="23"/>
    </row>
    <row r="495" spans="2:15" ht="13">
      <c r="B495" s="22"/>
      <c r="D495" s="9"/>
      <c r="E495" s="15"/>
      <c r="F495" s="9"/>
      <c r="G495" s="9"/>
      <c r="H495" s="23"/>
      <c r="I495" s="23"/>
      <c r="J495" s="23"/>
      <c r="K495" s="23"/>
      <c r="L495" s="23"/>
      <c r="M495" s="23"/>
      <c r="N495" s="23"/>
      <c r="O495" s="23"/>
    </row>
    <row r="496" spans="2:15" ht="13">
      <c r="B496" s="22"/>
      <c r="D496" s="9"/>
      <c r="E496" s="15"/>
      <c r="F496" s="9"/>
      <c r="G496" s="9"/>
      <c r="H496" s="23"/>
      <c r="I496" s="23"/>
      <c r="J496" s="23"/>
      <c r="K496" s="23"/>
      <c r="L496" s="23"/>
      <c r="M496" s="23"/>
      <c r="N496" s="23"/>
      <c r="O496" s="23"/>
    </row>
    <row r="497" spans="2:15" ht="13">
      <c r="B497" s="22"/>
      <c r="D497" s="9"/>
      <c r="E497" s="15"/>
      <c r="F497" s="9"/>
      <c r="G497" s="9"/>
      <c r="H497" s="23"/>
      <c r="I497" s="23"/>
      <c r="J497" s="23"/>
      <c r="K497" s="23"/>
      <c r="L497" s="23"/>
      <c r="M497" s="23"/>
      <c r="N497" s="23"/>
      <c r="O497" s="23"/>
    </row>
    <row r="498" spans="2:15" ht="13">
      <c r="B498" s="22"/>
      <c r="D498" s="9"/>
      <c r="E498" s="15"/>
      <c r="F498" s="9"/>
      <c r="G498" s="9"/>
      <c r="H498" s="23"/>
      <c r="I498" s="23"/>
      <c r="J498" s="23"/>
      <c r="K498" s="23"/>
      <c r="L498" s="23"/>
      <c r="M498" s="23"/>
      <c r="N498" s="23"/>
      <c r="O498" s="23"/>
    </row>
    <row r="499" spans="2:15" ht="13">
      <c r="B499" s="22"/>
      <c r="D499" s="9"/>
      <c r="E499" s="15"/>
      <c r="F499" s="9"/>
      <c r="G499" s="9"/>
      <c r="H499" s="23"/>
      <c r="I499" s="23"/>
      <c r="J499" s="23"/>
      <c r="K499" s="23"/>
      <c r="L499" s="23"/>
      <c r="M499" s="23"/>
      <c r="N499" s="23"/>
      <c r="O499" s="23"/>
    </row>
    <row r="500" spans="2:15" ht="13">
      <c r="B500" s="22"/>
      <c r="D500" s="9"/>
      <c r="E500" s="15"/>
      <c r="F500" s="9"/>
      <c r="G500" s="9"/>
      <c r="H500" s="23"/>
      <c r="I500" s="23"/>
      <c r="J500" s="23"/>
      <c r="K500" s="23"/>
      <c r="L500" s="23"/>
      <c r="M500" s="23"/>
      <c r="N500" s="23"/>
      <c r="O500" s="23"/>
    </row>
    <row r="501" spans="2:15" ht="13">
      <c r="B501" s="22"/>
      <c r="D501" s="9"/>
      <c r="E501" s="15"/>
      <c r="F501" s="9"/>
      <c r="G501" s="9"/>
      <c r="H501" s="23"/>
      <c r="I501" s="23"/>
      <c r="J501" s="23"/>
      <c r="K501" s="23"/>
      <c r="L501" s="23"/>
      <c r="M501" s="23"/>
      <c r="N501" s="23"/>
      <c r="O501" s="23"/>
    </row>
    <row r="502" spans="2:15" ht="13">
      <c r="B502" s="22"/>
      <c r="D502" s="9"/>
      <c r="E502" s="15"/>
      <c r="F502" s="9"/>
      <c r="G502" s="9"/>
      <c r="H502" s="23"/>
      <c r="I502" s="23"/>
      <c r="J502" s="23"/>
      <c r="K502" s="23"/>
      <c r="L502" s="23"/>
      <c r="M502" s="23"/>
      <c r="N502" s="23"/>
      <c r="O502" s="23"/>
    </row>
    <row r="503" spans="2:15" ht="13">
      <c r="B503" s="22"/>
      <c r="D503" s="9"/>
      <c r="E503" s="15"/>
      <c r="F503" s="9"/>
      <c r="G503" s="9"/>
      <c r="H503" s="23"/>
      <c r="I503" s="23"/>
      <c r="J503" s="23"/>
      <c r="K503" s="23"/>
      <c r="L503" s="23"/>
      <c r="M503" s="23"/>
      <c r="N503" s="23"/>
      <c r="O503" s="23"/>
    </row>
    <row r="504" spans="2:15" ht="13">
      <c r="B504" s="22"/>
      <c r="D504" s="9"/>
      <c r="E504" s="15"/>
      <c r="F504" s="9"/>
      <c r="G504" s="9"/>
      <c r="H504" s="23"/>
      <c r="I504" s="23"/>
      <c r="J504" s="23"/>
      <c r="K504" s="23"/>
      <c r="L504" s="23"/>
      <c r="M504" s="23"/>
      <c r="N504" s="23"/>
      <c r="O504" s="23"/>
    </row>
    <row r="505" spans="2:15" ht="13">
      <c r="B505" s="22"/>
      <c r="D505" s="9"/>
      <c r="E505" s="15"/>
      <c r="F505" s="9"/>
      <c r="G505" s="9"/>
      <c r="H505" s="23"/>
      <c r="I505" s="23"/>
      <c r="J505" s="23"/>
      <c r="K505" s="23"/>
      <c r="L505" s="23"/>
      <c r="M505" s="23"/>
      <c r="N505" s="23"/>
      <c r="O505" s="23"/>
    </row>
    <row r="506" spans="2:15" ht="13">
      <c r="B506" s="22"/>
      <c r="D506" s="9"/>
      <c r="E506" s="15"/>
      <c r="F506" s="9"/>
      <c r="G506" s="9"/>
      <c r="H506" s="23"/>
      <c r="I506" s="23"/>
      <c r="J506" s="23"/>
      <c r="K506" s="23"/>
      <c r="L506" s="23"/>
      <c r="M506" s="23"/>
      <c r="N506" s="23"/>
      <c r="O506" s="23"/>
    </row>
    <row r="507" spans="2:15" ht="13">
      <c r="B507" s="22"/>
      <c r="D507" s="9"/>
      <c r="E507" s="15"/>
      <c r="F507" s="9"/>
      <c r="G507" s="9"/>
      <c r="H507" s="23"/>
      <c r="I507" s="23"/>
      <c r="J507" s="23"/>
      <c r="K507" s="23"/>
      <c r="L507" s="23"/>
      <c r="M507" s="23"/>
      <c r="N507" s="23"/>
      <c r="O507" s="23"/>
    </row>
    <row r="508" spans="2:15" ht="13">
      <c r="B508" s="22"/>
      <c r="D508" s="9"/>
      <c r="E508" s="15"/>
      <c r="F508" s="9"/>
      <c r="G508" s="9"/>
      <c r="H508" s="23"/>
      <c r="I508" s="23"/>
      <c r="J508" s="23"/>
      <c r="K508" s="23"/>
      <c r="L508" s="23"/>
      <c r="M508" s="23"/>
      <c r="N508" s="23"/>
      <c r="O508" s="23"/>
    </row>
    <row r="509" spans="2:15" ht="13">
      <c r="B509" s="22"/>
      <c r="D509" s="9"/>
      <c r="E509" s="15"/>
      <c r="F509" s="9"/>
      <c r="G509" s="9"/>
      <c r="H509" s="23"/>
      <c r="I509" s="23"/>
      <c r="J509" s="23"/>
      <c r="K509" s="23"/>
      <c r="L509" s="23"/>
      <c r="M509" s="23"/>
      <c r="N509" s="23"/>
      <c r="O509" s="23"/>
    </row>
    <row r="510" spans="2:15" ht="13">
      <c r="B510" s="22"/>
      <c r="D510" s="9"/>
      <c r="E510" s="15"/>
      <c r="F510" s="9"/>
      <c r="G510" s="9"/>
      <c r="H510" s="23"/>
      <c r="I510" s="23"/>
      <c r="J510" s="23"/>
      <c r="K510" s="23"/>
      <c r="L510" s="23"/>
      <c r="M510" s="23"/>
      <c r="N510" s="23"/>
      <c r="O510" s="23"/>
    </row>
    <row r="511" spans="2:15" ht="13">
      <c r="B511" s="22"/>
      <c r="D511" s="9"/>
      <c r="E511" s="15"/>
      <c r="F511" s="9"/>
      <c r="G511" s="9"/>
      <c r="H511" s="23"/>
      <c r="I511" s="23"/>
      <c r="J511" s="23"/>
      <c r="K511" s="23"/>
      <c r="L511" s="23"/>
      <c r="M511" s="23"/>
      <c r="N511" s="23"/>
      <c r="O511" s="23"/>
    </row>
    <row r="512" spans="2:15" ht="13">
      <c r="B512" s="22"/>
      <c r="D512" s="9"/>
      <c r="E512" s="15"/>
      <c r="F512" s="9"/>
      <c r="G512" s="9"/>
      <c r="H512" s="23"/>
      <c r="I512" s="23"/>
      <c r="J512" s="23"/>
      <c r="K512" s="23"/>
      <c r="L512" s="23"/>
      <c r="M512" s="23"/>
      <c r="N512" s="23"/>
      <c r="O512" s="23"/>
    </row>
    <row r="513" spans="2:15" ht="13">
      <c r="B513" s="22"/>
      <c r="D513" s="9"/>
      <c r="E513" s="15"/>
      <c r="F513" s="9"/>
      <c r="G513" s="9"/>
      <c r="H513" s="23"/>
      <c r="I513" s="23"/>
      <c r="J513" s="23"/>
      <c r="K513" s="23"/>
      <c r="L513" s="23"/>
      <c r="M513" s="23"/>
      <c r="N513" s="23"/>
      <c r="O513" s="23"/>
    </row>
    <row r="514" spans="2:15" ht="13">
      <c r="B514" s="22"/>
      <c r="D514" s="9"/>
      <c r="E514" s="15"/>
      <c r="F514" s="9"/>
      <c r="G514" s="9"/>
      <c r="H514" s="23"/>
      <c r="I514" s="23"/>
      <c r="J514" s="23"/>
      <c r="K514" s="23"/>
      <c r="L514" s="23"/>
      <c r="M514" s="23"/>
      <c r="N514" s="23"/>
      <c r="O514" s="23"/>
    </row>
    <row r="515" spans="2:15" ht="13">
      <c r="B515" s="22"/>
      <c r="D515" s="9"/>
      <c r="E515" s="15"/>
      <c r="F515" s="9"/>
      <c r="G515" s="9"/>
      <c r="H515" s="23"/>
      <c r="I515" s="23"/>
      <c r="J515" s="23"/>
      <c r="K515" s="23"/>
      <c r="L515" s="23"/>
      <c r="M515" s="23"/>
      <c r="N515" s="23"/>
      <c r="O515" s="23"/>
    </row>
    <row r="516" spans="2:15" ht="13">
      <c r="B516" s="22"/>
      <c r="D516" s="9"/>
      <c r="E516" s="15"/>
      <c r="F516" s="9"/>
      <c r="G516" s="9"/>
      <c r="H516" s="23"/>
      <c r="I516" s="23"/>
      <c r="J516" s="23"/>
      <c r="K516" s="23"/>
      <c r="L516" s="23"/>
      <c r="M516" s="23"/>
      <c r="N516" s="23"/>
      <c r="O516" s="23"/>
    </row>
    <row r="517" spans="2:15" ht="13">
      <c r="B517" s="22"/>
      <c r="D517" s="9"/>
      <c r="E517" s="15"/>
      <c r="F517" s="9"/>
      <c r="G517" s="9"/>
      <c r="H517" s="23"/>
      <c r="I517" s="23"/>
      <c r="J517" s="23"/>
      <c r="K517" s="23"/>
      <c r="L517" s="23"/>
      <c r="M517" s="23"/>
      <c r="N517" s="23"/>
      <c r="O517" s="23"/>
    </row>
    <row r="518" spans="2:15" ht="13">
      <c r="B518" s="22"/>
      <c r="D518" s="9"/>
      <c r="E518" s="15"/>
      <c r="F518" s="9"/>
      <c r="G518" s="9"/>
      <c r="H518" s="23"/>
      <c r="I518" s="23"/>
      <c r="J518" s="23"/>
      <c r="K518" s="23"/>
      <c r="L518" s="23"/>
      <c r="M518" s="23"/>
      <c r="N518" s="23"/>
      <c r="O518" s="23"/>
    </row>
    <row r="519" spans="2:15" ht="13">
      <c r="B519" s="22"/>
      <c r="D519" s="9"/>
      <c r="E519" s="15"/>
      <c r="F519" s="9"/>
      <c r="G519" s="9"/>
      <c r="H519" s="23"/>
      <c r="I519" s="23"/>
      <c r="J519" s="23"/>
      <c r="K519" s="23"/>
      <c r="L519" s="23"/>
      <c r="M519" s="23"/>
      <c r="N519" s="23"/>
      <c r="O519" s="23"/>
    </row>
    <row r="520" spans="2:15" ht="13">
      <c r="B520" s="22"/>
      <c r="D520" s="9"/>
      <c r="E520" s="15"/>
      <c r="F520" s="9"/>
      <c r="G520" s="9"/>
      <c r="H520" s="23"/>
      <c r="I520" s="23"/>
      <c r="J520" s="23"/>
      <c r="K520" s="23"/>
      <c r="L520" s="23"/>
      <c r="M520" s="23"/>
      <c r="N520" s="23"/>
      <c r="O520" s="23"/>
    </row>
    <row r="521" spans="2:15" ht="13">
      <c r="B521" s="22"/>
      <c r="D521" s="9"/>
      <c r="E521" s="15"/>
      <c r="F521" s="9"/>
      <c r="G521" s="9"/>
      <c r="H521" s="23"/>
      <c r="I521" s="23"/>
      <c r="J521" s="23"/>
      <c r="K521" s="23"/>
      <c r="L521" s="23"/>
      <c r="M521" s="23"/>
      <c r="N521" s="23"/>
      <c r="O521" s="23"/>
    </row>
    <row r="522" spans="2:15" ht="13">
      <c r="B522" s="22"/>
      <c r="D522" s="9"/>
      <c r="E522" s="15"/>
      <c r="F522" s="9"/>
      <c r="G522" s="9"/>
      <c r="H522" s="23"/>
      <c r="I522" s="23"/>
      <c r="J522" s="23"/>
      <c r="K522" s="23"/>
      <c r="L522" s="23"/>
      <c r="M522" s="23"/>
      <c r="N522" s="23"/>
      <c r="O522" s="23"/>
    </row>
    <row r="523" spans="2:15" ht="13">
      <c r="B523" s="22"/>
      <c r="D523" s="9"/>
      <c r="E523" s="15"/>
      <c r="F523" s="9"/>
      <c r="G523" s="9"/>
      <c r="H523" s="23"/>
      <c r="I523" s="23"/>
      <c r="J523" s="23"/>
      <c r="K523" s="23"/>
      <c r="L523" s="23"/>
      <c r="M523" s="23"/>
      <c r="N523" s="23"/>
      <c r="O523" s="23"/>
    </row>
    <row r="524" spans="2:15" ht="13">
      <c r="B524" s="22"/>
      <c r="D524" s="9"/>
      <c r="E524" s="15"/>
      <c r="F524" s="9"/>
      <c r="G524" s="9"/>
      <c r="H524" s="23"/>
      <c r="I524" s="23"/>
      <c r="J524" s="23"/>
      <c r="K524" s="23"/>
      <c r="L524" s="23"/>
      <c r="M524" s="23"/>
      <c r="N524" s="23"/>
      <c r="O524" s="23"/>
    </row>
    <row r="525" spans="2:15" ht="13">
      <c r="B525" s="22"/>
      <c r="D525" s="9"/>
      <c r="E525" s="15"/>
      <c r="F525" s="9"/>
      <c r="G525" s="9"/>
      <c r="H525" s="23"/>
      <c r="I525" s="23"/>
      <c r="J525" s="23"/>
      <c r="K525" s="23"/>
      <c r="L525" s="23"/>
      <c r="M525" s="23"/>
      <c r="N525" s="23"/>
      <c r="O525" s="23"/>
    </row>
    <row r="526" spans="2:15" ht="13">
      <c r="B526" s="22"/>
      <c r="D526" s="9"/>
      <c r="E526" s="15"/>
      <c r="F526" s="9"/>
      <c r="G526" s="9"/>
      <c r="H526" s="23"/>
      <c r="I526" s="23"/>
      <c r="J526" s="23"/>
      <c r="K526" s="23"/>
      <c r="L526" s="23"/>
      <c r="M526" s="23"/>
      <c r="N526" s="23"/>
      <c r="O526" s="23"/>
    </row>
    <row r="527" spans="2:15" ht="13">
      <c r="B527" s="22"/>
      <c r="D527" s="9"/>
      <c r="E527" s="15"/>
      <c r="F527" s="9"/>
      <c r="G527" s="9"/>
      <c r="H527" s="23"/>
      <c r="I527" s="23"/>
      <c r="J527" s="23"/>
      <c r="K527" s="23"/>
      <c r="L527" s="23"/>
      <c r="M527" s="23"/>
      <c r="N527" s="23"/>
      <c r="O527" s="23"/>
    </row>
    <row r="528" spans="2:15" ht="13">
      <c r="B528" s="22"/>
      <c r="D528" s="9"/>
      <c r="E528" s="15"/>
      <c r="F528" s="9"/>
      <c r="G528" s="9"/>
      <c r="H528" s="23"/>
      <c r="I528" s="23"/>
      <c r="J528" s="23"/>
      <c r="K528" s="23"/>
      <c r="L528" s="23"/>
      <c r="M528" s="23"/>
      <c r="N528" s="23"/>
      <c r="O528" s="23"/>
    </row>
    <row r="529" spans="2:15" ht="13">
      <c r="B529" s="22"/>
      <c r="D529" s="9"/>
      <c r="E529" s="15"/>
      <c r="F529" s="9"/>
      <c r="G529" s="9"/>
      <c r="H529" s="23"/>
      <c r="I529" s="23"/>
      <c r="J529" s="23"/>
      <c r="K529" s="23"/>
      <c r="L529" s="23"/>
      <c r="M529" s="23"/>
      <c r="N529" s="23"/>
      <c r="O529" s="23"/>
    </row>
    <row r="530" spans="2:15" ht="13">
      <c r="B530" s="22"/>
      <c r="D530" s="9"/>
      <c r="E530" s="15"/>
      <c r="F530" s="9"/>
      <c r="G530" s="9"/>
      <c r="H530" s="23"/>
      <c r="I530" s="23"/>
      <c r="J530" s="23"/>
      <c r="K530" s="23"/>
      <c r="L530" s="23"/>
      <c r="M530" s="23"/>
      <c r="N530" s="23"/>
      <c r="O530" s="23"/>
    </row>
    <row r="531" spans="2:15" ht="13">
      <c r="B531" s="22"/>
      <c r="D531" s="9"/>
      <c r="E531" s="15"/>
      <c r="F531" s="9"/>
      <c r="G531" s="9"/>
      <c r="H531" s="23"/>
      <c r="I531" s="23"/>
      <c r="J531" s="23"/>
      <c r="K531" s="23"/>
      <c r="L531" s="23"/>
      <c r="M531" s="23"/>
      <c r="N531" s="23"/>
      <c r="O531" s="23"/>
    </row>
    <row r="532" spans="2:15" ht="13">
      <c r="B532" s="22"/>
      <c r="D532" s="9"/>
      <c r="E532" s="15"/>
      <c r="F532" s="9"/>
      <c r="G532" s="9"/>
      <c r="H532" s="23"/>
      <c r="I532" s="23"/>
      <c r="J532" s="23"/>
      <c r="K532" s="23"/>
      <c r="L532" s="23"/>
      <c r="M532" s="23"/>
      <c r="N532" s="23"/>
      <c r="O532" s="23"/>
    </row>
    <row r="533" spans="2:15" ht="13">
      <c r="B533" s="22"/>
      <c r="D533" s="9"/>
      <c r="E533" s="15"/>
      <c r="F533" s="9"/>
      <c r="G533" s="9"/>
      <c r="H533" s="23"/>
      <c r="I533" s="23"/>
      <c r="J533" s="23"/>
      <c r="K533" s="23"/>
      <c r="L533" s="23"/>
      <c r="M533" s="23"/>
      <c r="N533" s="23"/>
      <c r="O533" s="23"/>
    </row>
    <row r="534" spans="2:15" ht="13">
      <c r="B534" s="22"/>
      <c r="D534" s="9"/>
      <c r="E534" s="15"/>
      <c r="F534" s="9"/>
      <c r="G534" s="9"/>
      <c r="H534" s="23"/>
      <c r="I534" s="23"/>
      <c r="J534" s="23"/>
      <c r="K534" s="23"/>
      <c r="L534" s="23"/>
      <c r="M534" s="23"/>
      <c r="N534" s="23"/>
      <c r="O534" s="23"/>
    </row>
    <row r="535" spans="2:15" ht="13">
      <c r="B535" s="22"/>
      <c r="D535" s="9"/>
      <c r="E535" s="15"/>
      <c r="F535" s="9"/>
      <c r="G535" s="9"/>
      <c r="H535" s="23"/>
      <c r="I535" s="23"/>
      <c r="J535" s="23"/>
      <c r="K535" s="23"/>
      <c r="L535" s="23"/>
      <c r="M535" s="23"/>
      <c r="N535" s="23"/>
      <c r="O535" s="23"/>
    </row>
    <row r="536" spans="2:15" ht="13">
      <c r="B536" s="22"/>
      <c r="D536" s="9"/>
      <c r="E536" s="15"/>
      <c r="F536" s="9"/>
      <c r="G536" s="9"/>
      <c r="H536" s="23"/>
      <c r="I536" s="23"/>
      <c r="J536" s="23"/>
      <c r="K536" s="23"/>
      <c r="L536" s="23"/>
      <c r="M536" s="23"/>
      <c r="N536" s="23"/>
      <c r="O536" s="23"/>
    </row>
    <row r="537" spans="2:15" ht="13">
      <c r="B537" s="22"/>
      <c r="D537" s="9"/>
      <c r="E537" s="15"/>
      <c r="F537" s="9"/>
      <c r="G537" s="9"/>
      <c r="H537" s="23"/>
      <c r="I537" s="23"/>
      <c r="J537" s="23"/>
      <c r="K537" s="23"/>
      <c r="L537" s="23"/>
      <c r="M537" s="23"/>
      <c r="N537" s="23"/>
      <c r="O537" s="23"/>
    </row>
    <row r="538" spans="2:15" ht="13">
      <c r="B538" s="22"/>
      <c r="D538" s="9"/>
      <c r="E538" s="15"/>
      <c r="F538" s="9"/>
      <c r="G538" s="9"/>
      <c r="H538" s="23"/>
      <c r="I538" s="23"/>
      <c r="J538" s="23"/>
      <c r="K538" s="23"/>
      <c r="L538" s="23"/>
      <c r="M538" s="23"/>
      <c r="N538" s="23"/>
      <c r="O538" s="23"/>
    </row>
    <row r="539" spans="2:15" ht="13">
      <c r="B539" s="22"/>
      <c r="D539" s="9"/>
      <c r="E539" s="15"/>
      <c r="F539" s="9"/>
      <c r="G539" s="9"/>
      <c r="H539" s="23"/>
      <c r="I539" s="23"/>
      <c r="J539" s="23"/>
      <c r="K539" s="23"/>
      <c r="L539" s="23"/>
      <c r="M539" s="23"/>
      <c r="N539" s="23"/>
      <c r="O539" s="23"/>
    </row>
    <row r="540" spans="2:15" ht="13">
      <c r="B540" s="22"/>
      <c r="D540" s="9"/>
      <c r="E540" s="15"/>
      <c r="F540" s="9"/>
      <c r="G540" s="9"/>
      <c r="H540" s="23"/>
      <c r="I540" s="23"/>
      <c r="J540" s="23"/>
      <c r="K540" s="23"/>
      <c r="L540" s="23"/>
      <c r="M540" s="23"/>
      <c r="N540" s="23"/>
      <c r="O540" s="23"/>
    </row>
    <row r="541" spans="2:15" ht="13">
      <c r="B541" s="22"/>
      <c r="D541" s="9"/>
      <c r="E541" s="15"/>
      <c r="F541" s="9"/>
      <c r="G541" s="9"/>
      <c r="H541" s="23"/>
      <c r="I541" s="23"/>
      <c r="J541" s="23"/>
      <c r="K541" s="23"/>
      <c r="L541" s="23"/>
      <c r="M541" s="23"/>
      <c r="N541" s="23"/>
      <c r="O541" s="23"/>
    </row>
    <row r="542" spans="2:15" ht="13">
      <c r="B542" s="22"/>
      <c r="D542" s="9"/>
      <c r="E542" s="15"/>
      <c r="F542" s="9"/>
      <c r="G542" s="9"/>
      <c r="H542" s="23"/>
      <c r="I542" s="23"/>
      <c r="J542" s="23"/>
      <c r="K542" s="23"/>
      <c r="L542" s="23"/>
      <c r="M542" s="23"/>
      <c r="N542" s="23"/>
      <c r="O542" s="23"/>
    </row>
    <row r="543" spans="2:15" ht="13">
      <c r="B543" s="22"/>
      <c r="D543" s="9"/>
      <c r="E543" s="15"/>
      <c r="F543" s="9"/>
      <c r="G543" s="9"/>
      <c r="H543" s="23"/>
      <c r="I543" s="23"/>
      <c r="J543" s="23"/>
      <c r="K543" s="23"/>
      <c r="L543" s="23"/>
      <c r="M543" s="23"/>
      <c r="N543" s="23"/>
      <c r="O543" s="23"/>
    </row>
    <row r="544" spans="2:15" ht="13">
      <c r="B544" s="22"/>
      <c r="D544" s="9"/>
      <c r="E544" s="15"/>
      <c r="F544" s="9"/>
      <c r="G544" s="9"/>
      <c r="H544" s="23"/>
      <c r="I544" s="23"/>
      <c r="J544" s="23"/>
      <c r="K544" s="23"/>
      <c r="L544" s="23"/>
      <c r="M544" s="23"/>
      <c r="N544" s="23"/>
      <c r="O544" s="23"/>
    </row>
    <row r="545" spans="2:15" ht="13">
      <c r="B545" s="22"/>
      <c r="D545" s="9"/>
      <c r="E545" s="15"/>
      <c r="F545" s="9"/>
      <c r="G545" s="9"/>
      <c r="H545" s="23"/>
      <c r="I545" s="23"/>
      <c r="J545" s="23"/>
      <c r="K545" s="23"/>
      <c r="L545" s="23"/>
      <c r="M545" s="23"/>
      <c r="N545" s="23"/>
      <c r="O545" s="23"/>
    </row>
    <row r="546" spans="2:15" ht="13">
      <c r="B546" s="22"/>
      <c r="D546" s="9"/>
      <c r="E546" s="15"/>
      <c r="F546" s="9"/>
      <c r="G546" s="9"/>
      <c r="H546" s="23"/>
      <c r="I546" s="23"/>
      <c r="J546" s="23"/>
      <c r="K546" s="23"/>
      <c r="L546" s="23"/>
      <c r="M546" s="23"/>
      <c r="N546" s="23"/>
      <c r="O546" s="23"/>
    </row>
    <row r="547" spans="2:15" ht="13">
      <c r="B547" s="22"/>
      <c r="D547" s="9"/>
      <c r="E547" s="15"/>
      <c r="F547" s="9"/>
      <c r="G547" s="9"/>
      <c r="H547" s="23"/>
      <c r="I547" s="23"/>
      <c r="J547" s="23"/>
      <c r="K547" s="23"/>
      <c r="L547" s="23"/>
      <c r="M547" s="23"/>
      <c r="N547" s="23"/>
      <c r="O547" s="23"/>
    </row>
    <row r="548" spans="2:15" ht="13">
      <c r="B548" s="22"/>
      <c r="D548" s="9"/>
      <c r="E548" s="15"/>
      <c r="F548" s="9"/>
      <c r="G548" s="9"/>
      <c r="H548" s="23"/>
      <c r="I548" s="23"/>
      <c r="J548" s="23"/>
      <c r="K548" s="23"/>
      <c r="L548" s="23"/>
      <c r="M548" s="23"/>
      <c r="N548" s="23"/>
      <c r="O548" s="23"/>
    </row>
    <row r="549" spans="2:15" ht="13">
      <c r="B549" s="22"/>
      <c r="D549" s="9"/>
      <c r="E549" s="15"/>
      <c r="F549" s="9"/>
      <c r="G549" s="9"/>
      <c r="H549" s="23"/>
      <c r="I549" s="23"/>
      <c r="J549" s="23"/>
      <c r="K549" s="23"/>
      <c r="L549" s="23"/>
      <c r="M549" s="23"/>
      <c r="N549" s="23"/>
      <c r="O549" s="23"/>
    </row>
    <row r="550" spans="2:15" ht="13">
      <c r="B550" s="22"/>
      <c r="D550" s="9"/>
      <c r="E550" s="15"/>
      <c r="F550" s="9"/>
      <c r="G550" s="9"/>
      <c r="H550" s="23"/>
      <c r="I550" s="23"/>
      <c r="J550" s="23"/>
      <c r="K550" s="23"/>
      <c r="L550" s="23"/>
      <c r="M550" s="23"/>
      <c r="N550" s="23"/>
      <c r="O550" s="23"/>
    </row>
    <row r="551" spans="2:15" ht="13">
      <c r="B551" s="22"/>
      <c r="D551" s="9"/>
      <c r="E551" s="15"/>
      <c r="F551" s="9"/>
      <c r="G551" s="9"/>
      <c r="H551" s="23"/>
      <c r="I551" s="23"/>
      <c r="J551" s="23"/>
      <c r="K551" s="23"/>
      <c r="L551" s="23"/>
      <c r="M551" s="23"/>
      <c r="N551" s="23"/>
      <c r="O551" s="23"/>
    </row>
    <row r="552" spans="2:15" ht="13">
      <c r="B552" s="22"/>
      <c r="D552" s="9"/>
      <c r="E552" s="15"/>
      <c r="F552" s="9"/>
      <c r="G552" s="9"/>
      <c r="H552" s="23"/>
      <c r="I552" s="23"/>
      <c r="J552" s="23"/>
      <c r="K552" s="23"/>
      <c r="L552" s="23"/>
      <c r="M552" s="23"/>
      <c r="N552" s="23"/>
      <c r="O552" s="23"/>
    </row>
    <row r="553" spans="2:15" ht="13">
      <c r="B553" s="22"/>
      <c r="D553" s="9"/>
      <c r="E553" s="15"/>
      <c r="F553" s="9"/>
      <c r="G553" s="9"/>
      <c r="H553" s="23"/>
      <c r="I553" s="23"/>
      <c r="J553" s="23"/>
      <c r="K553" s="23"/>
      <c r="L553" s="23"/>
      <c r="M553" s="23"/>
      <c r="N553" s="23"/>
      <c r="O553" s="23"/>
    </row>
    <row r="554" spans="2:15" ht="13">
      <c r="B554" s="22"/>
      <c r="D554" s="9"/>
      <c r="E554" s="15"/>
      <c r="F554" s="9"/>
      <c r="G554" s="9"/>
      <c r="H554" s="23"/>
      <c r="I554" s="23"/>
      <c r="J554" s="23"/>
      <c r="K554" s="23"/>
      <c r="L554" s="23"/>
      <c r="M554" s="23"/>
      <c r="N554" s="23"/>
      <c r="O554" s="23"/>
    </row>
    <row r="555" spans="2:15" ht="13">
      <c r="B555" s="22"/>
      <c r="D555" s="9"/>
      <c r="E555" s="15"/>
      <c r="F555" s="9"/>
      <c r="G555" s="9"/>
      <c r="H555" s="23"/>
      <c r="I555" s="23"/>
      <c r="J555" s="23"/>
      <c r="K555" s="23"/>
      <c r="L555" s="23"/>
      <c r="M555" s="23"/>
      <c r="N555" s="23"/>
      <c r="O555" s="23"/>
    </row>
    <row r="556" spans="2:15" ht="13">
      <c r="B556" s="22"/>
      <c r="D556" s="9"/>
      <c r="E556" s="15"/>
      <c r="F556" s="9"/>
      <c r="G556" s="9"/>
      <c r="H556" s="23"/>
      <c r="I556" s="23"/>
      <c r="J556" s="23"/>
      <c r="K556" s="23"/>
      <c r="L556" s="23"/>
      <c r="M556" s="23"/>
      <c r="N556" s="23"/>
      <c r="O556" s="23"/>
    </row>
    <row r="557" spans="2:15" ht="13">
      <c r="B557" s="22"/>
      <c r="D557" s="9"/>
      <c r="E557" s="15"/>
      <c r="F557" s="9"/>
      <c r="G557" s="9"/>
      <c r="H557" s="23"/>
      <c r="I557" s="23"/>
      <c r="J557" s="23"/>
      <c r="K557" s="23"/>
      <c r="L557" s="23"/>
      <c r="M557" s="23"/>
      <c r="N557" s="23"/>
      <c r="O557" s="23"/>
    </row>
    <row r="558" spans="2:15" ht="13">
      <c r="B558" s="22"/>
      <c r="D558" s="9"/>
      <c r="E558" s="15"/>
      <c r="F558" s="9"/>
      <c r="G558" s="9"/>
      <c r="H558" s="23"/>
      <c r="I558" s="23"/>
      <c r="J558" s="23"/>
      <c r="K558" s="23"/>
      <c r="L558" s="23"/>
      <c r="M558" s="23"/>
      <c r="N558" s="23"/>
      <c r="O558" s="23"/>
    </row>
    <row r="559" spans="2:15" ht="13">
      <c r="B559" s="22"/>
      <c r="D559" s="9"/>
      <c r="E559" s="15"/>
      <c r="F559" s="9"/>
      <c r="G559" s="9"/>
      <c r="H559" s="23"/>
      <c r="I559" s="23"/>
      <c r="J559" s="23"/>
      <c r="K559" s="23"/>
      <c r="L559" s="23"/>
      <c r="M559" s="23"/>
      <c r="N559" s="23"/>
      <c r="O559" s="23"/>
    </row>
    <row r="560" spans="2:15" ht="13">
      <c r="B560" s="22"/>
      <c r="D560" s="9"/>
      <c r="E560" s="15"/>
      <c r="F560" s="9"/>
      <c r="G560" s="9"/>
      <c r="H560" s="23"/>
      <c r="I560" s="23"/>
      <c r="J560" s="23"/>
      <c r="K560" s="23"/>
      <c r="L560" s="23"/>
      <c r="M560" s="23"/>
      <c r="N560" s="23"/>
      <c r="O560" s="23"/>
    </row>
    <row r="561" spans="2:15" ht="13">
      <c r="B561" s="22"/>
      <c r="D561" s="9"/>
      <c r="E561" s="15"/>
      <c r="F561" s="9"/>
      <c r="G561" s="9"/>
      <c r="H561" s="23"/>
      <c r="I561" s="23"/>
      <c r="J561" s="23"/>
      <c r="K561" s="23"/>
      <c r="L561" s="23"/>
      <c r="M561" s="23"/>
      <c r="N561" s="23"/>
      <c r="O561" s="23"/>
    </row>
    <row r="562" spans="2:15" ht="13">
      <c r="B562" s="22"/>
      <c r="D562" s="9"/>
      <c r="E562" s="15"/>
      <c r="F562" s="9"/>
      <c r="G562" s="9"/>
      <c r="H562" s="23"/>
      <c r="I562" s="23"/>
      <c r="J562" s="23"/>
      <c r="K562" s="23"/>
      <c r="L562" s="23"/>
      <c r="M562" s="23"/>
      <c r="N562" s="23"/>
      <c r="O562" s="23"/>
    </row>
    <row r="563" spans="2:15" ht="13">
      <c r="B563" s="22"/>
      <c r="D563" s="9"/>
      <c r="E563" s="15"/>
      <c r="F563" s="9"/>
      <c r="G563" s="9"/>
      <c r="H563" s="23"/>
      <c r="I563" s="23"/>
      <c r="J563" s="23"/>
      <c r="K563" s="23"/>
      <c r="L563" s="23"/>
      <c r="M563" s="23"/>
      <c r="N563" s="23"/>
      <c r="O563" s="23"/>
    </row>
    <row r="564" spans="2:15" ht="13">
      <c r="B564" s="22"/>
      <c r="D564" s="9"/>
      <c r="E564" s="15"/>
      <c r="F564" s="9"/>
      <c r="G564" s="9"/>
      <c r="H564" s="23"/>
      <c r="I564" s="23"/>
      <c r="J564" s="23"/>
      <c r="K564" s="23"/>
      <c r="L564" s="23"/>
      <c r="M564" s="23"/>
      <c r="N564" s="23"/>
      <c r="O564" s="23"/>
    </row>
    <row r="565" spans="2:15" ht="13">
      <c r="B565" s="22"/>
      <c r="D565" s="9"/>
      <c r="E565" s="15"/>
      <c r="F565" s="9"/>
      <c r="G565" s="9"/>
      <c r="H565" s="23"/>
      <c r="I565" s="23"/>
      <c r="J565" s="23"/>
      <c r="K565" s="23"/>
      <c r="L565" s="23"/>
      <c r="M565" s="23"/>
      <c r="N565" s="23"/>
      <c r="O565" s="23"/>
    </row>
    <row r="566" spans="2:15" ht="13">
      <c r="B566" s="22"/>
      <c r="D566" s="9"/>
      <c r="E566" s="15"/>
      <c r="F566" s="9"/>
      <c r="G566" s="9"/>
      <c r="H566" s="23"/>
      <c r="I566" s="23"/>
      <c r="J566" s="23"/>
      <c r="K566" s="23"/>
      <c r="L566" s="23"/>
      <c r="M566" s="23"/>
      <c r="N566" s="23"/>
      <c r="O566" s="23"/>
    </row>
    <row r="567" spans="2:15" ht="13">
      <c r="B567" s="22"/>
      <c r="D567" s="9"/>
      <c r="E567" s="15"/>
      <c r="F567" s="9"/>
      <c r="G567" s="9"/>
      <c r="H567" s="23"/>
      <c r="I567" s="23"/>
      <c r="J567" s="23"/>
      <c r="K567" s="23"/>
      <c r="L567" s="23"/>
      <c r="M567" s="23"/>
      <c r="N567" s="23"/>
      <c r="O567" s="23"/>
    </row>
    <row r="568" spans="2:15" ht="13">
      <c r="B568" s="22"/>
      <c r="D568" s="9"/>
      <c r="E568" s="15"/>
      <c r="F568" s="9"/>
      <c r="G568" s="9"/>
      <c r="H568" s="23"/>
      <c r="I568" s="23"/>
      <c r="J568" s="23"/>
      <c r="K568" s="23"/>
      <c r="L568" s="23"/>
      <c r="M568" s="23"/>
      <c r="N568" s="23"/>
      <c r="O568" s="23"/>
    </row>
    <row r="569" spans="2:15" ht="13">
      <c r="B569" s="22"/>
      <c r="D569" s="9"/>
      <c r="E569" s="15"/>
      <c r="F569" s="9"/>
      <c r="G569" s="9"/>
      <c r="H569" s="23"/>
      <c r="I569" s="23"/>
      <c r="J569" s="23"/>
      <c r="K569" s="23"/>
      <c r="L569" s="23"/>
      <c r="M569" s="23"/>
      <c r="N569" s="23"/>
      <c r="O569" s="23"/>
    </row>
    <row r="570" spans="2:15" ht="13">
      <c r="B570" s="22"/>
      <c r="D570" s="9"/>
      <c r="E570" s="15"/>
      <c r="F570" s="9"/>
      <c r="G570" s="9"/>
      <c r="H570" s="23"/>
      <c r="I570" s="23"/>
      <c r="J570" s="23"/>
      <c r="K570" s="23"/>
      <c r="L570" s="23"/>
      <c r="M570" s="23"/>
      <c r="N570" s="23"/>
      <c r="O570" s="23"/>
    </row>
    <row r="571" spans="2:15" ht="13">
      <c r="B571" s="22"/>
      <c r="D571" s="9"/>
      <c r="E571" s="15"/>
      <c r="F571" s="9"/>
      <c r="G571" s="9"/>
      <c r="H571" s="23"/>
      <c r="I571" s="23"/>
      <c r="J571" s="23"/>
      <c r="K571" s="23"/>
      <c r="L571" s="23"/>
      <c r="M571" s="23"/>
      <c r="N571" s="23"/>
      <c r="O571" s="23"/>
    </row>
    <row r="572" spans="2:15" ht="13">
      <c r="B572" s="22"/>
      <c r="D572" s="9"/>
      <c r="E572" s="15"/>
      <c r="F572" s="9"/>
      <c r="G572" s="9"/>
      <c r="H572" s="23"/>
      <c r="I572" s="23"/>
      <c r="J572" s="23"/>
      <c r="K572" s="23"/>
      <c r="L572" s="23"/>
      <c r="M572" s="23"/>
      <c r="N572" s="23"/>
      <c r="O572" s="23"/>
    </row>
    <row r="573" spans="2:15" ht="13">
      <c r="B573" s="22"/>
      <c r="D573" s="9"/>
      <c r="E573" s="15"/>
      <c r="F573" s="9"/>
      <c r="G573" s="9"/>
      <c r="H573" s="23"/>
      <c r="I573" s="23"/>
      <c r="J573" s="23"/>
      <c r="K573" s="23"/>
      <c r="L573" s="23"/>
      <c r="M573" s="23"/>
      <c r="N573" s="23"/>
      <c r="O573" s="23"/>
    </row>
    <row r="574" spans="2:15" ht="13">
      <c r="B574" s="22"/>
      <c r="D574" s="9"/>
      <c r="E574" s="15"/>
      <c r="F574" s="9"/>
      <c r="G574" s="9"/>
      <c r="H574" s="23"/>
      <c r="I574" s="23"/>
      <c r="J574" s="23"/>
      <c r="K574" s="23"/>
      <c r="L574" s="23"/>
      <c r="M574" s="23"/>
      <c r="N574" s="23"/>
      <c r="O574" s="23"/>
    </row>
    <row r="575" spans="2:15" ht="13">
      <c r="B575" s="22"/>
      <c r="D575" s="9"/>
      <c r="E575" s="15"/>
      <c r="F575" s="9"/>
      <c r="G575" s="9"/>
      <c r="H575" s="23"/>
      <c r="I575" s="23"/>
      <c r="J575" s="23"/>
      <c r="K575" s="23"/>
      <c r="L575" s="23"/>
      <c r="M575" s="23"/>
      <c r="N575" s="23"/>
      <c r="O575" s="23"/>
    </row>
    <row r="576" spans="2:15" ht="13">
      <c r="B576" s="22"/>
      <c r="D576" s="9"/>
      <c r="E576" s="15"/>
      <c r="F576" s="9"/>
      <c r="G576" s="9"/>
      <c r="H576" s="23"/>
      <c r="I576" s="23"/>
      <c r="J576" s="23"/>
      <c r="K576" s="23"/>
      <c r="L576" s="23"/>
      <c r="M576" s="23"/>
      <c r="N576" s="23"/>
      <c r="O576" s="23"/>
    </row>
    <row r="577" spans="2:15" ht="13">
      <c r="B577" s="22"/>
      <c r="D577" s="9"/>
      <c r="E577" s="15"/>
      <c r="F577" s="9"/>
      <c r="G577" s="9"/>
      <c r="H577" s="23"/>
      <c r="I577" s="23"/>
      <c r="J577" s="23"/>
      <c r="K577" s="23"/>
      <c r="L577" s="23"/>
      <c r="M577" s="23"/>
      <c r="N577" s="23"/>
      <c r="O577" s="23"/>
    </row>
    <row r="578" spans="2:15" ht="13">
      <c r="B578" s="22"/>
      <c r="D578" s="9"/>
      <c r="E578" s="15"/>
      <c r="F578" s="9"/>
      <c r="G578" s="9"/>
      <c r="H578" s="23"/>
      <c r="I578" s="23"/>
      <c r="J578" s="23"/>
      <c r="K578" s="23"/>
      <c r="L578" s="23"/>
      <c r="M578" s="23"/>
      <c r="N578" s="23"/>
      <c r="O578" s="23"/>
    </row>
    <row r="579" spans="2:15" ht="13">
      <c r="B579" s="22"/>
      <c r="D579" s="9"/>
      <c r="E579" s="15"/>
      <c r="F579" s="9"/>
      <c r="G579" s="9"/>
      <c r="H579" s="23"/>
      <c r="I579" s="23"/>
      <c r="J579" s="23"/>
      <c r="K579" s="23"/>
      <c r="L579" s="23"/>
      <c r="M579" s="23"/>
      <c r="N579" s="23"/>
      <c r="O579" s="23"/>
    </row>
    <row r="580" spans="2:15" ht="13">
      <c r="B580" s="22"/>
      <c r="D580" s="9"/>
      <c r="E580" s="15"/>
      <c r="F580" s="9"/>
      <c r="G580" s="9"/>
      <c r="H580" s="23"/>
      <c r="I580" s="23"/>
      <c r="J580" s="23"/>
      <c r="K580" s="23"/>
      <c r="L580" s="23"/>
      <c r="M580" s="23"/>
      <c r="N580" s="23"/>
      <c r="O580" s="23"/>
    </row>
    <row r="581" spans="2:15" ht="13">
      <c r="B581" s="22"/>
      <c r="D581" s="9"/>
      <c r="E581" s="15"/>
      <c r="F581" s="9"/>
      <c r="G581" s="9"/>
      <c r="H581" s="23"/>
      <c r="I581" s="23"/>
      <c r="J581" s="23"/>
      <c r="K581" s="23"/>
      <c r="L581" s="23"/>
      <c r="M581" s="23"/>
      <c r="N581" s="23"/>
      <c r="O581" s="23"/>
    </row>
    <row r="582" spans="2:15" ht="13">
      <c r="B582" s="22"/>
      <c r="D582" s="9"/>
      <c r="E582" s="15"/>
      <c r="F582" s="9"/>
      <c r="G582" s="9"/>
      <c r="H582" s="23"/>
      <c r="I582" s="23"/>
      <c r="J582" s="23"/>
      <c r="K582" s="23"/>
      <c r="L582" s="23"/>
      <c r="M582" s="23"/>
      <c r="N582" s="23"/>
      <c r="O582" s="23"/>
    </row>
    <row r="583" spans="2:15" ht="13">
      <c r="B583" s="22"/>
      <c r="D583" s="9"/>
      <c r="E583" s="15"/>
      <c r="F583" s="9"/>
      <c r="G583" s="9"/>
      <c r="H583" s="23"/>
      <c r="I583" s="23"/>
      <c r="J583" s="23"/>
      <c r="K583" s="23"/>
      <c r="L583" s="23"/>
      <c r="M583" s="23"/>
      <c r="N583" s="23"/>
      <c r="O583" s="23"/>
    </row>
    <row r="584" spans="2:15" ht="13">
      <c r="B584" s="22"/>
      <c r="D584" s="9"/>
      <c r="E584" s="15"/>
      <c r="F584" s="9"/>
      <c r="G584" s="9"/>
      <c r="H584" s="23"/>
      <c r="I584" s="23"/>
      <c r="J584" s="23"/>
      <c r="K584" s="23"/>
      <c r="L584" s="23"/>
      <c r="M584" s="23"/>
      <c r="N584" s="23"/>
      <c r="O584" s="23"/>
    </row>
    <row r="585" spans="2:15" ht="13">
      <c r="B585" s="22"/>
      <c r="D585" s="9"/>
      <c r="E585" s="15"/>
      <c r="F585" s="9"/>
      <c r="G585" s="9"/>
      <c r="H585" s="23"/>
      <c r="I585" s="23"/>
      <c r="J585" s="23"/>
      <c r="K585" s="23"/>
      <c r="L585" s="23"/>
      <c r="M585" s="23"/>
      <c r="N585" s="23"/>
      <c r="O585" s="23"/>
    </row>
    <row r="586" spans="2:15" ht="13">
      <c r="B586" s="22"/>
      <c r="D586" s="9"/>
      <c r="E586" s="15"/>
      <c r="F586" s="9"/>
      <c r="G586" s="9"/>
      <c r="H586" s="23"/>
      <c r="I586" s="23"/>
      <c r="J586" s="23"/>
      <c r="K586" s="23"/>
      <c r="L586" s="23"/>
      <c r="M586" s="23"/>
      <c r="N586" s="23"/>
      <c r="O586" s="23"/>
    </row>
    <row r="587" spans="2:15" ht="13">
      <c r="B587" s="22"/>
      <c r="D587" s="9"/>
      <c r="E587" s="15"/>
      <c r="F587" s="9"/>
      <c r="G587" s="9"/>
      <c r="H587" s="23"/>
      <c r="I587" s="23"/>
      <c r="J587" s="23"/>
      <c r="K587" s="23"/>
      <c r="L587" s="23"/>
      <c r="M587" s="23"/>
      <c r="N587" s="23"/>
      <c r="O587" s="23"/>
    </row>
    <row r="588" spans="2:15" ht="13">
      <c r="B588" s="22"/>
      <c r="D588" s="9"/>
      <c r="E588" s="15"/>
      <c r="F588" s="9"/>
      <c r="G588" s="9"/>
      <c r="H588" s="23"/>
      <c r="I588" s="23"/>
      <c r="J588" s="23"/>
      <c r="K588" s="23"/>
      <c r="L588" s="23"/>
      <c r="M588" s="23"/>
      <c r="N588" s="23"/>
      <c r="O588" s="23"/>
    </row>
    <row r="589" spans="2:15" ht="13">
      <c r="B589" s="22"/>
      <c r="D589" s="9"/>
      <c r="E589" s="15"/>
      <c r="F589" s="9"/>
      <c r="G589" s="9"/>
      <c r="H589" s="23"/>
      <c r="I589" s="23"/>
      <c r="J589" s="23"/>
      <c r="K589" s="23"/>
      <c r="L589" s="23"/>
      <c r="M589" s="23"/>
      <c r="N589" s="23"/>
      <c r="O589" s="23"/>
    </row>
    <row r="590" spans="2:15" ht="13">
      <c r="B590" s="22"/>
      <c r="D590" s="9"/>
      <c r="E590" s="15"/>
      <c r="F590" s="9"/>
      <c r="G590" s="9"/>
      <c r="H590" s="23"/>
      <c r="I590" s="23"/>
      <c r="J590" s="23"/>
      <c r="K590" s="23"/>
      <c r="L590" s="23"/>
      <c r="M590" s="23"/>
      <c r="N590" s="23"/>
      <c r="O590" s="23"/>
    </row>
    <row r="591" spans="2:15" ht="13">
      <c r="B591" s="22"/>
      <c r="D591" s="9"/>
      <c r="E591" s="15"/>
      <c r="F591" s="9"/>
      <c r="G591" s="9"/>
      <c r="H591" s="23"/>
      <c r="I591" s="23"/>
      <c r="J591" s="23"/>
      <c r="K591" s="23"/>
      <c r="L591" s="23"/>
      <c r="M591" s="23"/>
      <c r="N591" s="23"/>
      <c r="O591" s="23"/>
    </row>
    <row r="592" spans="2:15" ht="13">
      <c r="B592" s="22"/>
      <c r="D592" s="9"/>
      <c r="E592" s="15"/>
      <c r="F592" s="9"/>
      <c r="G592" s="9"/>
      <c r="H592" s="23"/>
      <c r="I592" s="23"/>
      <c r="J592" s="23"/>
      <c r="K592" s="23"/>
      <c r="L592" s="23"/>
      <c r="M592" s="23"/>
      <c r="N592" s="23"/>
      <c r="O592" s="23"/>
    </row>
    <row r="593" spans="2:15" ht="13">
      <c r="B593" s="22"/>
      <c r="D593" s="9"/>
      <c r="E593" s="15"/>
      <c r="F593" s="9"/>
      <c r="G593" s="9"/>
      <c r="H593" s="23"/>
      <c r="I593" s="23"/>
      <c r="J593" s="23"/>
      <c r="K593" s="23"/>
      <c r="L593" s="23"/>
      <c r="M593" s="23"/>
      <c r="N593" s="23"/>
      <c r="O593" s="23"/>
    </row>
    <row r="594" spans="2:15" ht="13">
      <c r="B594" s="22"/>
      <c r="D594" s="9"/>
      <c r="E594" s="15"/>
      <c r="F594" s="9"/>
      <c r="G594" s="9"/>
      <c r="H594" s="23"/>
      <c r="I594" s="23"/>
      <c r="J594" s="23"/>
      <c r="K594" s="23"/>
      <c r="L594" s="23"/>
      <c r="M594" s="23"/>
      <c r="N594" s="23"/>
      <c r="O594" s="23"/>
    </row>
    <row r="595" spans="2:15" ht="13">
      <c r="B595" s="22"/>
      <c r="D595" s="9"/>
      <c r="E595" s="15"/>
      <c r="F595" s="9"/>
      <c r="G595" s="9"/>
      <c r="H595" s="23"/>
      <c r="I595" s="23"/>
      <c r="J595" s="23"/>
      <c r="K595" s="23"/>
      <c r="L595" s="23"/>
      <c r="M595" s="23"/>
      <c r="N595" s="23"/>
      <c r="O595" s="23"/>
    </row>
    <row r="596" spans="2:15" ht="13">
      <c r="B596" s="22"/>
      <c r="D596" s="9"/>
      <c r="E596" s="15"/>
      <c r="F596" s="9"/>
      <c r="G596" s="9"/>
      <c r="H596" s="23"/>
      <c r="I596" s="23"/>
      <c r="J596" s="23"/>
      <c r="K596" s="23"/>
      <c r="L596" s="23"/>
      <c r="M596" s="23"/>
      <c r="N596" s="23"/>
      <c r="O596" s="23"/>
    </row>
    <row r="597" spans="2:15" ht="13">
      <c r="B597" s="22"/>
      <c r="D597" s="9"/>
      <c r="E597" s="15"/>
      <c r="F597" s="9"/>
      <c r="G597" s="9"/>
      <c r="H597" s="23"/>
      <c r="I597" s="23"/>
      <c r="J597" s="23"/>
      <c r="K597" s="23"/>
      <c r="L597" s="23"/>
      <c r="M597" s="23"/>
      <c r="N597" s="23"/>
      <c r="O597" s="23"/>
    </row>
    <row r="598" spans="2:15" ht="13">
      <c r="B598" s="22"/>
      <c r="D598" s="9"/>
      <c r="E598" s="15"/>
      <c r="F598" s="9"/>
      <c r="G598" s="9"/>
      <c r="H598" s="23"/>
      <c r="I598" s="23"/>
      <c r="J598" s="23"/>
      <c r="K598" s="23"/>
      <c r="L598" s="23"/>
      <c r="M598" s="23"/>
      <c r="N598" s="23"/>
      <c r="O598" s="23"/>
    </row>
    <row r="599" spans="2:15" ht="13">
      <c r="B599" s="22"/>
      <c r="D599" s="9"/>
      <c r="E599" s="15"/>
      <c r="F599" s="9"/>
      <c r="G599" s="9"/>
      <c r="H599" s="23"/>
      <c r="I599" s="23"/>
      <c r="J599" s="23"/>
      <c r="K599" s="23"/>
      <c r="L599" s="23"/>
      <c r="M599" s="23"/>
      <c r="N599" s="23"/>
      <c r="O599" s="23"/>
    </row>
    <row r="600" spans="2:15" ht="13">
      <c r="B600" s="22"/>
      <c r="D600" s="9"/>
      <c r="E600" s="15"/>
      <c r="F600" s="9"/>
      <c r="G600" s="9"/>
      <c r="H600" s="23"/>
      <c r="I600" s="23"/>
      <c r="J600" s="23"/>
      <c r="K600" s="23"/>
      <c r="L600" s="23"/>
      <c r="M600" s="23"/>
      <c r="N600" s="23"/>
      <c r="O600" s="23"/>
    </row>
    <row r="601" spans="2:15" ht="13">
      <c r="B601" s="22"/>
      <c r="D601" s="9"/>
      <c r="E601" s="15"/>
      <c r="F601" s="9"/>
      <c r="G601" s="9"/>
      <c r="H601" s="23"/>
      <c r="I601" s="23"/>
      <c r="J601" s="23"/>
      <c r="K601" s="23"/>
      <c r="L601" s="23"/>
      <c r="M601" s="23"/>
      <c r="N601" s="23"/>
      <c r="O601" s="23"/>
    </row>
    <row r="602" spans="2:15" ht="13">
      <c r="B602" s="22"/>
      <c r="D602" s="9"/>
      <c r="E602" s="15"/>
      <c r="F602" s="9"/>
      <c r="G602" s="9"/>
      <c r="H602" s="23"/>
      <c r="I602" s="23"/>
      <c r="J602" s="23"/>
      <c r="K602" s="23"/>
      <c r="L602" s="23"/>
      <c r="M602" s="23"/>
      <c r="N602" s="23"/>
      <c r="O602" s="23"/>
    </row>
    <row r="603" spans="2:15" ht="13">
      <c r="B603" s="22"/>
      <c r="D603" s="9"/>
      <c r="E603" s="15"/>
      <c r="F603" s="9"/>
      <c r="G603" s="9"/>
      <c r="H603" s="23"/>
      <c r="I603" s="23"/>
      <c r="J603" s="23"/>
      <c r="K603" s="23"/>
      <c r="L603" s="23"/>
      <c r="M603" s="23"/>
      <c r="N603" s="23"/>
      <c r="O603" s="23"/>
    </row>
    <row r="604" spans="2:15" ht="13">
      <c r="B604" s="22"/>
      <c r="D604" s="9"/>
      <c r="E604" s="15"/>
      <c r="F604" s="9"/>
      <c r="G604" s="9"/>
      <c r="H604" s="23"/>
      <c r="I604" s="23"/>
      <c r="J604" s="23"/>
      <c r="K604" s="23"/>
      <c r="L604" s="23"/>
      <c r="M604" s="23"/>
      <c r="N604" s="23"/>
      <c r="O604" s="23"/>
    </row>
    <row r="605" spans="2:15" ht="13">
      <c r="B605" s="22"/>
      <c r="D605" s="9"/>
      <c r="E605" s="15"/>
      <c r="F605" s="9"/>
      <c r="G605" s="9"/>
      <c r="H605" s="23"/>
      <c r="I605" s="23"/>
      <c r="J605" s="23"/>
      <c r="K605" s="23"/>
      <c r="L605" s="23"/>
      <c r="M605" s="23"/>
      <c r="N605" s="23"/>
      <c r="O605" s="23"/>
    </row>
    <row r="606" spans="2:15" ht="13">
      <c r="B606" s="22"/>
      <c r="D606" s="9"/>
      <c r="E606" s="15"/>
      <c r="F606" s="9"/>
      <c r="G606" s="9"/>
      <c r="H606" s="23"/>
      <c r="I606" s="23"/>
      <c r="J606" s="23"/>
      <c r="K606" s="23"/>
      <c r="L606" s="23"/>
      <c r="M606" s="23"/>
      <c r="N606" s="23"/>
      <c r="O606" s="23"/>
    </row>
    <row r="607" spans="2:15" ht="13">
      <c r="B607" s="22"/>
      <c r="D607" s="9"/>
      <c r="E607" s="15"/>
      <c r="F607" s="9"/>
      <c r="G607" s="9"/>
      <c r="H607" s="23"/>
      <c r="I607" s="23"/>
      <c r="J607" s="23"/>
      <c r="K607" s="23"/>
      <c r="L607" s="23"/>
      <c r="M607" s="23"/>
      <c r="N607" s="23"/>
      <c r="O607" s="23"/>
    </row>
    <row r="608" spans="2:15" ht="13">
      <c r="B608" s="22"/>
      <c r="D608" s="9"/>
      <c r="E608" s="15"/>
      <c r="F608" s="9"/>
      <c r="G608" s="9"/>
      <c r="H608" s="23"/>
      <c r="I608" s="23"/>
      <c r="J608" s="23"/>
      <c r="K608" s="23"/>
      <c r="L608" s="23"/>
      <c r="M608" s="23"/>
      <c r="N608" s="23"/>
      <c r="O608" s="23"/>
    </row>
    <row r="609" spans="2:15" ht="13">
      <c r="B609" s="22"/>
      <c r="D609" s="9"/>
      <c r="E609" s="15"/>
      <c r="F609" s="9"/>
      <c r="G609" s="9"/>
      <c r="H609" s="23"/>
      <c r="I609" s="23"/>
      <c r="J609" s="23"/>
      <c r="K609" s="23"/>
      <c r="L609" s="23"/>
      <c r="M609" s="23"/>
      <c r="N609" s="23"/>
      <c r="O609" s="23"/>
    </row>
    <row r="610" spans="2:15" ht="13">
      <c r="B610" s="22"/>
      <c r="D610" s="9"/>
      <c r="E610" s="15"/>
      <c r="F610" s="9"/>
      <c r="G610" s="9"/>
      <c r="H610" s="23"/>
      <c r="I610" s="23"/>
      <c r="J610" s="23"/>
      <c r="K610" s="23"/>
      <c r="L610" s="23"/>
      <c r="M610" s="23"/>
      <c r="N610" s="23"/>
      <c r="O610" s="23"/>
    </row>
    <row r="611" spans="2:15" ht="13">
      <c r="B611" s="22"/>
      <c r="D611" s="9"/>
      <c r="E611" s="15"/>
      <c r="F611" s="9"/>
      <c r="G611" s="9"/>
      <c r="H611" s="23"/>
      <c r="I611" s="23"/>
      <c r="J611" s="23"/>
      <c r="K611" s="23"/>
      <c r="L611" s="23"/>
      <c r="M611" s="23"/>
      <c r="N611" s="23"/>
      <c r="O611" s="23"/>
    </row>
    <row r="612" spans="2:15" ht="13">
      <c r="B612" s="22"/>
      <c r="D612" s="9"/>
      <c r="E612" s="15"/>
      <c r="F612" s="9"/>
      <c r="G612" s="9"/>
      <c r="H612" s="23"/>
      <c r="I612" s="23"/>
      <c r="J612" s="23"/>
      <c r="K612" s="23"/>
      <c r="L612" s="23"/>
      <c r="M612" s="23"/>
      <c r="N612" s="23"/>
      <c r="O612" s="23"/>
    </row>
    <row r="613" spans="2:15" ht="13">
      <c r="B613" s="22"/>
      <c r="D613" s="9"/>
      <c r="E613" s="15"/>
      <c r="F613" s="9"/>
      <c r="G613" s="9"/>
      <c r="H613" s="23"/>
      <c r="I613" s="23"/>
      <c r="J613" s="23"/>
      <c r="K613" s="23"/>
      <c r="L613" s="23"/>
      <c r="M613" s="23"/>
      <c r="N613" s="23"/>
      <c r="O613" s="23"/>
    </row>
    <row r="614" spans="2:15" ht="13">
      <c r="B614" s="22"/>
      <c r="D614" s="9"/>
      <c r="E614" s="15"/>
      <c r="F614" s="9"/>
      <c r="G614" s="9"/>
      <c r="H614" s="23"/>
      <c r="I614" s="23"/>
      <c r="J614" s="23"/>
      <c r="K614" s="23"/>
      <c r="L614" s="23"/>
      <c r="M614" s="23"/>
      <c r="N614" s="23"/>
      <c r="O614" s="23"/>
    </row>
    <row r="615" spans="2:15" ht="13">
      <c r="B615" s="22"/>
      <c r="D615" s="9"/>
      <c r="E615" s="15"/>
      <c r="F615" s="9"/>
      <c r="G615" s="9"/>
      <c r="H615" s="23"/>
      <c r="I615" s="23"/>
      <c r="J615" s="23"/>
      <c r="K615" s="23"/>
      <c r="L615" s="23"/>
      <c r="M615" s="23"/>
      <c r="N615" s="23"/>
      <c r="O615" s="23"/>
    </row>
    <row r="616" spans="2:15" ht="13">
      <c r="B616" s="22"/>
      <c r="D616" s="9"/>
      <c r="E616" s="15"/>
      <c r="F616" s="9"/>
      <c r="G616" s="9"/>
      <c r="H616" s="23"/>
      <c r="I616" s="23"/>
      <c r="J616" s="23"/>
      <c r="K616" s="23"/>
      <c r="L616" s="23"/>
      <c r="M616" s="23"/>
      <c r="N616" s="23"/>
      <c r="O616" s="23"/>
    </row>
    <row r="617" spans="2:15" ht="13">
      <c r="B617" s="22"/>
      <c r="D617" s="9"/>
      <c r="E617" s="15"/>
      <c r="F617" s="9"/>
      <c r="G617" s="9"/>
      <c r="H617" s="23"/>
      <c r="I617" s="23"/>
      <c r="J617" s="23"/>
      <c r="K617" s="23"/>
      <c r="L617" s="23"/>
      <c r="M617" s="23"/>
      <c r="N617" s="23"/>
      <c r="O617" s="23"/>
    </row>
    <row r="618" spans="2:15" ht="13">
      <c r="B618" s="22"/>
      <c r="D618" s="9"/>
      <c r="E618" s="15"/>
      <c r="F618" s="9"/>
      <c r="G618" s="9"/>
      <c r="H618" s="23"/>
      <c r="I618" s="23"/>
      <c r="J618" s="23"/>
      <c r="K618" s="23"/>
      <c r="L618" s="23"/>
      <c r="M618" s="23"/>
      <c r="N618" s="23"/>
      <c r="O618" s="23"/>
    </row>
    <row r="619" spans="2:15" ht="13">
      <c r="B619" s="22"/>
      <c r="D619" s="9"/>
      <c r="E619" s="15"/>
      <c r="F619" s="9"/>
      <c r="G619" s="9"/>
      <c r="H619" s="23"/>
      <c r="I619" s="23"/>
      <c r="J619" s="23"/>
      <c r="K619" s="23"/>
      <c r="L619" s="23"/>
      <c r="M619" s="23"/>
      <c r="N619" s="23"/>
      <c r="O619" s="23"/>
    </row>
    <row r="620" spans="2:15" ht="13">
      <c r="B620" s="22"/>
      <c r="D620" s="9"/>
      <c r="E620" s="15"/>
      <c r="F620" s="9"/>
      <c r="G620" s="9"/>
      <c r="H620" s="23"/>
      <c r="I620" s="23"/>
      <c r="J620" s="23"/>
      <c r="K620" s="23"/>
      <c r="L620" s="23"/>
      <c r="M620" s="23"/>
      <c r="N620" s="23"/>
      <c r="O620" s="23"/>
    </row>
    <row r="621" spans="2:15" ht="13">
      <c r="B621" s="22"/>
      <c r="D621" s="9"/>
      <c r="E621" s="15"/>
      <c r="F621" s="9"/>
      <c r="G621" s="9"/>
      <c r="H621" s="23"/>
      <c r="I621" s="23"/>
      <c r="J621" s="23"/>
      <c r="K621" s="23"/>
      <c r="L621" s="23"/>
      <c r="M621" s="23"/>
      <c r="N621" s="23"/>
      <c r="O621" s="23"/>
    </row>
    <row r="622" spans="2:15" ht="13">
      <c r="B622" s="22"/>
      <c r="D622" s="9"/>
      <c r="E622" s="15"/>
      <c r="F622" s="9"/>
      <c r="G622" s="9"/>
      <c r="H622" s="23"/>
      <c r="I622" s="23"/>
      <c r="J622" s="23"/>
      <c r="K622" s="23"/>
      <c r="L622" s="23"/>
      <c r="M622" s="23"/>
      <c r="N622" s="23"/>
      <c r="O622" s="23"/>
    </row>
    <row r="623" spans="2:15" ht="13">
      <c r="B623" s="22"/>
      <c r="D623" s="9"/>
      <c r="E623" s="15"/>
      <c r="F623" s="9"/>
      <c r="G623" s="9"/>
      <c r="H623" s="23"/>
      <c r="I623" s="23"/>
      <c r="J623" s="23"/>
      <c r="K623" s="23"/>
      <c r="L623" s="23"/>
      <c r="M623" s="23"/>
      <c r="N623" s="23"/>
      <c r="O623" s="23"/>
    </row>
    <row r="624" spans="2:15" ht="13">
      <c r="B624" s="22"/>
      <c r="D624" s="9"/>
      <c r="E624" s="15"/>
      <c r="F624" s="9"/>
      <c r="G624" s="9"/>
      <c r="H624" s="23"/>
      <c r="I624" s="23"/>
      <c r="J624" s="23"/>
      <c r="K624" s="23"/>
      <c r="L624" s="23"/>
      <c r="M624" s="23"/>
      <c r="N624" s="23"/>
      <c r="O624" s="23"/>
    </row>
    <row r="625" spans="2:15" ht="13">
      <c r="B625" s="22"/>
      <c r="D625" s="9"/>
      <c r="E625" s="15"/>
      <c r="F625" s="9"/>
      <c r="G625" s="9"/>
      <c r="H625" s="23"/>
      <c r="I625" s="23"/>
      <c r="J625" s="23"/>
      <c r="K625" s="23"/>
      <c r="L625" s="23"/>
      <c r="M625" s="23"/>
      <c r="N625" s="23"/>
      <c r="O625" s="23"/>
    </row>
    <row r="626" spans="2:15" ht="13">
      <c r="B626" s="22"/>
      <c r="D626" s="9"/>
      <c r="E626" s="15"/>
      <c r="F626" s="9"/>
      <c r="G626" s="9"/>
      <c r="H626" s="23"/>
      <c r="I626" s="23"/>
      <c r="J626" s="23"/>
      <c r="K626" s="23"/>
      <c r="L626" s="23"/>
      <c r="M626" s="23"/>
      <c r="N626" s="23"/>
      <c r="O626" s="23"/>
    </row>
    <row r="627" spans="2:15" ht="13">
      <c r="B627" s="22"/>
      <c r="D627" s="9"/>
      <c r="E627" s="15"/>
      <c r="F627" s="9"/>
      <c r="G627" s="9"/>
      <c r="H627" s="23"/>
      <c r="I627" s="23"/>
      <c r="J627" s="23"/>
      <c r="K627" s="23"/>
      <c r="L627" s="23"/>
      <c r="M627" s="23"/>
      <c r="N627" s="23"/>
      <c r="O627" s="23"/>
    </row>
    <row r="628" spans="2:15" ht="13">
      <c r="B628" s="22"/>
      <c r="D628" s="9"/>
      <c r="E628" s="15"/>
      <c r="F628" s="9"/>
      <c r="G628" s="9"/>
      <c r="H628" s="23"/>
      <c r="I628" s="23"/>
      <c r="J628" s="23"/>
      <c r="K628" s="23"/>
      <c r="L628" s="23"/>
      <c r="M628" s="23"/>
      <c r="N628" s="23"/>
      <c r="O628" s="23"/>
    </row>
    <row r="629" spans="2:15" ht="13">
      <c r="B629" s="22"/>
      <c r="D629" s="9"/>
      <c r="E629" s="15"/>
      <c r="F629" s="9"/>
      <c r="G629" s="9"/>
      <c r="H629" s="23"/>
      <c r="I629" s="23"/>
      <c r="J629" s="23"/>
      <c r="K629" s="23"/>
      <c r="L629" s="23"/>
      <c r="M629" s="23"/>
      <c r="N629" s="23"/>
      <c r="O629" s="23"/>
    </row>
    <row r="630" spans="2:15" ht="13">
      <c r="B630" s="22"/>
      <c r="D630" s="9"/>
      <c r="E630" s="15"/>
      <c r="F630" s="9"/>
      <c r="G630" s="9"/>
      <c r="H630" s="23"/>
      <c r="I630" s="23"/>
      <c r="J630" s="23"/>
      <c r="K630" s="23"/>
      <c r="L630" s="23"/>
      <c r="M630" s="23"/>
      <c r="N630" s="23"/>
      <c r="O630" s="23"/>
    </row>
    <row r="631" spans="2:15" ht="13">
      <c r="B631" s="22"/>
      <c r="D631" s="9"/>
      <c r="E631" s="15"/>
      <c r="F631" s="9"/>
      <c r="G631" s="9"/>
      <c r="H631" s="23"/>
      <c r="I631" s="23"/>
      <c r="J631" s="23"/>
      <c r="K631" s="23"/>
      <c r="L631" s="23"/>
      <c r="M631" s="23"/>
      <c r="N631" s="23"/>
      <c r="O631" s="23"/>
    </row>
    <row r="632" spans="2:15" ht="13">
      <c r="B632" s="22"/>
      <c r="D632" s="9"/>
      <c r="E632" s="15"/>
      <c r="F632" s="9"/>
      <c r="G632" s="9"/>
      <c r="H632" s="23"/>
      <c r="I632" s="23"/>
      <c r="J632" s="23"/>
      <c r="K632" s="23"/>
      <c r="L632" s="23"/>
      <c r="M632" s="23"/>
      <c r="N632" s="23"/>
      <c r="O632" s="23"/>
    </row>
    <row r="633" spans="2:15" ht="13">
      <c r="B633" s="22"/>
      <c r="D633" s="9"/>
      <c r="E633" s="15"/>
      <c r="F633" s="9"/>
      <c r="G633" s="9"/>
      <c r="H633" s="23"/>
      <c r="I633" s="23"/>
      <c r="J633" s="23"/>
      <c r="K633" s="23"/>
      <c r="L633" s="23"/>
      <c r="M633" s="23"/>
      <c r="N633" s="23"/>
      <c r="O633" s="23"/>
    </row>
    <row r="634" spans="2:15" ht="13">
      <c r="B634" s="22"/>
      <c r="D634" s="9"/>
      <c r="E634" s="15"/>
      <c r="F634" s="9"/>
      <c r="G634" s="9"/>
      <c r="H634" s="23"/>
      <c r="I634" s="23"/>
      <c r="J634" s="23"/>
      <c r="K634" s="23"/>
      <c r="L634" s="23"/>
      <c r="M634" s="23"/>
      <c r="N634" s="23"/>
      <c r="O634" s="23"/>
    </row>
    <row r="635" spans="2:15" ht="13">
      <c r="B635" s="22"/>
      <c r="D635" s="9"/>
      <c r="E635" s="15"/>
      <c r="F635" s="9"/>
      <c r="G635" s="9"/>
      <c r="H635" s="23"/>
      <c r="I635" s="23"/>
      <c r="J635" s="23"/>
      <c r="K635" s="23"/>
      <c r="L635" s="23"/>
      <c r="M635" s="23"/>
      <c r="N635" s="23"/>
      <c r="O635" s="23"/>
    </row>
    <row r="636" spans="2:15" ht="13">
      <c r="B636" s="22"/>
      <c r="D636" s="9"/>
      <c r="E636" s="15"/>
      <c r="F636" s="9"/>
      <c r="G636" s="9"/>
      <c r="H636" s="23"/>
      <c r="I636" s="23"/>
      <c r="J636" s="23"/>
      <c r="K636" s="23"/>
      <c r="L636" s="23"/>
      <c r="M636" s="23"/>
      <c r="N636" s="23"/>
      <c r="O636" s="23"/>
    </row>
    <row r="637" spans="2:15" ht="13">
      <c r="B637" s="22"/>
      <c r="D637" s="9"/>
      <c r="E637" s="15"/>
      <c r="F637" s="9"/>
      <c r="G637" s="9"/>
      <c r="H637" s="23"/>
      <c r="I637" s="23"/>
      <c r="J637" s="23"/>
      <c r="K637" s="23"/>
      <c r="L637" s="23"/>
      <c r="M637" s="23"/>
      <c r="N637" s="23"/>
      <c r="O637" s="23"/>
    </row>
    <row r="638" spans="2:15" ht="13">
      <c r="B638" s="22"/>
      <c r="D638" s="9"/>
      <c r="E638" s="15"/>
      <c r="F638" s="9"/>
      <c r="G638" s="9"/>
      <c r="H638" s="23"/>
      <c r="I638" s="23"/>
      <c r="J638" s="23"/>
      <c r="K638" s="23"/>
      <c r="L638" s="23"/>
      <c r="M638" s="23"/>
      <c r="N638" s="23"/>
      <c r="O638" s="23"/>
    </row>
    <row r="639" spans="2:15" ht="13">
      <c r="B639" s="22"/>
      <c r="D639" s="9"/>
      <c r="E639" s="15"/>
      <c r="F639" s="9"/>
      <c r="G639" s="9"/>
      <c r="H639" s="23"/>
      <c r="I639" s="23"/>
      <c r="J639" s="23"/>
      <c r="K639" s="23"/>
      <c r="L639" s="23"/>
      <c r="M639" s="23"/>
      <c r="N639" s="23"/>
      <c r="O639" s="23"/>
    </row>
    <row r="640" spans="2:15" ht="13">
      <c r="B640" s="22"/>
      <c r="D640" s="9"/>
      <c r="E640" s="15"/>
      <c r="F640" s="9"/>
      <c r="G640" s="9"/>
      <c r="H640" s="23"/>
      <c r="I640" s="23"/>
      <c r="J640" s="23"/>
      <c r="K640" s="23"/>
      <c r="L640" s="23"/>
      <c r="M640" s="23"/>
      <c r="N640" s="23"/>
      <c r="O640" s="23"/>
    </row>
    <row r="641" spans="2:15" ht="13">
      <c r="B641" s="22"/>
      <c r="D641" s="9"/>
      <c r="E641" s="15"/>
      <c r="F641" s="9"/>
      <c r="G641" s="9"/>
      <c r="H641" s="23"/>
      <c r="I641" s="23"/>
      <c r="J641" s="23"/>
      <c r="K641" s="23"/>
      <c r="L641" s="23"/>
      <c r="M641" s="23"/>
      <c r="N641" s="23"/>
      <c r="O641" s="23"/>
    </row>
    <row r="642" spans="2:15" ht="13">
      <c r="B642" s="22"/>
      <c r="D642" s="9"/>
      <c r="E642" s="15"/>
      <c r="F642" s="9"/>
      <c r="G642" s="9"/>
      <c r="H642" s="23"/>
      <c r="I642" s="23"/>
      <c r="J642" s="23"/>
      <c r="K642" s="23"/>
      <c r="L642" s="23"/>
      <c r="M642" s="23"/>
      <c r="N642" s="23"/>
      <c r="O642" s="23"/>
    </row>
    <row r="643" spans="2:15" ht="13">
      <c r="B643" s="22"/>
      <c r="D643" s="9"/>
      <c r="E643" s="15"/>
      <c r="F643" s="9"/>
      <c r="G643" s="9"/>
      <c r="H643" s="23"/>
      <c r="I643" s="23"/>
      <c r="J643" s="23"/>
      <c r="K643" s="23"/>
      <c r="L643" s="23"/>
      <c r="M643" s="23"/>
      <c r="N643" s="23"/>
      <c r="O643" s="23"/>
    </row>
    <row r="644" spans="2:15" ht="13">
      <c r="B644" s="22"/>
      <c r="D644" s="9"/>
      <c r="E644" s="15"/>
      <c r="F644" s="9"/>
      <c r="G644" s="9"/>
      <c r="H644" s="23"/>
      <c r="I644" s="23"/>
      <c r="J644" s="23"/>
      <c r="K644" s="23"/>
      <c r="L644" s="23"/>
      <c r="M644" s="23"/>
      <c r="N644" s="23"/>
      <c r="O644" s="23"/>
    </row>
    <row r="645" spans="2:15" ht="13">
      <c r="B645" s="22"/>
      <c r="D645" s="9"/>
      <c r="E645" s="15"/>
      <c r="F645" s="9"/>
      <c r="G645" s="9"/>
      <c r="H645" s="23"/>
      <c r="I645" s="23"/>
      <c r="J645" s="23"/>
      <c r="K645" s="23"/>
      <c r="L645" s="23"/>
      <c r="M645" s="23"/>
      <c r="N645" s="23"/>
      <c r="O645" s="23"/>
    </row>
    <row r="646" spans="2:15" ht="13">
      <c r="B646" s="22"/>
      <c r="D646" s="9"/>
      <c r="E646" s="15"/>
      <c r="F646" s="9"/>
      <c r="G646" s="9"/>
      <c r="H646" s="23"/>
      <c r="I646" s="23"/>
      <c r="J646" s="23"/>
      <c r="K646" s="23"/>
      <c r="L646" s="23"/>
      <c r="M646" s="23"/>
      <c r="N646" s="23"/>
      <c r="O646" s="23"/>
    </row>
    <row r="647" spans="2:15" ht="13">
      <c r="B647" s="22"/>
      <c r="D647" s="9"/>
      <c r="E647" s="15"/>
      <c r="F647" s="9"/>
      <c r="G647" s="9"/>
      <c r="H647" s="23"/>
      <c r="I647" s="23"/>
      <c r="J647" s="23"/>
      <c r="K647" s="23"/>
      <c r="L647" s="23"/>
      <c r="M647" s="23"/>
      <c r="N647" s="23"/>
      <c r="O647" s="23"/>
    </row>
    <row r="648" spans="2:15" ht="13">
      <c r="B648" s="22"/>
      <c r="D648" s="9"/>
      <c r="E648" s="15"/>
      <c r="F648" s="9"/>
      <c r="G648" s="9"/>
      <c r="H648" s="23"/>
      <c r="I648" s="23"/>
      <c r="J648" s="23"/>
      <c r="K648" s="23"/>
      <c r="L648" s="23"/>
      <c r="M648" s="23"/>
      <c r="N648" s="23"/>
      <c r="O648" s="23"/>
    </row>
    <row r="649" spans="2:15" ht="13">
      <c r="B649" s="22"/>
      <c r="D649" s="9"/>
      <c r="E649" s="15"/>
      <c r="F649" s="9"/>
      <c r="G649" s="9"/>
      <c r="H649" s="23"/>
      <c r="I649" s="23"/>
      <c r="J649" s="23"/>
      <c r="K649" s="23"/>
      <c r="L649" s="23"/>
      <c r="M649" s="23"/>
      <c r="N649" s="23"/>
      <c r="O649" s="23"/>
    </row>
    <row r="650" spans="2:15" ht="13">
      <c r="B650" s="22"/>
      <c r="D650" s="9"/>
      <c r="E650" s="15"/>
      <c r="F650" s="9"/>
      <c r="G650" s="9"/>
      <c r="H650" s="23"/>
      <c r="I650" s="23"/>
      <c r="J650" s="23"/>
      <c r="K650" s="23"/>
      <c r="L650" s="23"/>
      <c r="M650" s="23"/>
      <c r="N650" s="23"/>
      <c r="O650" s="23"/>
    </row>
    <row r="651" spans="2:15" ht="13">
      <c r="B651" s="22"/>
      <c r="D651" s="9"/>
      <c r="E651" s="15"/>
      <c r="F651" s="9"/>
      <c r="G651" s="9"/>
      <c r="H651" s="23"/>
      <c r="I651" s="23"/>
      <c r="J651" s="23"/>
      <c r="K651" s="23"/>
      <c r="L651" s="23"/>
      <c r="M651" s="23"/>
      <c r="N651" s="23"/>
      <c r="O651" s="23"/>
    </row>
    <row r="652" spans="2:15" ht="13">
      <c r="B652" s="22"/>
      <c r="D652" s="9"/>
      <c r="E652" s="15"/>
      <c r="F652" s="9"/>
      <c r="G652" s="9"/>
      <c r="H652" s="23"/>
      <c r="I652" s="23"/>
      <c r="J652" s="23"/>
      <c r="K652" s="23"/>
      <c r="L652" s="23"/>
      <c r="M652" s="23"/>
      <c r="N652" s="23"/>
      <c r="O652" s="23"/>
    </row>
    <row r="653" spans="2:15" ht="13">
      <c r="B653" s="22"/>
      <c r="D653" s="9"/>
      <c r="E653" s="15"/>
      <c r="F653" s="9"/>
      <c r="G653" s="9"/>
      <c r="H653" s="23"/>
      <c r="I653" s="23"/>
      <c r="J653" s="23"/>
      <c r="K653" s="23"/>
      <c r="L653" s="23"/>
      <c r="M653" s="23"/>
      <c r="N653" s="23"/>
      <c r="O653" s="23"/>
    </row>
    <row r="654" spans="2:15" ht="13">
      <c r="B654" s="22"/>
      <c r="D654" s="9"/>
      <c r="E654" s="15"/>
      <c r="F654" s="9"/>
      <c r="G654" s="9"/>
      <c r="H654" s="23"/>
      <c r="I654" s="23"/>
      <c r="J654" s="23"/>
      <c r="K654" s="23"/>
      <c r="L654" s="23"/>
      <c r="M654" s="23"/>
      <c r="N654" s="23"/>
      <c r="O654" s="23"/>
    </row>
    <row r="655" spans="2:15" ht="13">
      <c r="B655" s="22"/>
      <c r="D655" s="9"/>
      <c r="E655" s="15"/>
      <c r="F655" s="9"/>
      <c r="G655" s="9"/>
      <c r="H655" s="23"/>
      <c r="I655" s="23"/>
      <c r="J655" s="23"/>
      <c r="K655" s="23"/>
      <c r="L655" s="23"/>
      <c r="M655" s="23"/>
      <c r="N655" s="23"/>
      <c r="O655" s="23"/>
    </row>
    <row r="656" spans="2:15" ht="13">
      <c r="B656" s="22"/>
      <c r="D656" s="9"/>
      <c r="E656" s="15"/>
      <c r="F656" s="9"/>
      <c r="G656" s="9"/>
      <c r="H656" s="23"/>
      <c r="I656" s="23"/>
      <c r="J656" s="23"/>
      <c r="K656" s="23"/>
      <c r="L656" s="23"/>
      <c r="M656" s="23"/>
      <c r="N656" s="23"/>
      <c r="O656" s="23"/>
    </row>
    <row r="657" spans="2:15" ht="13">
      <c r="B657" s="22"/>
      <c r="D657" s="9"/>
      <c r="E657" s="15"/>
      <c r="F657" s="9"/>
      <c r="G657" s="9"/>
      <c r="H657" s="23"/>
      <c r="I657" s="23"/>
      <c r="J657" s="23"/>
      <c r="K657" s="23"/>
      <c r="L657" s="23"/>
      <c r="M657" s="23"/>
      <c r="N657" s="23"/>
      <c r="O657" s="23"/>
    </row>
    <row r="658" spans="2:15" ht="13">
      <c r="B658" s="22"/>
      <c r="D658" s="9"/>
      <c r="E658" s="15"/>
      <c r="F658" s="9"/>
      <c r="G658" s="9"/>
      <c r="H658" s="23"/>
      <c r="I658" s="23"/>
      <c r="J658" s="23"/>
      <c r="K658" s="23"/>
      <c r="L658" s="23"/>
      <c r="M658" s="23"/>
      <c r="N658" s="23"/>
      <c r="O658" s="23"/>
    </row>
    <row r="659" spans="2:15" ht="13">
      <c r="B659" s="22"/>
      <c r="D659" s="9"/>
      <c r="E659" s="15"/>
      <c r="F659" s="9"/>
      <c r="G659" s="9"/>
      <c r="H659" s="23"/>
      <c r="I659" s="23"/>
      <c r="J659" s="23"/>
      <c r="K659" s="23"/>
      <c r="L659" s="23"/>
      <c r="M659" s="23"/>
      <c r="N659" s="23"/>
      <c r="O659" s="23"/>
    </row>
    <row r="660" spans="2:15" ht="13">
      <c r="B660" s="22"/>
      <c r="D660" s="9"/>
      <c r="E660" s="15"/>
      <c r="F660" s="9"/>
      <c r="G660" s="9"/>
      <c r="H660" s="23"/>
      <c r="I660" s="23"/>
      <c r="J660" s="23"/>
      <c r="K660" s="23"/>
      <c r="L660" s="23"/>
      <c r="M660" s="23"/>
      <c r="N660" s="23"/>
      <c r="O660" s="23"/>
    </row>
    <row r="661" spans="2:15" ht="13">
      <c r="B661" s="22"/>
      <c r="D661" s="9"/>
      <c r="E661" s="15"/>
      <c r="F661" s="9"/>
      <c r="G661" s="9"/>
      <c r="H661" s="23"/>
      <c r="I661" s="23"/>
      <c r="J661" s="23"/>
      <c r="K661" s="23"/>
      <c r="L661" s="23"/>
      <c r="M661" s="23"/>
      <c r="N661" s="23"/>
      <c r="O661" s="23"/>
    </row>
    <row r="662" spans="2:15" ht="13">
      <c r="B662" s="22"/>
      <c r="D662" s="9"/>
      <c r="E662" s="15"/>
      <c r="F662" s="9"/>
      <c r="G662" s="9"/>
      <c r="H662" s="23"/>
      <c r="I662" s="23"/>
      <c r="J662" s="23"/>
      <c r="K662" s="23"/>
      <c r="L662" s="23"/>
      <c r="M662" s="23"/>
      <c r="N662" s="23"/>
      <c r="O662" s="23"/>
    </row>
    <row r="663" spans="2:15" ht="13">
      <c r="B663" s="22"/>
      <c r="D663" s="9"/>
      <c r="E663" s="15"/>
      <c r="F663" s="9"/>
      <c r="G663" s="9"/>
      <c r="H663" s="23"/>
      <c r="I663" s="23"/>
      <c r="J663" s="23"/>
      <c r="K663" s="23"/>
      <c r="L663" s="23"/>
      <c r="M663" s="23"/>
      <c r="N663" s="23"/>
      <c r="O663" s="23"/>
    </row>
    <row r="664" spans="2:15" ht="13">
      <c r="B664" s="22"/>
      <c r="D664" s="9"/>
      <c r="E664" s="15"/>
      <c r="F664" s="9"/>
      <c r="G664" s="9"/>
      <c r="H664" s="23"/>
      <c r="I664" s="23"/>
      <c r="J664" s="23"/>
      <c r="K664" s="23"/>
      <c r="L664" s="23"/>
      <c r="M664" s="23"/>
      <c r="N664" s="23"/>
      <c r="O664" s="23"/>
    </row>
    <row r="665" spans="2:15" ht="13">
      <c r="B665" s="22"/>
      <c r="D665" s="9"/>
      <c r="E665" s="15"/>
      <c r="F665" s="9"/>
      <c r="G665" s="9"/>
      <c r="H665" s="23"/>
      <c r="I665" s="23"/>
      <c r="J665" s="23"/>
      <c r="K665" s="23"/>
      <c r="L665" s="23"/>
      <c r="M665" s="23"/>
      <c r="N665" s="23"/>
      <c r="O665" s="23"/>
    </row>
    <row r="666" spans="2:15" ht="13">
      <c r="B666" s="22"/>
      <c r="D666" s="9"/>
      <c r="E666" s="15"/>
      <c r="F666" s="9"/>
      <c r="G666" s="9"/>
      <c r="H666" s="23"/>
      <c r="I666" s="23"/>
      <c r="J666" s="23"/>
      <c r="K666" s="23"/>
      <c r="L666" s="23"/>
      <c r="M666" s="23"/>
      <c r="N666" s="23"/>
      <c r="O666" s="23"/>
    </row>
    <row r="667" spans="2:15" ht="13">
      <c r="B667" s="22"/>
      <c r="D667" s="9"/>
      <c r="E667" s="15"/>
      <c r="F667" s="9"/>
      <c r="G667" s="9"/>
      <c r="H667" s="23"/>
      <c r="I667" s="23"/>
      <c r="J667" s="23"/>
      <c r="K667" s="23"/>
      <c r="L667" s="23"/>
      <c r="M667" s="23"/>
      <c r="N667" s="23"/>
      <c r="O667" s="23"/>
    </row>
    <row r="668" spans="2:15" ht="13">
      <c r="B668" s="22"/>
      <c r="D668" s="9"/>
      <c r="E668" s="15"/>
      <c r="F668" s="9"/>
      <c r="G668" s="9"/>
      <c r="H668" s="23"/>
      <c r="I668" s="23"/>
      <c r="J668" s="23"/>
      <c r="K668" s="23"/>
      <c r="L668" s="23"/>
      <c r="M668" s="23"/>
      <c r="N668" s="23"/>
      <c r="O668" s="23"/>
    </row>
    <row r="669" spans="2:15" ht="13">
      <c r="B669" s="22"/>
      <c r="D669" s="9"/>
      <c r="E669" s="15"/>
      <c r="F669" s="9"/>
      <c r="G669" s="9"/>
      <c r="H669" s="23"/>
      <c r="I669" s="23"/>
      <c r="J669" s="23"/>
      <c r="K669" s="23"/>
      <c r="L669" s="23"/>
      <c r="M669" s="23"/>
      <c r="N669" s="23"/>
      <c r="O669" s="23"/>
    </row>
    <row r="670" spans="2:15" ht="13">
      <c r="B670" s="22"/>
      <c r="D670" s="9"/>
      <c r="E670" s="15"/>
      <c r="F670" s="9"/>
      <c r="G670" s="9"/>
      <c r="H670" s="23"/>
      <c r="I670" s="23"/>
      <c r="J670" s="23"/>
      <c r="K670" s="23"/>
      <c r="L670" s="23"/>
      <c r="M670" s="23"/>
      <c r="N670" s="23"/>
      <c r="O670" s="23"/>
    </row>
    <row r="671" spans="2:15" ht="13">
      <c r="B671" s="22"/>
      <c r="D671" s="9"/>
      <c r="E671" s="15"/>
      <c r="F671" s="9"/>
      <c r="G671" s="9"/>
      <c r="H671" s="23"/>
      <c r="I671" s="23"/>
      <c r="J671" s="23"/>
      <c r="K671" s="23"/>
      <c r="L671" s="23"/>
      <c r="M671" s="23"/>
      <c r="N671" s="23"/>
      <c r="O671" s="23"/>
    </row>
    <row r="672" spans="2:15" ht="13">
      <c r="B672" s="22"/>
      <c r="D672" s="9"/>
      <c r="E672" s="15"/>
      <c r="F672" s="9"/>
      <c r="G672" s="9"/>
      <c r="H672" s="23"/>
      <c r="I672" s="23"/>
      <c r="J672" s="23"/>
      <c r="K672" s="23"/>
      <c r="L672" s="23"/>
      <c r="M672" s="23"/>
      <c r="N672" s="23"/>
      <c r="O672" s="23"/>
    </row>
    <row r="673" spans="2:15" ht="13">
      <c r="B673" s="22"/>
      <c r="D673" s="9"/>
      <c r="E673" s="15"/>
      <c r="F673" s="9"/>
      <c r="G673" s="9"/>
      <c r="H673" s="23"/>
      <c r="I673" s="23"/>
      <c r="J673" s="23"/>
      <c r="K673" s="23"/>
      <c r="L673" s="23"/>
      <c r="M673" s="23"/>
      <c r="N673" s="23"/>
      <c r="O673" s="23"/>
    </row>
    <row r="674" spans="2:15" ht="13">
      <c r="B674" s="22"/>
      <c r="D674" s="9"/>
      <c r="E674" s="15"/>
      <c r="F674" s="9"/>
      <c r="G674" s="9"/>
      <c r="H674" s="23"/>
      <c r="I674" s="23"/>
      <c r="J674" s="23"/>
      <c r="K674" s="23"/>
      <c r="L674" s="23"/>
      <c r="M674" s="23"/>
      <c r="N674" s="23"/>
      <c r="O674" s="23"/>
    </row>
    <row r="675" spans="2:15" ht="13">
      <c r="B675" s="22"/>
      <c r="D675" s="9"/>
      <c r="E675" s="15"/>
      <c r="F675" s="9"/>
      <c r="G675" s="9"/>
      <c r="H675" s="23"/>
      <c r="I675" s="23"/>
      <c r="J675" s="23"/>
      <c r="K675" s="23"/>
      <c r="L675" s="23"/>
      <c r="M675" s="23"/>
      <c r="N675" s="23"/>
      <c r="O675" s="23"/>
    </row>
    <row r="676" spans="2:15" ht="13">
      <c r="B676" s="22"/>
      <c r="D676" s="9"/>
      <c r="E676" s="15"/>
      <c r="F676" s="9"/>
      <c r="G676" s="9"/>
      <c r="H676" s="23"/>
      <c r="I676" s="23"/>
      <c r="J676" s="23"/>
      <c r="K676" s="23"/>
      <c r="L676" s="23"/>
      <c r="M676" s="23"/>
      <c r="N676" s="23"/>
      <c r="O676" s="23"/>
    </row>
    <row r="677" spans="2:15" ht="13">
      <c r="B677" s="22"/>
      <c r="D677" s="9"/>
      <c r="E677" s="15"/>
      <c r="F677" s="9"/>
      <c r="G677" s="9"/>
      <c r="H677" s="23"/>
      <c r="I677" s="23"/>
      <c r="J677" s="23"/>
      <c r="K677" s="23"/>
      <c r="L677" s="23"/>
      <c r="M677" s="23"/>
      <c r="N677" s="23"/>
      <c r="O677" s="23"/>
    </row>
    <row r="678" spans="2:15" ht="13">
      <c r="B678" s="22"/>
      <c r="D678" s="9"/>
      <c r="E678" s="15"/>
      <c r="F678" s="9"/>
      <c r="G678" s="9"/>
      <c r="H678" s="23"/>
      <c r="I678" s="23"/>
      <c r="J678" s="23"/>
      <c r="K678" s="23"/>
      <c r="L678" s="23"/>
      <c r="M678" s="23"/>
      <c r="N678" s="23"/>
      <c r="O678" s="23"/>
    </row>
    <row r="679" spans="2:15" ht="13">
      <c r="B679" s="22"/>
      <c r="D679" s="9"/>
      <c r="E679" s="15"/>
      <c r="F679" s="9"/>
      <c r="G679" s="9"/>
      <c r="H679" s="23"/>
      <c r="I679" s="23"/>
      <c r="J679" s="23"/>
      <c r="K679" s="23"/>
      <c r="L679" s="23"/>
      <c r="M679" s="23"/>
      <c r="N679" s="23"/>
      <c r="O679" s="23"/>
    </row>
    <row r="680" spans="2:15" ht="13">
      <c r="B680" s="22"/>
      <c r="D680" s="9"/>
      <c r="E680" s="15"/>
      <c r="F680" s="9"/>
      <c r="G680" s="9"/>
      <c r="H680" s="23"/>
      <c r="I680" s="23"/>
      <c r="J680" s="23"/>
      <c r="K680" s="23"/>
      <c r="L680" s="23"/>
      <c r="M680" s="23"/>
      <c r="N680" s="23"/>
      <c r="O680" s="23"/>
    </row>
    <row r="681" spans="2:15" ht="13">
      <c r="B681" s="22"/>
      <c r="D681" s="9"/>
      <c r="E681" s="15"/>
      <c r="F681" s="9"/>
      <c r="G681" s="9"/>
      <c r="H681" s="23"/>
      <c r="I681" s="23"/>
      <c r="J681" s="23"/>
      <c r="K681" s="23"/>
      <c r="L681" s="23"/>
      <c r="M681" s="23"/>
      <c r="N681" s="23"/>
      <c r="O681" s="23"/>
    </row>
    <row r="682" spans="2:15" ht="13">
      <c r="B682" s="22"/>
      <c r="D682" s="9"/>
      <c r="E682" s="15"/>
      <c r="F682" s="9"/>
      <c r="G682" s="9"/>
      <c r="H682" s="23"/>
      <c r="I682" s="23"/>
      <c r="J682" s="23"/>
      <c r="K682" s="23"/>
      <c r="L682" s="23"/>
      <c r="M682" s="23"/>
      <c r="N682" s="23"/>
      <c r="O682" s="23"/>
    </row>
    <row r="683" spans="2:15" ht="13">
      <c r="B683" s="22"/>
      <c r="D683" s="9"/>
      <c r="E683" s="15"/>
      <c r="F683" s="9"/>
      <c r="G683" s="9"/>
      <c r="H683" s="23"/>
      <c r="I683" s="23"/>
      <c r="J683" s="23"/>
      <c r="K683" s="23"/>
      <c r="L683" s="23"/>
      <c r="M683" s="23"/>
      <c r="N683" s="23"/>
      <c r="O683" s="23"/>
    </row>
    <row r="684" spans="2:15" ht="13">
      <c r="B684" s="22"/>
      <c r="D684" s="9"/>
      <c r="E684" s="15"/>
      <c r="F684" s="9"/>
      <c r="G684" s="9"/>
      <c r="H684" s="23"/>
      <c r="I684" s="23"/>
      <c r="J684" s="23"/>
      <c r="K684" s="23"/>
      <c r="L684" s="23"/>
      <c r="M684" s="23"/>
      <c r="N684" s="23"/>
      <c r="O684" s="23"/>
    </row>
    <row r="685" spans="2:15" ht="13">
      <c r="B685" s="22"/>
      <c r="D685" s="9"/>
      <c r="E685" s="15"/>
      <c r="F685" s="9"/>
      <c r="G685" s="9"/>
      <c r="H685" s="23"/>
      <c r="I685" s="23"/>
      <c r="J685" s="23"/>
      <c r="K685" s="23"/>
      <c r="L685" s="23"/>
      <c r="M685" s="23"/>
      <c r="N685" s="23"/>
      <c r="O685" s="23"/>
    </row>
    <row r="686" spans="2:15" ht="13">
      <c r="B686" s="22"/>
      <c r="D686" s="9"/>
      <c r="E686" s="15"/>
      <c r="F686" s="9"/>
      <c r="G686" s="9"/>
      <c r="H686" s="23"/>
      <c r="I686" s="23"/>
      <c r="J686" s="23"/>
      <c r="K686" s="23"/>
      <c r="L686" s="23"/>
      <c r="M686" s="23"/>
      <c r="N686" s="23"/>
      <c r="O686" s="23"/>
    </row>
    <row r="687" spans="2:15" ht="13">
      <c r="B687" s="22"/>
      <c r="D687" s="9"/>
      <c r="E687" s="15"/>
      <c r="F687" s="9"/>
      <c r="G687" s="9"/>
      <c r="H687" s="23"/>
      <c r="I687" s="23"/>
      <c r="J687" s="23"/>
      <c r="K687" s="23"/>
      <c r="L687" s="23"/>
      <c r="M687" s="23"/>
      <c r="N687" s="23"/>
      <c r="O687" s="23"/>
    </row>
    <row r="688" spans="2:15" ht="13">
      <c r="B688" s="22"/>
      <c r="D688" s="9"/>
      <c r="E688" s="15"/>
      <c r="F688" s="9"/>
      <c r="G688" s="9"/>
      <c r="H688" s="23"/>
      <c r="I688" s="23"/>
      <c r="J688" s="23"/>
      <c r="K688" s="23"/>
      <c r="L688" s="23"/>
      <c r="M688" s="23"/>
      <c r="N688" s="23"/>
      <c r="O688" s="23"/>
    </row>
    <row r="689" spans="2:15" ht="13">
      <c r="B689" s="22"/>
      <c r="D689" s="9"/>
      <c r="E689" s="15"/>
      <c r="F689" s="9"/>
      <c r="G689" s="9"/>
      <c r="H689" s="23"/>
      <c r="I689" s="23"/>
      <c r="J689" s="23"/>
      <c r="K689" s="23"/>
      <c r="L689" s="23"/>
      <c r="M689" s="23"/>
      <c r="N689" s="23"/>
      <c r="O689" s="23"/>
    </row>
    <row r="690" spans="2:15" ht="13">
      <c r="B690" s="22"/>
      <c r="D690" s="9"/>
      <c r="E690" s="15"/>
      <c r="F690" s="9"/>
      <c r="G690" s="9"/>
      <c r="H690" s="23"/>
      <c r="I690" s="23"/>
      <c r="J690" s="23"/>
      <c r="K690" s="23"/>
      <c r="L690" s="23"/>
      <c r="M690" s="23"/>
      <c r="N690" s="23"/>
      <c r="O690" s="23"/>
    </row>
    <row r="691" spans="2:15" ht="13">
      <c r="B691" s="22"/>
      <c r="D691" s="9"/>
      <c r="E691" s="15"/>
      <c r="F691" s="9"/>
      <c r="G691" s="9"/>
      <c r="H691" s="23"/>
      <c r="I691" s="23"/>
      <c r="J691" s="23"/>
      <c r="K691" s="23"/>
      <c r="L691" s="23"/>
      <c r="M691" s="23"/>
      <c r="N691" s="23"/>
      <c r="O691" s="23"/>
    </row>
    <row r="692" spans="2:15" ht="13">
      <c r="B692" s="22"/>
      <c r="D692" s="9"/>
      <c r="E692" s="15"/>
      <c r="F692" s="9"/>
      <c r="G692" s="9"/>
      <c r="H692" s="23"/>
      <c r="I692" s="23"/>
      <c r="J692" s="23"/>
      <c r="K692" s="23"/>
      <c r="L692" s="23"/>
      <c r="M692" s="23"/>
      <c r="N692" s="23"/>
      <c r="O692" s="23"/>
    </row>
    <row r="693" spans="2:15" ht="13">
      <c r="B693" s="22"/>
      <c r="D693" s="9"/>
      <c r="E693" s="15"/>
      <c r="F693" s="9"/>
      <c r="G693" s="9"/>
      <c r="H693" s="23"/>
      <c r="I693" s="23"/>
      <c r="J693" s="23"/>
      <c r="K693" s="23"/>
      <c r="L693" s="23"/>
      <c r="M693" s="23"/>
      <c r="N693" s="23"/>
      <c r="O693" s="23"/>
    </row>
    <row r="694" spans="2:15" ht="13">
      <c r="B694" s="22"/>
      <c r="D694" s="9"/>
      <c r="E694" s="15"/>
      <c r="F694" s="9"/>
      <c r="G694" s="9"/>
      <c r="H694" s="23"/>
      <c r="I694" s="23"/>
      <c r="J694" s="23"/>
      <c r="K694" s="23"/>
      <c r="L694" s="23"/>
      <c r="M694" s="23"/>
      <c r="N694" s="23"/>
      <c r="O694" s="23"/>
    </row>
    <row r="695" spans="2:15" ht="13">
      <c r="B695" s="22"/>
      <c r="D695" s="9"/>
      <c r="E695" s="15"/>
      <c r="F695" s="9"/>
      <c r="G695" s="9"/>
      <c r="H695" s="23"/>
      <c r="I695" s="23"/>
      <c r="J695" s="23"/>
      <c r="K695" s="23"/>
      <c r="L695" s="23"/>
      <c r="M695" s="23"/>
      <c r="N695" s="23"/>
      <c r="O695" s="23"/>
    </row>
    <row r="696" spans="2:15" ht="13">
      <c r="B696" s="22"/>
      <c r="D696" s="9"/>
      <c r="E696" s="15"/>
      <c r="F696" s="9"/>
      <c r="G696" s="9"/>
      <c r="H696" s="23"/>
      <c r="I696" s="23"/>
      <c r="J696" s="23"/>
      <c r="K696" s="23"/>
      <c r="L696" s="23"/>
      <c r="M696" s="23"/>
      <c r="N696" s="23"/>
      <c r="O696" s="23"/>
    </row>
    <row r="697" spans="2:15" ht="13">
      <c r="B697" s="22"/>
      <c r="D697" s="9"/>
      <c r="E697" s="15"/>
      <c r="F697" s="9"/>
      <c r="G697" s="9"/>
      <c r="H697" s="23"/>
      <c r="I697" s="23"/>
      <c r="J697" s="23"/>
      <c r="K697" s="23"/>
      <c r="L697" s="23"/>
      <c r="M697" s="23"/>
      <c r="N697" s="23"/>
      <c r="O697" s="23"/>
    </row>
    <row r="698" spans="2:15" ht="13">
      <c r="B698" s="22"/>
      <c r="D698" s="9"/>
      <c r="E698" s="15"/>
      <c r="F698" s="9"/>
      <c r="G698" s="9"/>
      <c r="H698" s="23"/>
      <c r="I698" s="23"/>
      <c r="J698" s="23"/>
      <c r="K698" s="23"/>
      <c r="L698" s="23"/>
      <c r="M698" s="23"/>
      <c r="N698" s="23"/>
      <c r="O698" s="23"/>
    </row>
    <row r="699" spans="2:15" ht="13">
      <c r="B699" s="22"/>
      <c r="D699" s="9"/>
      <c r="E699" s="15"/>
      <c r="F699" s="9"/>
      <c r="G699" s="9"/>
      <c r="H699" s="23"/>
      <c r="I699" s="23"/>
      <c r="J699" s="23"/>
      <c r="K699" s="23"/>
      <c r="L699" s="23"/>
      <c r="M699" s="23"/>
      <c r="N699" s="23"/>
      <c r="O699" s="23"/>
    </row>
    <row r="700" spans="2:15" ht="13">
      <c r="B700" s="22"/>
      <c r="D700" s="9"/>
      <c r="E700" s="15"/>
      <c r="F700" s="9"/>
      <c r="G700" s="9"/>
      <c r="H700" s="23"/>
      <c r="I700" s="23"/>
      <c r="J700" s="23"/>
      <c r="K700" s="23"/>
      <c r="L700" s="23"/>
      <c r="M700" s="23"/>
      <c r="N700" s="23"/>
      <c r="O700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2.75" customHeight="1"/>
  <cols>
    <col min="1" max="1" width="39.6640625" customWidth="1"/>
    <col min="2" max="2" width="14.83203125" customWidth="1"/>
    <col min="3" max="3" width="37" customWidth="1"/>
    <col min="4" max="4" width="9.6640625" customWidth="1"/>
    <col min="5" max="5" width="15.5" customWidth="1"/>
    <col min="6" max="6" width="12.5" customWidth="1"/>
    <col min="7" max="7" width="13" customWidth="1"/>
    <col min="8" max="8" width="49.33203125" customWidth="1"/>
    <col min="9" max="9" width="7.5" customWidth="1"/>
    <col min="10" max="10" width="14.1640625" customWidth="1"/>
    <col min="12" max="12" width="16.5" customWidth="1"/>
    <col min="13" max="13" width="33.5" customWidth="1"/>
    <col min="14" max="21" width="17.33203125" customWidth="1"/>
  </cols>
  <sheetData>
    <row r="1" spans="1:13" ht="12.75" customHeight="1">
      <c r="A1" s="8" t="s">
        <v>0</v>
      </c>
      <c r="B1" s="20" t="s">
        <v>1</v>
      </c>
      <c r="C1" s="8" t="s">
        <v>3</v>
      </c>
      <c r="D1" s="11" t="s">
        <v>4</v>
      </c>
      <c r="E1" s="17" t="s">
        <v>5</v>
      </c>
      <c r="F1" s="11" t="s">
        <v>6</v>
      </c>
      <c r="G1" s="11" t="s">
        <v>7</v>
      </c>
      <c r="H1" s="8" t="s">
        <v>489</v>
      </c>
      <c r="I1" s="8" t="s">
        <v>490</v>
      </c>
      <c r="J1" s="17" t="s">
        <v>491</v>
      </c>
      <c r="K1" s="21" t="s">
        <v>492</v>
      </c>
      <c r="L1" s="11" t="s">
        <v>493</v>
      </c>
      <c r="M1" s="8" t="s">
        <v>494</v>
      </c>
    </row>
    <row r="2" spans="1:13" ht="12.75" customHeight="1">
      <c r="A2" s="8" t="s">
        <v>190</v>
      </c>
      <c r="B2" s="6">
        <v>41507</v>
      </c>
      <c r="C2" s="8" t="s">
        <v>484</v>
      </c>
      <c r="D2" s="11">
        <v>366</v>
      </c>
      <c r="E2" s="17">
        <v>76223</v>
      </c>
      <c r="F2" s="11">
        <v>596</v>
      </c>
      <c r="G2" s="11">
        <v>360</v>
      </c>
      <c r="H2" s="8" t="s">
        <v>495</v>
      </c>
      <c r="I2" s="8">
        <v>1</v>
      </c>
      <c r="J2" s="15">
        <f t="shared" ref="J2:J9" si="0">E2*I2*IF(K2&lt;=0,0,1)</f>
        <v>76223</v>
      </c>
      <c r="K2" s="21">
        <v>1</v>
      </c>
      <c r="L2" s="9">
        <f t="shared" ref="L2:L271" si="1">G2*K2</f>
        <v>360</v>
      </c>
      <c r="M2" s="8" t="s">
        <v>496</v>
      </c>
    </row>
    <row r="3" spans="1:13" ht="12.75" customHeight="1">
      <c r="A3" s="8" t="s">
        <v>190</v>
      </c>
      <c r="B3" s="6">
        <v>41507</v>
      </c>
      <c r="C3" s="8" t="s">
        <v>484</v>
      </c>
      <c r="D3" s="11">
        <v>366</v>
      </c>
      <c r="E3" s="17">
        <v>76223</v>
      </c>
      <c r="F3" s="11">
        <v>596</v>
      </c>
      <c r="G3" s="11">
        <v>360</v>
      </c>
      <c r="H3" s="8" t="s">
        <v>497</v>
      </c>
      <c r="I3" s="8">
        <v>1.0489999999999999</v>
      </c>
      <c r="J3" s="15">
        <f t="shared" si="0"/>
        <v>79957.926999999996</v>
      </c>
      <c r="K3" s="21">
        <v>0.78</v>
      </c>
      <c r="L3" s="9">
        <f t="shared" si="1"/>
        <v>280.8</v>
      </c>
      <c r="M3" s="8" t="s">
        <v>498</v>
      </c>
    </row>
    <row r="4" spans="1:13" ht="12.75" customHeight="1">
      <c r="A4" s="8" t="s">
        <v>190</v>
      </c>
      <c r="B4" s="6">
        <v>41507</v>
      </c>
      <c r="C4" s="8" t="s">
        <v>484</v>
      </c>
      <c r="D4" s="11">
        <v>366</v>
      </c>
      <c r="E4" s="17">
        <v>76223</v>
      </c>
      <c r="F4" s="11">
        <v>596</v>
      </c>
      <c r="G4" s="11">
        <v>360</v>
      </c>
      <c r="H4" s="8" t="s">
        <v>499</v>
      </c>
      <c r="I4" s="8">
        <v>1.1000000000000001</v>
      </c>
      <c r="J4" s="15">
        <f t="shared" si="0"/>
        <v>83845.3</v>
      </c>
      <c r="K4" s="21">
        <v>0.2</v>
      </c>
      <c r="L4" s="9">
        <f t="shared" si="1"/>
        <v>72</v>
      </c>
      <c r="M4" s="8" t="s">
        <v>498</v>
      </c>
    </row>
    <row r="5" spans="1:13" ht="12.75" customHeight="1">
      <c r="A5" s="8" t="s">
        <v>190</v>
      </c>
      <c r="B5" s="6">
        <v>41507</v>
      </c>
      <c r="C5" s="8" t="s">
        <v>484</v>
      </c>
      <c r="D5" s="11">
        <v>366</v>
      </c>
      <c r="E5" s="17">
        <v>76223</v>
      </c>
      <c r="F5" s="11">
        <v>596</v>
      </c>
      <c r="G5" s="11">
        <v>360</v>
      </c>
      <c r="H5" s="8" t="s">
        <v>500</v>
      </c>
      <c r="I5" s="8">
        <v>1.1499999999999999</v>
      </c>
      <c r="J5" s="15">
        <f t="shared" si="0"/>
        <v>87656.45</v>
      </c>
      <c r="K5" s="21">
        <v>0.02</v>
      </c>
      <c r="L5" s="9">
        <f t="shared" si="1"/>
        <v>7.2</v>
      </c>
      <c r="M5" s="8" t="s">
        <v>501</v>
      </c>
    </row>
    <row r="6" spans="1:13" ht="12.75" customHeight="1">
      <c r="A6" s="8" t="s">
        <v>190</v>
      </c>
      <c r="B6" s="6">
        <v>41507</v>
      </c>
      <c r="C6" s="8" t="s">
        <v>484</v>
      </c>
      <c r="D6" s="11">
        <v>366</v>
      </c>
      <c r="E6" s="17">
        <v>76223</v>
      </c>
      <c r="F6" s="11">
        <v>596</v>
      </c>
      <c r="G6" s="11">
        <v>360</v>
      </c>
      <c r="H6" s="8" t="s">
        <v>502</v>
      </c>
      <c r="I6" s="8">
        <v>1.2</v>
      </c>
      <c r="J6" s="15">
        <f t="shared" si="0"/>
        <v>0</v>
      </c>
      <c r="K6" s="21">
        <v>0</v>
      </c>
      <c r="L6" s="9">
        <f t="shared" si="1"/>
        <v>0</v>
      </c>
      <c r="M6" s="8" t="s">
        <v>501</v>
      </c>
    </row>
    <row r="7" spans="1:13" ht="12.75" customHeight="1">
      <c r="A7" s="8" t="s">
        <v>190</v>
      </c>
      <c r="B7" s="6">
        <v>41507</v>
      </c>
      <c r="C7" s="8" t="s">
        <v>484</v>
      </c>
      <c r="D7" s="11">
        <v>366</v>
      </c>
      <c r="E7" s="17">
        <v>76223</v>
      </c>
      <c r="F7" s="11">
        <v>596</v>
      </c>
      <c r="G7" s="11">
        <v>360</v>
      </c>
      <c r="H7" s="8" t="s">
        <v>503</v>
      </c>
      <c r="I7" s="8">
        <v>1.25</v>
      </c>
      <c r="J7" s="15">
        <f t="shared" si="0"/>
        <v>0</v>
      </c>
      <c r="K7" s="21">
        <v>0</v>
      </c>
      <c r="L7" s="9">
        <f t="shared" si="1"/>
        <v>0</v>
      </c>
      <c r="M7" s="8" t="s">
        <v>501</v>
      </c>
    </row>
    <row r="8" spans="1:13" ht="12.75" customHeight="1">
      <c r="A8" s="8" t="s">
        <v>190</v>
      </c>
      <c r="B8" s="6">
        <v>41507</v>
      </c>
      <c r="C8" s="8" t="s">
        <v>484</v>
      </c>
      <c r="D8" s="11">
        <v>366</v>
      </c>
      <c r="E8" s="17">
        <v>76223</v>
      </c>
      <c r="F8" s="11">
        <v>596</v>
      </c>
      <c r="G8" s="11">
        <v>360</v>
      </c>
      <c r="H8" s="8" t="s">
        <v>504</v>
      </c>
      <c r="I8" s="8">
        <v>1.3</v>
      </c>
      <c r="J8" s="15">
        <f t="shared" si="0"/>
        <v>0</v>
      </c>
      <c r="K8" s="21">
        <v>0</v>
      </c>
      <c r="L8" s="9">
        <f t="shared" si="1"/>
        <v>0</v>
      </c>
      <c r="M8" s="8" t="s">
        <v>501</v>
      </c>
    </row>
    <row r="9" spans="1:13" ht="12.75" customHeight="1">
      <c r="A9" s="8" t="s">
        <v>190</v>
      </c>
      <c r="B9" s="6">
        <v>41507</v>
      </c>
      <c r="C9" s="8" t="s">
        <v>484</v>
      </c>
      <c r="D9" s="11">
        <v>366</v>
      </c>
      <c r="E9" s="17">
        <v>76223</v>
      </c>
      <c r="F9" s="11">
        <v>596</v>
      </c>
      <c r="G9" s="11">
        <v>360</v>
      </c>
      <c r="H9" s="8" t="s">
        <v>505</v>
      </c>
      <c r="I9" s="8">
        <v>1.4</v>
      </c>
      <c r="J9" s="15">
        <f t="shared" si="0"/>
        <v>0</v>
      </c>
      <c r="K9" s="21">
        <v>0</v>
      </c>
      <c r="L9" s="9">
        <f t="shared" si="1"/>
        <v>0</v>
      </c>
      <c r="M9" s="8" t="s">
        <v>501</v>
      </c>
    </row>
    <row r="10" spans="1:13" ht="12.75" customHeight="1">
      <c r="A10" s="8" t="s">
        <v>190</v>
      </c>
      <c r="B10" s="6">
        <v>41507</v>
      </c>
      <c r="C10" s="8" t="s">
        <v>484</v>
      </c>
      <c r="D10" s="11">
        <v>366</v>
      </c>
      <c r="E10" s="17">
        <v>76223</v>
      </c>
      <c r="F10" s="11">
        <v>596</v>
      </c>
      <c r="G10" s="11">
        <v>360</v>
      </c>
      <c r="H10" s="8" t="s">
        <v>506</v>
      </c>
      <c r="I10" s="8" t="s">
        <v>507</v>
      </c>
      <c r="J10" s="17" t="s">
        <v>507</v>
      </c>
      <c r="K10" s="21">
        <v>0</v>
      </c>
      <c r="L10" s="9">
        <f t="shared" si="1"/>
        <v>0</v>
      </c>
      <c r="M10" s="8" t="s">
        <v>501</v>
      </c>
    </row>
    <row r="11" spans="1:13" ht="12.75" customHeight="1">
      <c r="A11" s="8" t="s">
        <v>191</v>
      </c>
      <c r="B11" s="6">
        <v>41493</v>
      </c>
      <c r="C11" s="8" t="s">
        <v>484</v>
      </c>
      <c r="D11" s="11">
        <v>373</v>
      </c>
      <c r="E11" s="17">
        <v>75556</v>
      </c>
      <c r="F11" s="11">
        <v>754</v>
      </c>
      <c r="G11" s="11">
        <v>371</v>
      </c>
      <c r="H11" s="8" t="s">
        <v>495</v>
      </c>
      <c r="I11" s="8">
        <v>1</v>
      </c>
      <c r="J11" s="15">
        <f t="shared" ref="J11:J18" si="2">E11*I11*IF(K11&lt;=0,0,1)</f>
        <v>75556</v>
      </c>
      <c r="K11" s="21">
        <v>1</v>
      </c>
      <c r="L11" s="9">
        <f t="shared" si="1"/>
        <v>371</v>
      </c>
      <c r="M11" s="8" t="s">
        <v>496</v>
      </c>
    </row>
    <row r="12" spans="1:13" ht="12.75" customHeight="1">
      <c r="A12" s="8" t="s">
        <v>191</v>
      </c>
      <c r="B12" s="6">
        <v>41493</v>
      </c>
      <c r="C12" s="8" t="s">
        <v>484</v>
      </c>
      <c r="D12" s="11">
        <v>373</v>
      </c>
      <c r="E12" s="17">
        <v>75556</v>
      </c>
      <c r="F12" s="11">
        <v>754</v>
      </c>
      <c r="G12" s="11">
        <v>371</v>
      </c>
      <c r="H12" s="8" t="s">
        <v>497</v>
      </c>
      <c r="I12" s="8">
        <v>1.0489999999999999</v>
      </c>
      <c r="J12" s="15">
        <f t="shared" si="2"/>
        <v>79258.243999999992</v>
      </c>
      <c r="K12" s="21">
        <v>0.78</v>
      </c>
      <c r="L12" s="9">
        <f t="shared" si="1"/>
        <v>289.38</v>
      </c>
      <c r="M12" s="8" t="s">
        <v>498</v>
      </c>
    </row>
    <row r="13" spans="1:13" ht="12.75" customHeight="1">
      <c r="A13" s="8" t="s">
        <v>191</v>
      </c>
      <c r="B13" s="6">
        <v>41493</v>
      </c>
      <c r="C13" s="8" t="s">
        <v>484</v>
      </c>
      <c r="D13" s="11">
        <v>373</v>
      </c>
      <c r="E13" s="17">
        <v>75556</v>
      </c>
      <c r="F13" s="11">
        <v>754</v>
      </c>
      <c r="G13" s="11">
        <v>371</v>
      </c>
      <c r="H13" s="8" t="s">
        <v>499</v>
      </c>
      <c r="I13" s="8">
        <v>1.1000000000000001</v>
      </c>
      <c r="J13" s="15">
        <f t="shared" si="2"/>
        <v>83111.600000000006</v>
      </c>
      <c r="K13" s="21">
        <v>0.2</v>
      </c>
      <c r="L13" s="9">
        <f t="shared" si="1"/>
        <v>74.2</v>
      </c>
      <c r="M13" s="8" t="s">
        <v>498</v>
      </c>
    </row>
    <row r="14" spans="1:13" ht="12.75" customHeight="1">
      <c r="A14" s="8" t="s">
        <v>191</v>
      </c>
      <c r="B14" s="6">
        <v>41493</v>
      </c>
      <c r="C14" s="8" t="s">
        <v>484</v>
      </c>
      <c r="D14" s="11">
        <v>373</v>
      </c>
      <c r="E14" s="17">
        <v>75556</v>
      </c>
      <c r="F14" s="11">
        <v>754</v>
      </c>
      <c r="G14" s="11">
        <v>371</v>
      </c>
      <c r="H14" s="8" t="s">
        <v>500</v>
      </c>
      <c r="I14" s="8">
        <v>1.1499999999999999</v>
      </c>
      <c r="J14" s="15">
        <f t="shared" si="2"/>
        <v>86889.4</v>
      </c>
      <c r="K14" s="21">
        <v>0.02</v>
      </c>
      <c r="L14" s="9">
        <f t="shared" si="1"/>
        <v>7.42</v>
      </c>
      <c r="M14" s="8" t="s">
        <v>501</v>
      </c>
    </row>
    <row r="15" spans="1:13" ht="12.75" customHeight="1">
      <c r="A15" s="8" t="s">
        <v>191</v>
      </c>
      <c r="B15" s="6">
        <v>41493</v>
      </c>
      <c r="C15" s="8" t="s">
        <v>484</v>
      </c>
      <c r="D15" s="11">
        <v>373</v>
      </c>
      <c r="E15" s="17">
        <v>75556</v>
      </c>
      <c r="F15" s="11">
        <v>754</v>
      </c>
      <c r="G15" s="11">
        <v>371</v>
      </c>
      <c r="H15" s="8" t="s">
        <v>502</v>
      </c>
      <c r="I15" s="8">
        <v>1.2</v>
      </c>
      <c r="J15" s="15">
        <f t="shared" si="2"/>
        <v>0</v>
      </c>
      <c r="K15" s="21">
        <v>0</v>
      </c>
      <c r="L15" s="9">
        <f t="shared" si="1"/>
        <v>0</v>
      </c>
      <c r="M15" s="8" t="s">
        <v>501</v>
      </c>
    </row>
    <row r="16" spans="1:13" ht="12.75" customHeight="1">
      <c r="A16" s="8" t="s">
        <v>191</v>
      </c>
      <c r="B16" s="6">
        <v>41493</v>
      </c>
      <c r="C16" s="8" t="s">
        <v>484</v>
      </c>
      <c r="D16" s="11">
        <v>373</v>
      </c>
      <c r="E16" s="17">
        <v>75556</v>
      </c>
      <c r="F16" s="11">
        <v>754</v>
      </c>
      <c r="G16" s="11">
        <v>371</v>
      </c>
      <c r="H16" s="8" t="s">
        <v>503</v>
      </c>
      <c r="I16" s="8">
        <v>1.25</v>
      </c>
      <c r="J16" s="15">
        <f t="shared" si="2"/>
        <v>0</v>
      </c>
      <c r="K16" s="21">
        <v>0</v>
      </c>
      <c r="L16" s="9">
        <f t="shared" si="1"/>
        <v>0</v>
      </c>
      <c r="M16" s="8" t="s">
        <v>501</v>
      </c>
    </row>
    <row r="17" spans="1:13" ht="12.75" customHeight="1">
      <c r="A17" s="8" t="s">
        <v>191</v>
      </c>
      <c r="B17" s="6">
        <v>41493</v>
      </c>
      <c r="C17" s="8" t="s">
        <v>484</v>
      </c>
      <c r="D17" s="11">
        <v>373</v>
      </c>
      <c r="E17" s="17">
        <v>75556</v>
      </c>
      <c r="F17" s="11">
        <v>754</v>
      </c>
      <c r="G17" s="11">
        <v>371</v>
      </c>
      <c r="H17" s="8" t="s">
        <v>504</v>
      </c>
      <c r="I17" s="8">
        <v>1.3</v>
      </c>
      <c r="J17" s="15">
        <f t="shared" si="2"/>
        <v>0</v>
      </c>
      <c r="K17" s="21">
        <v>0</v>
      </c>
      <c r="L17" s="9">
        <f t="shared" si="1"/>
        <v>0</v>
      </c>
      <c r="M17" s="8" t="s">
        <v>501</v>
      </c>
    </row>
    <row r="18" spans="1:13" ht="12.75" customHeight="1">
      <c r="A18" s="8" t="s">
        <v>191</v>
      </c>
      <c r="B18" s="6">
        <v>41493</v>
      </c>
      <c r="C18" s="8" t="s">
        <v>484</v>
      </c>
      <c r="D18" s="11">
        <v>373</v>
      </c>
      <c r="E18" s="17">
        <v>75556</v>
      </c>
      <c r="F18" s="11">
        <v>754</v>
      </c>
      <c r="G18" s="11">
        <v>371</v>
      </c>
      <c r="H18" s="8" t="s">
        <v>505</v>
      </c>
      <c r="I18" s="8">
        <v>1.4</v>
      </c>
      <c r="J18" s="15">
        <f t="shared" si="2"/>
        <v>0</v>
      </c>
      <c r="K18" s="21">
        <v>0</v>
      </c>
      <c r="L18" s="9">
        <f t="shared" si="1"/>
        <v>0</v>
      </c>
      <c r="M18" s="8" t="s">
        <v>501</v>
      </c>
    </row>
    <row r="19" spans="1:13" ht="12.75" customHeight="1">
      <c r="A19" s="8" t="s">
        <v>191</v>
      </c>
      <c r="B19" s="6">
        <v>41493</v>
      </c>
      <c r="C19" s="8" t="s">
        <v>484</v>
      </c>
      <c r="D19" s="11">
        <v>373</v>
      </c>
      <c r="E19" s="17">
        <v>75556</v>
      </c>
      <c r="F19" s="11">
        <v>754</v>
      </c>
      <c r="G19" s="11">
        <v>371</v>
      </c>
      <c r="H19" s="8" t="s">
        <v>506</v>
      </c>
      <c r="I19" s="8" t="s">
        <v>507</v>
      </c>
      <c r="J19" s="17" t="s">
        <v>507</v>
      </c>
      <c r="K19" s="21">
        <v>0</v>
      </c>
      <c r="L19" s="9">
        <f t="shared" si="1"/>
        <v>0</v>
      </c>
      <c r="M19" s="8" t="s">
        <v>501</v>
      </c>
    </row>
    <row r="20" spans="1:13" ht="12.75" customHeight="1">
      <c r="A20" s="8" t="s">
        <v>192</v>
      </c>
      <c r="B20" s="6">
        <v>41472</v>
      </c>
      <c r="C20" s="8" t="s">
        <v>484</v>
      </c>
      <c r="D20" s="11">
        <v>334</v>
      </c>
      <c r="E20" s="17">
        <v>73989</v>
      </c>
      <c r="F20" s="11">
        <v>621</v>
      </c>
      <c r="G20" s="11">
        <v>332</v>
      </c>
      <c r="H20" s="8" t="s">
        <v>495</v>
      </c>
      <c r="I20" s="8">
        <v>1</v>
      </c>
      <c r="J20" s="15">
        <f t="shared" ref="J20:J27" si="3">E20*I20*IF(K20&lt;=0,0,1)</f>
        <v>73989</v>
      </c>
      <c r="K20" s="21">
        <v>1</v>
      </c>
      <c r="L20" s="9">
        <f t="shared" si="1"/>
        <v>332</v>
      </c>
      <c r="M20" s="8" t="s">
        <v>496</v>
      </c>
    </row>
    <row r="21" spans="1:13" ht="12.75" customHeight="1">
      <c r="A21" s="8" t="s">
        <v>192</v>
      </c>
      <c r="B21" s="6">
        <v>41472</v>
      </c>
      <c r="C21" s="8" t="s">
        <v>484</v>
      </c>
      <c r="D21" s="11">
        <v>334</v>
      </c>
      <c r="E21" s="17">
        <v>73989</v>
      </c>
      <c r="F21" s="11">
        <v>621</v>
      </c>
      <c r="G21" s="11">
        <v>332</v>
      </c>
      <c r="H21" s="8" t="s">
        <v>497</v>
      </c>
      <c r="I21" s="8">
        <v>1.0489999999999999</v>
      </c>
      <c r="J21" s="15">
        <f t="shared" si="3"/>
        <v>77614.460999999996</v>
      </c>
      <c r="K21" s="21">
        <v>0.78</v>
      </c>
      <c r="L21" s="9">
        <f t="shared" si="1"/>
        <v>258.96000000000004</v>
      </c>
      <c r="M21" s="8" t="s">
        <v>498</v>
      </c>
    </row>
    <row r="22" spans="1:13" ht="12.75" customHeight="1">
      <c r="A22" s="8" t="s">
        <v>192</v>
      </c>
      <c r="B22" s="6">
        <v>41472</v>
      </c>
      <c r="C22" s="8" t="s">
        <v>484</v>
      </c>
      <c r="D22" s="11">
        <v>334</v>
      </c>
      <c r="E22" s="17">
        <v>73989</v>
      </c>
      <c r="F22" s="11">
        <v>621</v>
      </c>
      <c r="G22" s="11">
        <v>332</v>
      </c>
      <c r="H22" s="8" t="s">
        <v>499</v>
      </c>
      <c r="I22" s="8">
        <v>1.1000000000000001</v>
      </c>
      <c r="J22" s="15">
        <f t="shared" si="3"/>
        <v>81387.900000000009</v>
      </c>
      <c r="K22" s="21">
        <v>0.2</v>
      </c>
      <c r="L22" s="9">
        <f t="shared" si="1"/>
        <v>66.400000000000006</v>
      </c>
      <c r="M22" s="8" t="s">
        <v>498</v>
      </c>
    </row>
    <row r="23" spans="1:13" ht="12.75" customHeight="1">
      <c r="A23" s="8" t="s">
        <v>192</v>
      </c>
      <c r="B23" s="6">
        <v>41472</v>
      </c>
      <c r="C23" s="8" t="s">
        <v>484</v>
      </c>
      <c r="D23" s="11">
        <v>334</v>
      </c>
      <c r="E23" s="17">
        <v>73989</v>
      </c>
      <c r="F23" s="11">
        <v>621</v>
      </c>
      <c r="G23" s="11">
        <v>332</v>
      </c>
      <c r="H23" s="8" t="s">
        <v>500</v>
      </c>
      <c r="I23" s="8">
        <v>1.1499999999999999</v>
      </c>
      <c r="J23" s="15">
        <f t="shared" si="3"/>
        <v>85087.349999999991</v>
      </c>
      <c r="K23" s="21">
        <v>0.02</v>
      </c>
      <c r="L23" s="9">
        <f t="shared" si="1"/>
        <v>6.6400000000000006</v>
      </c>
      <c r="M23" s="8" t="s">
        <v>501</v>
      </c>
    </row>
    <row r="24" spans="1:13" ht="12.75" customHeight="1">
      <c r="A24" s="8" t="s">
        <v>192</v>
      </c>
      <c r="B24" s="6">
        <v>41472</v>
      </c>
      <c r="C24" s="8" t="s">
        <v>484</v>
      </c>
      <c r="D24" s="11">
        <v>334</v>
      </c>
      <c r="E24" s="17">
        <v>73989</v>
      </c>
      <c r="F24" s="11">
        <v>621</v>
      </c>
      <c r="G24" s="11">
        <v>332</v>
      </c>
      <c r="H24" s="8" t="s">
        <v>502</v>
      </c>
      <c r="I24" s="8">
        <v>1.2</v>
      </c>
      <c r="J24" s="15">
        <f t="shared" si="3"/>
        <v>0</v>
      </c>
      <c r="K24" s="21">
        <v>0</v>
      </c>
      <c r="L24" s="9">
        <f t="shared" si="1"/>
        <v>0</v>
      </c>
      <c r="M24" s="8" t="s">
        <v>501</v>
      </c>
    </row>
    <row r="25" spans="1:13" ht="12.75" customHeight="1">
      <c r="A25" s="8" t="s">
        <v>192</v>
      </c>
      <c r="B25" s="6">
        <v>41472</v>
      </c>
      <c r="C25" s="8" t="s">
        <v>484</v>
      </c>
      <c r="D25" s="11">
        <v>334</v>
      </c>
      <c r="E25" s="17">
        <v>73989</v>
      </c>
      <c r="F25" s="11">
        <v>621</v>
      </c>
      <c r="G25" s="11">
        <v>332</v>
      </c>
      <c r="H25" s="8" t="s">
        <v>503</v>
      </c>
      <c r="I25" s="8">
        <v>1.25</v>
      </c>
      <c r="J25" s="15">
        <f t="shared" si="3"/>
        <v>0</v>
      </c>
      <c r="K25" s="21">
        <v>0</v>
      </c>
      <c r="L25" s="9">
        <f t="shared" si="1"/>
        <v>0</v>
      </c>
      <c r="M25" s="8" t="s">
        <v>501</v>
      </c>
    </row>
    <row r="26" spans="1:13" ht="12.75" customHeight="1">
      <c r="A26" s="8" t="s">
        <v>192</v>
      </c>
      <c r="B26" s="6">
        <v>41472</v>
      </c>
      <c r="C26" s="8" t="s">
        <v>484</v>
      </c>
      <c r="D26" s="11">
        <v>334</v>
      </c>
      <c r="E26" s="17">
        <v>73989</v>
      </c>
      <c r="F26" s="11">
        <v>621</v>
      </c>
      <c r="G26" s="11">
        <v>332</v>
      </c>
      <c r="H26" s="8" t="s">
        <v>504</v>
      </c>
      <c r="I26" s="8">
        <v>1.3</v>
      </c>
      <c r="J26" s="15">
        <f t="shared" si="3"/>
        <v>0</v>
      </c>
      <c r="K26" s="21">
        <v>0</v>
      </c>
      <c r="L26" s="9">
        <f t="shared" si="1"/>
        <v>0</v>
      </c>
      <c r="M26" s="8" t="s">
        <v>501</v>
      </c>
    </row>
    <row r="27" spans="1:13" ht="12.75" customHeight="1">
      <c r="A27" s="8" t="s">
        <v>192</v>
      </c>
      <c r="B27" s="6">
        <v>41472</v>
      </c>
      <c r="C27" s="8" t="s">
        <v>484</v>
      </c>
      <c r="D27" s="11">
        <v>334</v>
      </c>
      <c r="E27" s="17">
        <v>73989</v>
      </c>
      <c r="F27" s="11">
        <v>621</v>
      </c>
      <c r="G27" s="11">
        <v>332</v>
      </c>
      <c r="H27" s="8" t="s">
        <v>505</v>
      </c>
      <c r="I27" s="8">
        <v>1.4</v>
      </c>
      <c r="J27" s="15">
        <f t="shared" si="3"/>
        <v>0</v>
      </c>
      <c r="K27" s="21">
        <v>0</v>
      </c>
      <c r="L27" s="9">
        <f t="shared" si="1"/>
        <v>0</v>
      </c>
      <c r="M27" s="8" t="s">
        <v>501</v>
      </c>
    </row>
    <row r="28" spans="1:13" ht="12.75" customHeight="1">
      <c r="A28" s="8" t="s">
        <v>192</v>
      </c>
      <c r="B28" s="6">
        <v>41472</v>
      </c>
      <c r="C28" s="8" t="s">
        <v>484</v>
      </c>
      <c r="D28" s="11">
        <v>334</v>
      </c>
      <c r="E28" s="17">
        <v>73989</v>
      </c>
      <c r="F28" s="11">
        <v>621</v>
      </c>
      <c r="G28" s="11">
        <v>332</v>
      </c>
      <c r="H28" s="8" t="s">
        <v>506</v>
      </c>
      <c r="I28" s="8" t="s">
        <v>507</v>
      </c>
      <c r="J28" s="17" t="s">
        <v>507</v>
      </c>
      <c r="K28" s="21">
        <v>0</v>
      </c>
      <c r="L28" s="9">
        <f t="shared" si="1"/>
        <v>0</v>
      </c>
      <c r="M28" s="8" t="s">
        <v>501</v>
      </c>
    </row>
    <row r="29" spans="1:13" ht="12.75" customHeight="1">
      <c r="A29" s="8" t="s">
        <v>193</v>
      </c>
      <c r="B29" s="6">
        <v>41458</v>
      </c>
      <c r="C29" s="8" t="s">
        <v>484</v>
      </c>
      <c r="D29" s="11">
        <v>338</v>
      </c>
      <c r="E29" s="17">
        <v>73100</v>
      </c>
      <c r="F29" s="11">
        <v>716</v>
      </c>
      <c r="G29" s="11">
        <v>328</v>
      </c>
      <c r="H29" s="8" t="s">
        <v>495</v>
      </c>
      <c r="I29" s="8">
        <v>1</v>
      </c>
      <c r="J29" s="15">
        <f t="shared" ref="J29:J36" si="4">E29*I29*IF(K29&lt;=0,0,1)</f>
        <v>73100</v>
      </c>
      <c r="K29" s="21">
        <v>1</v>
      </c>
      <c r="L29" s="9">
        <f t="shared" si="1"/>
        <v>328</v>
      </c>
      <c r="M29" s="8" t="s">
        <v>496</v>
      </c>
    </row>
    <row r="30" spans="1:13" ht="12.75" customHeight="1">
      <c r="A30" s="8" t="s">
        <v>193</v>
      </c>
      <c r="B30" s="6">
        <v>41458</v>
      </c>
      <c r="C30" s="8" t="s">
        <v>484</v>
      </c>
      <c r="D30" s="11">
        <v>338</v>
      </c>
      <c r="E30" s="17">
        <v>73100</v>
      </c>
      <c r="F30" s="11">
        <v>716</v>
      </c>
      <c r="G30" s="11">
        <v>328</v>
      </c>
      <c r="H30" s="8" t="s">
        <v>497</v>
      </c>
      <c r="I30" s="8">
        <v>1.0489999999999999</v>
      </c>
      <c r="J30" s="15">
        <f t="shared" si="4"/>
        <v>76681.899999999994</v>
      </c>
      <c r="K30" s="21">
        <v>0.78</v>
      </c>
      <c r="L30" s="9">
        <f t="shared" si="1"/>
        <v>255.84</v>
      </c>
      <c r="M30" s="8" t="s">
        <v>498</v>
      </c>
    </row>
    <row r="31" spans="1:13" ht="12.75" customHeight="1">
      <c r="A31" s="8" t="s">
        <v>193</v>
      </c>
      <c r="B31" s="6">
        <v>41458</v>
      </c>
      <c r="C31" s="8" t="s">
        <v>484</v>
      </c>
      <c r="D31" s="11">
        <v>338</v>
      </c>
      <c r="E31" s="17">
        <v>73100</v>
      </c>
      <c r="F31" s="11">
        <v>716</v>
      </c>
      <c r="G31" s="11">
        <v>328</v>
      </c>
      <c r="H31" s="8" t="s">
        <v>499</v>
      </c>
      <c r="I31" s="8">
        <v>1.1000000000000001</v>
      </c>
      <c r="J31" s="15">
        <f t="shared" si="4"/>
        <v>80410</v>
      </c>
      <c r="K31" s="21">
        <v>0.2</v>
      </c>
      <c r="L31" s="9">
        <f t="shared" si="1"/>
        <v>65.600000000000009</v>
      </c>
      <c r="M31" s="8" t="s">
        <v>498</v>
      </c>
    </row>
    <row r="32" spans="1:13" ht="12.75" customHeight="1">
      <c r="A32" s="8" t="s">
        <v>193</v>
      </c>
      <c r="B32" s="6">
        <v>41458</v>
      </c>
      <c r="C32" s="8" t="s">
        <v>484</v>
      </c>
      <c r="D32" s="11">
        <v>338</v>
      </c>
      <c r="E32" s="17">
        <v>73100</v>
      </c>
      <c r="F32" s="11">
        <v>716</v>
      </c>
      <c r="G32" s="11">
        <v>328</v>
      </c>
      <c r="H32" s="8" t="s">
        <v>500</v>
      </c>
      <c r="I32" s="8">
        <v>1.1499999999999999</v>
      </c>
      <c r="J32" s="15">
        <f t="shared" si="4"/>
        <v>84065</v>
      </c>
      <c r="K32" s="21">
        <v>0.02</v>
      </c>
      <c r="L32" s="9">
        <f t="shared" si="1"/>
        <v>6.5600000000000005</v>
      </c>
      <c r="M32" s="8" t="s">
        <v>501</v>
      </c>
    </row>
    <row r="33" spans="1:13" ht="12.75" customHeight="1">
      <c r="A33" s="8" t="s">
        <v>193</v>
      </c>
      <c r="B33" s="6">
        <v>41458</v>
      </c>
      <c r="C33" s="8" t="s">
        <v>484</v>
      </c>
      <c r="D33" s="11">
        <v>338</v>
      </c>
      <c r="E33" s="17">
        <v>73100</v>
      </c>
      <c r="F33" s="11">
        <v>716</v>
      </c>
      <c r="G33" s="11">
        <v>328</v>
      </c>
      <c r="H33" s="8" t="s">
        <v>502</v>
      </c>
      <c r="I33" s="8">
        <v>1.2</v>
      </c>
      <c r="J33" s="15">
        <f t="shared" si="4"/>
        <v>0</v>
      </c>
      <c r="K33" s="21">
        <v>0</v>
      </c>
      <c r="L33" s="9">
        <f t="shared" si="1"/>
        <v>0</v>
      </c>
      <c r="M33" s="8" t="s">
        <v>501</v>
      </c>
    </row>
    <row r="34" spans="1:13" ht="12.75" customHeight="1">
      <c r="A34" s="8" t="s">
        <v>193</v>
      </c>
      <c r="B34" s="6">
        <v>41458</v>
      </c>
      <c r="C34" s="8" t="s">
        <v>484</v>
      </c>
      <c r="D34" s="11">
        <v>338</v>
      </c>
      <c r="E34" s="17">
        <v>73100</v>
      </c>
      <c r="F34" s="11">
        <v>716</v>
      </c>
      <c r="G34" s="11">
        <v>328</v>
      </c>
      <c r="H34" s="8" t="s">
        <v>503</v>
      </c>
      <c r="I34" s="8">
        <v>1.25</v>
      </c>
      <c r="J34" s="15">
        <f t="shared" si="4"/>
        <v>0</v>
      </c>
      <c r="K34" s="21">
        <v>0</v>
      </c>
      <c r="L34" s="9">
        <f t="shared" si="1"/>
        <v>0</v>
      </c>
      <c r="M34" s="8" t="s">
        <v>501</v>
      </c>
    </row>
    <row r="35" spans="1:13" ht="12.75" customHeight="1">
      <c r="A35" s="8" t="s">
        <v>193</v>
      </c>
      <c r="B35" s="6">
        <v>41458</v>
      </c>
      <c r="C35" s="8" t="s">
        <v>484</v>
      </c>
      <c r="D35" s="11">
        <v>338</v>
      </c>
      <c r="E35" s="17">
        <v>73100</v>
      </c>
      <c r="F35" s="11">
        <v>716</v>
      </c>
      <c r="G35" s="11">
        <v>328</v>
      </c>
      <c r="H35" s="8" t="s">
        <v>504</v>
      </c>
      <c r="I35" s="8">
        <v>1.3</v>
      </c>
      <c r="J35" s="15">
        <f t="shared" si="4"/>
        <v>0</v>
      </c>
      <c r="K35" s="21">
        <v>0</v>
      </c>
      <c r="L35" s="9">
        <f t="shared" si="1"/>
        <v>0</v>
      </c>
      <c r="M35" s="8" t="s">
        <v>501</v>
      </c>
    </row>
    <row r="36" spans="1:13" ht="12.75" customHeight="1">
      <c r="A36" s="8" t="s">
        <v>193</v>
      </c>
      <c r="B36" s="6">
        <v>41458</v>
      </c>
      <c r="C36" s="8" t="s">
        <v>484</v>
      </c>
      <c r="D36" s="11">
        <v>338</v>
      </c>
      <c r="E36" s="17">
        <v>73100</v>
      </c>
      <c r="F36" s="11">
        <v>716</v>
      </c>
      <c r="G36" s="11">
        <v>328</v>
      </c>
      <c r="H36" s="8" t="s">
        <v>505</v>
      </c>
      <c r="I36" s="8">
        <v>1.4</v>
      </c>
      <c r="J36" s="15">
        <f t="shared" si="4"/>
        <v>0</v>
      </c>
      <c r="K36" s="21">
        <v>0</v>
      </c>
      <c r="L36" s="9">
        <f t="shared" si="1"/>
        <v>0</v>
      </c>
      <c r="M36" s="8" t="s">
        <v>501</v>
      </c>
    </row>
    <row r="37" spans="1:13" ht="12.75" customHeight="1">
      <c r="A37" s="8" t="s">
        <v>193</v>
      </c>
      <c r="B37" s="6">
        <v>41458</v>
      </c>
      <c r="C37" s="8" t="s">
        <v>484</v>
      </c>
      <c r="D37" s="11">
        <v>338</v>
      </c>
      <c r="E37" s="17">
        <v>73100</v>
      </c>
      <c r="F37" s="11">
        <v>716</v>
      </c>
      <c r="G37" s="11">
        <v>328</v>
      </c>
      <c r="H37" s="8" t="s">
        <v>506</v>
      </c>
      <c r="I37" s="8" t="s">
        <v>507</v>
      </c>
      <c r="J37" s="17" t="s">
        <v>507</v>
      </c>
      <c r="K37" s="21">
        <v>0</v>
      </c>
      <c r="L37" s="9">
        <f t="shared" si="1"/>
        <v>0</v>
      </c>
      <c r="M37" s="8" t="s">
        <v>501</v>
      </c>
    </row>
    <row r="38" spans="1:13" ht="12.75" customHeight="1">
      <c r="A38" s="8" t="s">
        <v>194</v>
      </c>
      <c r="B38" s="6">
        <v>41444</v>
      </c>
      <c r="C38" s="8" t="s">
        <v>484</v>
      </c>
      <c r="D38" s="11">
        <v>342</v>
      </c>
      <c r="E38" s="17">
        <v>69903</v>
      </c>
      <c r="F38" s="11">
        <v>788</v>
      </c>
      <c r="G38" s="11">
        <v>341</v>
      </c>
      <c r="H38" s="8" t="s">
        <v>495</v>
      </c>
      <c r="I38" s="8">
        <v>1</v>
      </c>
      <c r="J38" s="15">
        <f t="shared" ref="J38:J45" si="5">E38*I38*IF(K38&lt;=0,0,1)</f>
        <v>69903</v>
      </c>
      <c r="K38" s="21">
        <v>1</v>
      </c>
      <c r="L38" s="9">
        <f t="shared" si="1"/>
        <v>341</v>
      </c>
      <c r="M38" s="8" t="s">
        <v>496</v>
      </c>
    </row>
    <row r="39" spans="1:13" ht="12.75" customHeight="1">
      <c r="A39" s="8" t="s">
        <v>194</v>
      </c>
      <c r="B39" s="6">
        <v>41444</v>
      </c>
      <c r="C39" s="8" t="s">
        <v>484</v>
      </c>
      <c r="D39" s="11">
        <v>342</v>
      </c>
      <c r="E39" s="17">
        <v>69903</v>
      </c>
      <c r="F39" s="11">
        <v>788</v>
      </c>
      <c r="G39" s="11">
        <v>341</v>
      </c>
      <c r="H39" s="8" t="s">
        <v>497</v>
      </c>
      <c r="I39" s="8">
        <v>1.0489999999999999</v>
      </c>
      <c r="J39" s="15">
        <f t="shared" si="5"/>
        <v>73328.246999999988</v>
      </c>
      <c r="K39" s="21">
        <v>0.78</v>
      </c>
      <c r="L39" s="9">
        <f t="shared" si="1"/>
        <v>265.98</v>
      </c>
      <c r="M39" s="8" t="s">
        <v>498</v>
      </c>
    </row>
    <row r="40" spans="1:13" ht="12.75" customHeight="1">
      <c r="A40" s="8" t="s">
        <v>194</v>
      </c>
      <c r="B40" s="6">
        <v>41444</v>
      </c>
      <c r="C40" s="8" t="s">
        <v>484</v>
      </c>
      <c r="D40" s="11">
        <v>342</v>
      </c>
      <c r="E40" s="17">
        <v>69903</v>
      </c>
      <c r="F40" s="11">
        <v>788</v>
      </c>
      <c r="G40" s="11">
        <v>341</v>
      </c>
      <c r="H40" s="8" t="s">
        <v>499</v>
      </c>
      <c r="I40" s="8">
        <v>1.1000000000000001</v>
      </c>
      <c r="J40" s="15">
        <f t="shared" si="5"/>
        <v>76893.3</v>
      </c>
      <c r="K40" s="21">
        <v>0.2</v>
      </c>
      <c r="L40" s="9">
        <f t="shared" si="1"/>
        <v>68.2</v>
      </c>
      <c r="M40" s="8" t="s">
        <v>498</v>
      </c>
    </row>
    <row r="41" spans="1:13" ht="12.75" customHeight="1">
      <c r="A41" s="8" t="s">
        <v>194</v>
      </c>
      <c r="B41" s="6">
        <v>41444</v>
      </c>
      <c r="C41" s="8" t="s">
        <v>484</v>
      </c>
      <c r="D41" s="11">
        <v>342</v>
      </c>
      <c r="E41" s="17">
        <v>69903</v>
      </c>
      <c r="F41" s="11">
        <v>788</v>
      </c>
      <c r="G41" s="11">
        <v>341</v>
      </c>
      <c r="H41" s="8" t="s">
        <v>500</v>
      </c>
      <c r="I41" s="8">
        <v>1.1499999999999999</v>
      </c>
      <c r="J41" s="15">
        <f t="shared" si="5"/>
        <v>80388.45</v>
      </c>
      <c r="K41" s="21">
        <v>0.02</v>
      </c>
      <c r="L41" s="9">
        <f t="shared" si="1"/>
        <v>6.82</v>
      </c>
      <c r="M41" s="8" t="s">
        <v>501</v>
      </c>
    </row>
    <row r="42" spans="1:13" ht="12.75" customHeight="1">
      <c r="A42" s="8" t="s">
        <v>194</v>
      </c>
      <c r="B42" s="6">
        <v>41444</v>
      </c>
      <c r="C42" s="8" t="s">
        <v>484</v>
      </c>
      <c r="D42" s="11">
        <v>342</v>
      </c>
      <c r="E42" s="17">
        <v>69903</v>
      </c>
      <c r="F42" s="11">
        <v>788</v>
      </c>
      <c r="G42" s="11">
        <v>341</v>
      </c>
      <c r="H42" s="8" t="s">
        <v>502</v>
      </c>
      <c r="I42" s="8">
        <v>1.2</v>
      </c>
      <c r="J42" s="15">
        <f t="shared" si="5"/>
        <v>0</v>
      </c>
      <c r="K42" s="21">
        <v>0</v>
      </c>
      <c r="L42" s="9">
        <f t="shared" si="1"/>
        <v>0</v>
      </c>
      <c r="M42" s="8" t="s">
        <v>501</v>
      </c>
    </row>
    <row r="43" spans="1:13" ht="12.75" customHeight="1">
      <c r="A43" s="8" t="s">
        <v>194</v>
      </c>
      <c r="B43" s="6">
        <v>41444</v>
      </c>
      <c r="C43" s="8" t="s">
        <v>484</v>
      </c>
      <c r="D43" s="11">
        <v>342</v>
      </c>
      <c r="E43" s="17">
        <v>69903</v>
      </c>
      <c r="F43" s="11">
        <v>788</v>
      </c>
      <c r="G43" s="11">
        <v>341</v>
      </c>
      <c r="H43" s="8" t="s">
        <v>503</v>
      </c>
      <c r="I43" s="8">
        <v>1.25</v>
      </c>
      <c r="J43" s="15">
        <f t="shared" si="5"/>
        <v>0</v>
      </c>
      <c r="K43" s="21">
        <v>0</v>
      </c>
      <c r="L43" s="9">
        <f t="shared" si="1"/>
        <v>0</v>
      </c>
      <c r="M43" s="8" t="s">
        <v>501</v>
      </c>
    </row>
    <row r="44" spans="1:13" ht="12.75" customHeight="1">
      <c r="A44" s="8" t="s">
        <v>194</v>
      </c>
      <c r="B44" s="6">
        <v>41444</v>
      </c>
      <c r="C44" s="8" t="s">
        <v>484</v>
      </c>
      <c r="D44" s="11">
        <v>342</v>
      </c>
      <c r="E44" s="17">
        <v>69903</v>
      </c>
      <c r="F44" s="11">
        <v>788</v>
      </c>
      <c r="G44" s="11">
        <v>341</v>
      </c>
      <c r="H44" s="8" t="s">
        <v>504</v>
      </c>
      <c r="I44" s="8">
        <v>1.3</v>
      </c>
      <c r="J44" s="15">
        <f t="shared" si="5"/>
        <v>0</v>
      </c>
      <c r="K44" s="21">
        <v>0</v>
      </c>
      <c r="L44" s="9">
        <f t="shared" si="1"/>
        <v>0</v>
      </c>
      <c r="M44" s="8" t="s">
        <v>501</v>
      </c>
    </row>
    <row r="45" spans="1:13" ht="12.75" customHeight="1">
      <c r="A45" s="8" t="s">
        <v>194</v>
      </c>
      <c r="B45" s="6">
        <v>41444</v>
      </c>
      <c r="C45" s="8" t="s">
        <v>484</v>
      </c>
      <c r="D45" s="11">
        <v>342</v>
      </c>
      <c r="E45" s="17">
        <v>69903</v>
      </c>
      <c r="F45" s="11">
        <v>788</v>
      </c>
      <c r="G45" s="11">
        <v>341</v>
      </c>
      <c r="H45" s="8" t="s">
        <v>505</v>
      </c>
      <c r="I45" s="8">
        <v>1.4</v>
      </c>
      <c r="J45" s="15">
        <f t="shared" si="5"/>
        <v>0</v>
      </c>
      <c r="K45" s="21">
        <v>0</v>
      </c>
      <c r="L45" s="9">
        <f t="shared" si="1"/>
        <v>0</v>
      </c>
      <c r="M45" s="8" t="s">
        <v>501</v>
      </c>
    </row>
    <row r="46" spans="1:13" ht="12.75" customHeight="1">
      <c r="A46" s="8" t="s">
        <v>194</v>
      </c>
      <c r="B46" s="6">
        <v>41444</v>
      </c>
      <c r="C46" s="8" t="s">
        <v>484</v>
      </c>
      <c r="D46" s="11">
        <v>342</v>
      </c>
      <c r="E46" s="17">
        <v>69903</v>
      </c>
      <c r="F46" s="11">
        <v>788</v>
      </c>
      <c r="G46" s="11">
        <v>341</v>
      </c>
      <c r="H46" s="8" t="s">
        <v>506</v>
      </c>
      <c r="I46" s="8" t="s">
        <v>507</v>
      </c>
      <c r="J46" s="17" t="s">
        <v>507</v>
      </c>
      <c r="K46" s="21">
        <v>0</v>
      </c>
      <c r="L46" s="9">
        <f t="shared" si="1"/>
        <v>0</v>
      </c>
      <c r="M46" s="8" t="s">
        <v>501</v>
      </c>
    </row>
    <row r="47" spans="1:13" ht="12.75" customHeight="1">
      <c r="A47" s="8" t="s">
        <v>195</v>
      </c>
      <c r="B47" s="6">
        <v>41430</v>
      </c>
      <c r="C47" s="8" t="s">
        <v>484</v>
      </c>
      <c r="D47" s="11">
        <v>341</v>
      </c>
      <c r="E47" s="17">
        <v>67301</v>
      </c>
      <c r="F47" s="11">
        <v>855</v>
      </c>
      <c r="G47" s="11">
        <v>336</v>
      </c>
      <c r="H47" s="8" t="s">
        <v>495</v>
      </c>
      <c r="I47" s="8">
        <v>1</v>
      </c>
      <c r="J47" s="15">
        <f t="shared" ref="J47:J54" si="6">E47*I47*IF(K47&lt;=0,0,1)</f>
        <v>67301</v>
      </c>
      <c r="K47" s="21">
        <v>1</v>
      </c>
      <c r="L47" s="9">
        <f t="shared" si="1"/>
        <v>336</v>
      </c>
      <c r="M47" s="8" t="s">
        <v>496</v>
      </c>
    </row>
    <row r="48" spans="1:13" ht="12.75" customHeight="1">
      <c r="A48" s="8" t="s">
        <v>195</v>
      </c>
      <c r="B48" s="6">
        <v>41430</v>
      </c>
      <c r="C48" s="8" t="s">
        <v>484</v>
      </c>
      <c r="D48" s="11">
        <v>341</v>
      </c>
      <c r="E48" s="17">
        <v>67301</v>
      </c>
      <c r="F48" s="11">
        <v>855</v>
      </c>
      <c r="G48" s="11">
        <v>336</v>
      </c>
      <c r="H48" s="8" t="s">
        <v>497</v>
      </c>
      <c r="I48" s="8">
        <v>1.0489999999999999</v>
      </c>
      <c r="J48" s="15">
        <f t="shared" si="6"/>
        <v>70598.748999999996</v>
      </c>
      <c r="K48" s="21">
        <v>0.78</v>
      </c>
      <c r="L48" s="9">
        <f t="shared" si="1"/>
        <v>262.08</v>
      </c>
      <c r="M48" s="8" t="s">
        <v>498</v>
      </c>
    </row>
    <row r="49" spans="1:13" ht="12.75" customHeight="1">
      <c r="A49" s="8" t="s">
        <v>195</v>
      </c>
      <c r="B49" s="6">
        <v>41430</v>
      </c>
      <c r="C49" s="8" t="s">
        <v>484</v>
      </c>
      <c r="D49" s="11">
        <v>341</v>
      </c>
      <c r="E49" s="17">
        <v>67301</v>
      </c>
      <c r="F49" s="11">
        <v>855</v>
      </c>
      <c r="G49" s="11">
        <v>336</v>
      </c>
      <c r="H49" s="8" t="s">
        <v>499</v>
      </c>
      <c r="I49" s="8">
        <v>1.1000000000000001</v>
      </c>
      <c r="J49" s="15">
        <f t="shared" si="6"/>
        <v>74031.100000000006</v>
      </c>
      <c r="K49" s="21">
        <v>0.2</v>
      </c>
      <c r="L49" s="9">
        <f t="shared" si="1"/>
        <v>67.2</v>
      </c>
      <c r="M49" s="8" t="s">
        <v>498</v>
      </c>
    </row>
    <row r="50" spans="1:13" ht="12.75" customHeight="1">
      <c r="A50" s="8" t="s">
        <v>195</v>
      </c>
      <c r="B50" s="6">
        <v>41430</v>
      </c>
      <c r="C50" s="8" t="s">
        <v>484</v>
      </c>
      <c r="D50" s="11">
        <v>341</v>
      </c>
      <c r="E50" s="17">
        <v>67301</v>
      </c>
      <c r="F50" s="11">
        <v>855</v>
      </c>
      <c r="G50" s="11">
        <v>336</v>
      </c>
      <c r="H50" s="8" t="s">
        <v>500</v>
      </c>
      <c r="I50" s="8">
        <v>1.1499999999999999</v>
      </c>
      <c r="J50" s="15">
        <f t="shared" si="6"/>
        <v>77396.149999999994</v>
      </c>
      <c r="K50" s="21">
        <v>0.02</v>
      </c>
      <c r="L50" s="9">
        <f t="shared" si="1"/>
        <v>6.72</v>
      </c>
      <c r="M50" s="8" t="s">
        <v>501</v>
      </c>
    </row>
    <row r="51" spans="1:13" ht="12.75" customHeight="1">
      <c r="A51" s="8" t="s">
        <v>195</v>
      </c>
      <c r="B51" s="6">
        <v>41430</v>
      </c>
      <c r="C51" s="8" t="s">
        <v>484</v>
      </c>
      <c r="D51" s="11">
        <v>341</v>
      </c>
      <c r="E51" s="17">
        <v>67301</v>
      </c>
      <c r="F51" s="11">
        <v>855</v>
      </c>
      <c r="G51" s="11">
        <v>336</v>
      </c>
      <c r="H51" s="8" t="s">
        <v>502</v>
      </c>
      <c r="I51" s="8">
        <v>1.2</v>
      </c>
      <c r="J51" s="15">
        <f t="shared" si="6"/>
        <v>0</v>
      </c>
      <c r="K51" s="21">
        <v>0</v>
      </c>
      <c r="L51" s="9">
        <f t="shared" si="1"/>
        <v>0</v>
      </c>
      <c r="M51" s="8" t="s">
        <v>501</v>
      </c>
    </row>
    <row r="52" spans="1:13" ht="12.75" customHeight="1">
      <c r="A52" s="8" t="s">
        <v>195</v>
      </c>
      <c r="B52" s="6">
        <v>41430</v>
      </c>
      <c r="C52" s="8" t="s">
        <v>484</v>
      </c>
      <c r="D52" s="11">
        <v>341</v>
      </c>
      <c r="E52" s="17">
        <v>67301</v>
      </c>
      <c r="F52" s="11">
        <v>855</v>
      </c>
      <c r="G52" s="11">
        <v>336</v>
      </c>
      <c r="H52" s="8" t="s">
        <v>503</v>
      </c>
      <c r="I52" s="8">
        <v>1.25</v>
      </c>
      <c r="J52" s="15">
        <f t="shared" si="6"/>
        <v>0</v>
      </c>
      <c r="K52" s="21">
        <v>0</v>
      </c>
      <c r="L52" s="9">
        <f t="shared" si="1"/>
        <v>0</v>
      </c>
      <c r="M52" s="8" t="s">
        <v>501</v>
      </c>
    </row>
    <row r="53" spans="1:13" ht="12.75" customHeight="1">
      <c r="A53" s="8" t="s">
        <v>195</v>
      </c>
      <c r="B53" s="6">
        <v>41430</v>
      </c>
      <c r="C53" s="8" t="s">
        <v>484</v>
      </c>
      <c r="D53" s="11">
        <v>341</v>
      </c>
      <c r="E53" s="17">
        <v>67301</v>
      </c>
      <c r="F53" s="11">
        <v>855</v>
      </c>
      <c r="G53" s="11">
        <v>336</v>
      </c>
      <c r="H53" s="8" t="s">
        <v>504</v>
      </c>
      <c r="I53" s="8">
        <v>1.3</v>
      </c>
      <c r="J53" s="15">
        <f t="shared" si="6"/>
        <v>0</v>
      </c>
      <c r="K53" s="21">
        <v>0</v>
      </c>
      <c r="L53" s="9">
        <f t="shared" si="1"/>
        <v>0</v>
      </c>
      <c r="M53" s="8" t="s">
        <v>501</v>
      </c>
    </row>
    <row r="54" spans="1:13" ht="12.75" customHeight="1">
      <c r="A54" s="8" t="s">
        <v>195</v>
      </c>
      <c r="B54" s="6">
        <v>41430</v>
      </c>
      <c r="C54" s="8" t="s">
        <v>484</v>
      </c>
      <c r="D54" s="11">
        <v>341</v>
      </c>
      <c r="E54" s="17">
        <v>67301</v>
      </c>
      <c r="F54" s="11">
        <v>855</v>
      </c>
      <c r="G54" s="11">
        <v>336</v>
      </c>
      <c r="H54" s="8" t="s">
        <v>505</v>
      </c>
      <c r="I54" s="8">
        <v>1.4</v>
      </c>
      <c r="J54" s="15">
        <f t="shared" si="6"/>
        <v>0</v>
      </c>
      <c r="K54" s="21">
        <v>0</v>
      </c>
      <c r="L54" s="9">
        <f t="shared" si="1"/>
        <v>0</v>
      </c>
      <c r="M54" s="8" t="s">
        <v>501</v>
      </c>
    </row>
    <row r="55" spans="1:13" ht="12.75" customHeight="1">
      <c r="A55" s="8" t="s">
        <v>195</v>
      </c>
      <c r="B55" s="6">
        <v>41430</v>
      </c>
      <c r="C55" s="8" t="s">
        <v>484</v>
      </c>
      <c r="D55" s="11">
        <v>341</v>
      </c>
      <c r="E55" s="17">
        <v>67301</v>
      </c>
      <c r="F55" s="11">
        <v>855</v>
      </c>
      <c r="G55" s="11">
        <v>336</v>
      </c>
      <c r="H55" s="8" t="s">
        <v>506</v>
      </c>
      <c r="I55" s="8" t="s">
        <v>507</v>
      </c>
      <c r="J55" s="17" t="s">
        <v>507</v>
      </c>
      <c r="K55" s="21">
        <v>0</v>
      </c>
      <c r="L55" s="9">
        <f t="shared" si="1"/>
        <v>0</v>
      </c>
      <c r="M55" s="8" t="s">
        <v>501</v>
      </c>
    </row>
    <row r="56" spans="1:13" ht="12.75" customHeight="1">
      <c r="A56" s="8" t="s">
        <v>190</v>
      </c>
      <c r="B56" s="6">
        <v>41507</v>
      </c>
      <c r="C56" s="8" t="s">
        <v>485</v>
      </c>
      <c r="D56" s="11">
        <v>375</v>
      </c>
      <c r="E56" s="17">
        <v>76607</v>
      </c>
      <c r="F56" s="11">
        <v>627</v>
      </c>
      <c r="G56" s="11">
        <v>371</v>
      </c>
      <c r="H56" s="8" t="s">
        <v>495</v>
      </c>
      <c r="I56" s="8">
        <v>1</v>
      </c>
      <c r="J56" s="15">
        <f t="shared" ref="J56:J63" si="7">E56*I56*IF(K56&lt;=0,0,1)</f>
        <v>76607</v>
      </c>
      <c r="K56" s="21">
        <v>1</v>
      </c>
      <c r="L56" s="9">
        <f t="shared" si="1"/>
        <v>371</v>
      </c>
      <c r="M56" s="8" t="s">
        <v>496</v>
      </c>
    </row>
    <row r="57" spans="1:13" ht="12.75" customHeight="1">
      <c r="A57" s="8" t="s">
        <v>190</v>
      </c>
      <c r="B57" s="6">
        <v>41507</v>
      </c>
      <c r="C57" s="8" t="s">
        <v>485</v>
      </c>
      <c r="D57" s="11">
        <v>375</v>
      </c>
      <c r="E57" s="17">
        <v>76607</v>
      </c>
      <c r="F57" s="11">
        <v>627</v>
      </c>
      <c r="G57" s="11">
        <v>371</v>
      </c>
      <c r="H57" s="8" t="s">
        <v>497</v>
      </c>
      <c r="I57" s="8">
        <v>1.0489999999999999</v>
      </c>
      <c r="J57" s="15">
        <f t="shared" si="7"/>
        <v>80360.742999999988</v>
      </c>
      <c r="K57" s="21">
        <v>0.64</v>
      </c>
      <c r="L57" s="9">
        <f t="shared" si="1"/>
        <v>237.44</v>
      </c>
      <c r="M57" s="8" t="s">
        <v>498</v>
      </c>
    </row>
    <row r="58" spans="1:13" ht="12.75" customHeight="1">
      <c r="A58" s="8" t="s">
        <v>190</v>
      </c>
      <c r="B58" s="6">
        <v>41507</v>
      </c>
      <c r="C58" s="8" t="s">
        <v>485</v>
      </c>
      <c r="D58" s="11">
        <v>375</v>
      </c>
      <c r="E58" s="17">
        <v>76607</v>
      </c>
      <c r="F58" s="11">
        <v>627</v>
      </c>
      <c r="G58" s="11">
        <v>371</v>
      </c>
      <c r="H58" s="8" t="s">
        <v>499</v>
      </c>
      <c r="I58" s="8">
        <v>1.1000000000000001</v>
      </c>
      <c r="J58" s="15">
        <f t="shared" si="7"/>
        <v>84267.700000000012</v>
      </c>
      <c r="K58" s="21">
        <v>0.24</v>
      </c>
      <c r="L58" s="9">
        <f t="shared" si="1"/>
        <v>89.039999999999992</v>
      </c>
      <c r="M58" s="8" t="s">
        <v>498</v>
      </c>
    </row>
    <row r="59" spans="1:13" ht="12.75" customHeight="1">
      <c r="A59" s="8" t="s">
        <v>190</v>
      </c>
      <c r="B59" s="6">
        <v>41507</v>
      </c>
      <c r="C59" s="8" t="s">
        <v>485</v>
      </c>
      <c r="D59" s="11">
        <v>375</v>
      </c>
      <c r="E59" s="17">
        <v>76607</v>
      </c>
      <c r="F59" s="11">
        <v>627</v>
      </c>
      <c r="G59" s="11">
        <v>371</v>
      </c>
      <c r="H59" s="8" t="s">
        <v>500</v>
      </c>
      <c r="I59" s="8">
        <v>1.1499999999999999</v>
      </c>
      <c r="J59" s="15">
        <f t="shared" si="7"/>
        <v>88098.049999999988</v>
      </c>
      <c r="K59" s="21">
        <v>0.05</v>
      </c>
      <c r="L59" s="9">
        <f t="shared" si="1"/>
        <v>18.55</v>
      </c>
      <c r="M59" s="8" t="s">
        <v>501</v>
      </c>
    </row>
    <row r="60" spans="1:13" ht="12.75" customHeight="1">
      <c r="A60" s="8" t="s">
        <v>190</v>
      </c>
      <c r="B60" s="6">
        <v>41507</v>
      </c>
      <c r="C60" s="8" t="s">
        <v>485</v>
      </c>
      <c r="D60" s="11">
        <v>375</v>
      </c>
      <c r="E60" s="17">
        <v>76607</v>
      </c>
      <c r="F60" s="11">
        <v>627</v>
      </c>
      <c r="G60" s="11">
        <v>371</v>
      </c>
      <c r="H60" s="8" t="s">
        <v>502</v>
      </c>
      <c r="I60" s="8">
        <v>1.2</v>
      </c>
      <c r="J60" s="15">
        <f t="shared" si="7"/>
        <v>91928.4</v>
      </c>
      <c r="K60" s="21">
        <v>0.03</v>
      </c>
      <c r="L60" s="9">
        <f t="shared" si="1"/>
        <v>11.129999999999999</v>
      </c>
      <c r="M60" s="8" t="s">
        <v>501</v>
      </c>
    </row>
    <row r="61" spans="1:13" ht="12.75" customHeight="1">
      <c r="A61" s="8" t="s">
        <v>190</v>
      </c>
      <c r="B61" s="6">
        <v>41507</v>
      </c>
      <c r="C61" s="8" t="s">
        <v>485</v>
      </c>
      <c r="D61" s="11">
        <v>375</v>
      </c>
      <c r="E61" s="17">
        <v>76607</v>
      </c>
      <c r="F61" s="11">
        <v>627</v>
      </c>
      <c r="G61" s="11">
        <v>371</v>
      </c>
      <c r="H61" s="8" t="s">
        <v>503</v>
      </c>
      <c r="I61" s="8">
        <v>1.25</v>
      </c>
      <c r="J61" s="15">
        <f t="shared" si="7"/>
        <v>95758.75</v>
      </c>
      <c r="K61" s="21">
        <v>0.02</v>
      </c>
      <c r="L61" s="9">
        <f t="shared" si="1"/>
        <v>7.42</v>
      </c>
      <c r="M61" s="8" t="s">
        <v>501</v>
      </c>
    </row>
    <row r="62" spans="1:13" ht="12.75" customHeight="1">
      <c r="A62" s="8" t="s">
        <v>190</v>
      </c>
      <c r="B62" s="6">
        <v>41507</v>
      </c>
      <c r="C62" s="8" t="s">
        <v>485</v>
      </c>
      <c r="D62" s="11">
        <v>375</v>
      </c>
      <c r="E62" s="17">
        <v>76607</v>
      </c>
      <c r="F62" s="11">
        <v>627</v>
      </c>
      <c r="G62" s="11">
        <v>371</v>
      </c>
      <c r="H62" s="8" t="s">
        <v>504</v>
      </c>
      <c r="I62" s="8">
        <v>1.3</v>
      </c>
      <c r="J62" s="15">
        <f t="shared" si="7"/>
        <v>99589.1</v>
      </c>
      <c r="K62" s="21">
        <v>0.02</v>
      </c>
      <c r="L62" s="9">
        <f t="shared" si="1"/>
        <v>7.42</v>
      </c>
      <c r="M62" s="8" t="s">
        <v>501</v>
      </c>
    </row>
    <row r="63" spans="1:13" ht="12.75" customHeight="1">
      <c r="A63" s="8" t="s">
        <v>190</v>
      </c>
      <c r="B63" s="6">
        <v>41507</v>
      </c>
      <c r="C63" s="8" t="s">
        <v>485</v>
      </c>
      <c r="D63" s="11">
        <v>375</v>
      </c>
      <c r="E63" s="17">
        <v>76607</v>
      </c>
      <c r="F63" s="11">
        <v>627</v>
      </c>
      <c r="G63" s="11">
        <v>371</v>
      </c>
      <c r="H63" s="8" t="s">
        <v>505</v>
      </c>
      <c r="I63" s="8">
        <v>1.4</v>
      </c>
      <c r="J63" s="15">
        <f t="shared" si="7"/>
        <v>0</v>
      </c>
      <c r="K63" s="21">
        <v>0</v>
      </c>
      <c r="L63" s="9">
        <f t="shared" si="1"/>
        <v>0</v>
      </c>
      <c r="M63" s="8" t="s">
        <v>501</v>
      </c>
    </row>
    <row r="64" spans="1:13" ht="12.75" customHeight="1">
      <c r="A64" s="8" t="s">
        <v>190</v>
      </c>
      <c r="B64" s="6">
        <v>41507</v>
      </c>
      <c r="C64" s="8" t="s">
        <v>485</v>
      </c>
      <c r="D64" s="11">
        <v>375</v>
      </c>
      <c r="E64" s="17">
        <v>76607</v>
      </c>
      <c r="F64" s="11">
        <v>627</v>
      </c>
      <c r="G64" s="11">
        <v>371</v>
      </c>
      <c r="H64" s="8" t="s">
        <v>506</v>
      </c>
      <c r="I64" s="8" t="s">
        <v>507</v>
      </c>
      <c r="J64" s="17" t="s">
        <v>507</v>
      </c>
      <c r="K64" s="21">
        <v>0</v>
      </c>
      <c r="L64" s="9">
        <f t="shared" si="1"/>
        <v>0</v>
      </c>
      <c r="M64" s="8" t="s">
        <v>501</v>
      </c>
    </row>
    <row r="65" spans="1:13" ht="12.75" customHeight="1">
      <c r="A65" s="8" t="s">
        <v>191</v>
      </c>
      <c r="B65" s="6">
        <v>41493</v>
      </c>
      <c r="C65" s="8" t="s">
        <v>485</v>
      </c>
      <c r="D65" s="11">
        <v>380</v>
      </c>
      <c r="E65" s="17">
        <v>77600</v>
      </c>
      <c r="F65" s="11">
        <v>682</v>
      </c>
      <c r="G65" s="11">
        <v>373</v>
      </c>
      <c r="H65" s="8" t="s">
        <v>495</v>
      </c>
      <c r="I65" s="8">
        <v>1</v>
      </c>
      <c r="J65" s="15">
        <f t="shared" ref="J65:J72" si="8">E65*I65*IF(K65&lt;=0,0,1)</f>
        <v>77600</v>
      </c>
      <c r="K65" s="21">
        <v>1</v>
      </c>
      <c r="L65" s="9">
        <f t="shared" si="1"/>
        <v>373</v>
      </c>
      <c r="M65" s="8" t="s">
        <v>496</v>
      </c>
    </row>
    <row r="66" spans="1:13" ht="12.75" customHeight="1">
      <c r="A66" s="8" t="s">
        <v>191</v>
      </c>
      <c r="B66" s="6">
        <v>41493</v>
      </c>
      <c r="C66" s="8" t="s">
        <v>485</v>
      </c>
      <c r="D66" s="11">
        <v>380</v>
      </c>
      <c r="E66" s="17">
        <v>77600</v>
      </c>
      <c r="F66" s="11">
        <v>682</v>
      </c>
      <c r="G66" s="11">
        <v>373</v>
      </c>
      <c r="H66" s="8" t="s">
        <v>497</v>
      </c>
      <c r="I66" s="8">
        <v>1.0489999999999999</v>
      </c>
      <c r="J66" s="15">
        <f t="shared" si="8"/>
        <v>81402.399999999994</v>
      </c>
      <c r="K66" s="21">
        <v>0.64</v>
      </c>
      <c r="L66" s="9">
        <f t="shared" si="1"/>
        <v>238.72</v>
      </c>
      <c r="M66" s="8" t="s">
        <v>498</v>
      </c>
    </row>
    <row r="67" spans="1:13" ht="12.75" customHeight="1">
      <c r="A67" s="8" t="s">
        <v>191</v>
      </c>
      <c r="B67" s="6">
        <v>41493</v>
      </c>
      <c r="C67" s="8" t="s">
        <v>485</v>
      </c>
      <c r="D67" s="11">
        <v>380</v>
      </c>
      <c r="E67" s="17">
        <v>77600</v>
      </c>
      <c r="F67" s="11">
        <v>682</v>
      </c>
      <c r="G67" s="11">
        <v>373</v>
      </c>
      <c r="H67" s="8" t="s">
        <v>499</v>
      </c>
      <c r="I67" s="8">
        <v>1.1000000000000001</v>
      </c>
      <c r="J67" s="15">
        <f t="shared" si="8"/>
        <v>85360</v>
      </c>
      <c r="K67" s="21">
        <v>0.24</v>
      </c>
      <c r="L67" s="9">
        <f t="shared" si="1"/>
        <v>89.52</v>
      </c>
      <c r="M67" s="8" t="s">
        <v>498</v>
      </c>
    </row>
    <row r="68" spans="1:13" ht="12.75" customHeight="1">
      <c r="A68" s="8" t="s">
        <v>191</v>
      </c>
      <c r="B68" s="6">
        <v>41493</v>
      </c>
      <c r="C68" s="8" t="s">
        <v>485</v>
      </c>
      <c r="D68" s="11">
        <v>380</v>
      </c>
      <c r="E68" s="17">
        <v>77600</v>
      </c>
      <c r="F68" s="11">
        <v>682</v>
      </c>
      <c r="G68" s="11">
        <v>373</v>
      </c>
      <c r="H68" s="8" t="s">
        <v>500</v>
      </c>
      <c r="I68" s="8">
        <v>1.1499999999999999</v>
      </c>
      <c r="J68" s="15">
        <f t="shared" si="8"/>
        <v>89240</v>
      </c>
      <c r="K68" s="21">
        <v>0.05</v>
      </c>
      <c r="L68" s="9">
        <f t="shared" si="1"/>
        <v>18.650000000000002</v>
      </c>
      <c r="M68" s="8" t="s">
        <v>501</v>
      </c>
    </row>
    <row r="69" spans="1:13" ht="12.75" customHeight="1">
      <c r="A69" s="8" t="s">
        <v>191</v>
      </c>
      <c r="B69" s="6">
        <v>41493</v>
      </c>
      <c r="C69" s="8" t="s">
        <v>485</v>
      </c>
      <c r="D69" s="11">
        <v>380</v>
      </c>
      <c r="E69" s="17">
        <v>77600</v>
      </c>
      <c r="F69" s="11">
        <v>682</v>
      </c>
      <c r="G69" s="11">
        <v>373</v>
      </c>
      <c r="H69" s="8" t="s">
        <v>502</v>
      </c>
      <c r="I69" s="8">
        <v>1.2</v>
      </c>
      <c r="J69" s="15">
        <f t="shared" si="8"/>
        <v>93120</v>
      </c>
      <c r="K69" s="21">
        <v>0.03</v>
      </c>
      <c r="L69" s="9">
        <f t="shared" si="1"/>
        <v>11.19</v>
      </c>
      <c r="M69" s="8" t="s">
        <v>501</v>
      </c>
    </row>
    <row r="70" spans="1:13" ht="12.75" customHeight="1">
      <c r="A70" s="8" t="s">
        <v>191</v>
      </c>
      <c r="B70" s="6">
        <v>41493</v>
      </c>
      <c r="C70" s="8" t="s">
        <v>485</v>
      </c>
      <c r="D70" s="11">
        <v>380</v>
      </c>
      <c r="E70" s="17">
        <v>77600</v>
      </c>
      <c r="F70" s="11">
        <v>682</v>
      </c>
      <c r="G70" s="11">
        <v>373</v>
      </c>
      <c r="H70" s="8" t="s">
        <v>503</v>
      </c>
      <c r="I70" s="8">
        <v>1.25</v>
      </c>
      <c r="J70" s="15">
        <f t="shared" si="8"/>
        <v>97000</v>
      </c>
      <c r="K70" s="21">
        <v>0.02</v>
      </c>
      <c r="L70" s="9">
        <f t="shared" si="1"/>
        <v>7.46</v>
      </c>
      <c r="M70" s="8" t="s">
        <v>501</v>
      </c>
    </row>
    <row r="71" spans="1:13" ht="12.75" customHeight="1">
      <c r="A71" s="8" t="s">
        <v>191</v>
      </c>
      <c r="B71" s="6">
        <v>41493</v>
      </c>
      <c r="C71" s="8" t="s">
        <v>485</v>
      </c>
      <c r="D71" s="11">
        <v>380</v>
      </c>
      <c r="E71" s="17">
        <v>77600</v>
      </c>
      <c r="F71" s="11">
        <v>682</v>
      </c>
      <c r="G71" s="11">
        <v>373</v>
      </c>
      <c r="H71" s="8" t="s">
        <v>504</v>
      </c>
      <c r="I71" s="8">
        <v>1.3</v>
      </c>
      <c r="J71" s="15">
        <f t="shared" si="8"/>
        <v>100880</v>
      </c>
      <c r="K71" s="21">
        <v>0.02</v>
      </c>
      <c r="L71" s="9">
        <f t="shared" si="1"/>
        <v>7.46</v>
      </c>
      <c r="M71" s="8" t="s">
        <v>501</v>
      </c>
    </row>
    <row r="72" spans="1:13" ht="12.75" customHeight="1">
      <c r="A72" s="8" t="s">
        <v>191</v>
      </c>
      <c r="B72" s="6">
        <v>41493</v>
      </c>
      <c r="C72" s="8" t="s">
        <v>485</v>
      </c>
      <c r="D72" s="11">
        <v>380</v>
      </c>
      <c r="E72" s="17">
        <v>77600</v>
      </c>
      <c r="F72" s="11">
        <v>682</v>
      </c>
      <c r="G72" s="11">
        <v>373</v>
      </c>
      <c r="H72" s="8" t="s">
        <v>505</v>
      </c>
      <c r="I72" s="8">
        <v>1.4</v>
      </c>
      <c r="J72" s="15">
        <f t="shared" si="8"/>
        <v>0</v>
      </c>
      <c r="K72" s="21">
        <v>0</v>
      </c>
      <c r="L72" s="9">
        <f t="shared" si="1"/>
        <v>0</v>
      </c>
      <c r="M72" s="8" t="s">
        <v>501</v>
      </c>
    </row>
    <row r="73" spans="1:13" ht="12.75" customHeight="1">
      <c r="A73" s="8" t="s">
        <v>191</v>
      </c>
      <c r="B73" s="6">
        <v>41493</v>
      </c>
      <c r="C73" s="8" t="s">
        <v>485</v>
      </c>
      <c r="D73" s="11">
        <v>380</v>
      </c>
      <c r="E73" s="17">
        <v>77600</v>
      </c>
      <c r="F73" s="11">
        <v>682</v>
      </c>
      <c r="G73" s="11">
        <v>373</v>
      </c>
      <c r="H73" s="8" t="s">
        <v>506</v>
      </c>
      <c r="I73" s="8" t="s">
        <v>507</v>
      </c>
      <c r="J73" s="17" t="s">
        <v>507</v>
      </c>
      <c r="K73" s="21">
        <v>0</v>
      </c>
      <c r="L73" s="9">
        <f t="shared" si="1"/>
        <v>0</v>
      </c>
      <c r="M73" s="8" t="s">
        <v>501</v>
      </c>
    </row>
    <row r="74" spans="1:13" ht="12.75" customHeight="1">
      <c r="A74" s="8" t="s">
        <v>192</v>
      </c>
      <c r="B74" s="6">
        <v>41472</v>
      </c>
      <c r="C74" s="8" t="s">
        <v>485</v>
      </c>
      <c r="D74" s="11">
        <v>303</v>
      </c>
      <c r="E74" s="17">
        <v>76389</v>
      </c>
      <c r="F74" s="11">
        <v>574</v>
      </c>
      <c r="G74" s="11">
        <v>301</v>
      </c>
      <c r="H74" s="8" t="s">
        <v>495</v>
      </c>
      <c r="I74" s="8">
        <v>1</v>
      </c>
      <c r="J74" s="15">
        <f t="shared" ref="J74:J81" si="9">E74*I74*IF(K74&lt;=0,0,1)</f>
        <v>76389</v>
      </c>
      <c r="K74" s="21">
        <v>1</v>
      </c>
      <c r="L74" s="9">
        <f t="shared" si="1"/>
        <v>301</v>
      </c>
      <c r="M74" s="8" t="s">
        <v>496</v>
      </c>
    </row>
    <row r="75" spans="1:13" ht="12.75" customHeight="1">
      <c r="A75" s="8" t="s">
        <v>192</v>
      </c>
      <c r="B75" s="6">
        <v>41472</v>
      </c>
      <c r="C75" s="8" t="s">
        <v>485</v>
      </c>
      <c r="D75" s="11">
        <v>303</v>
      </c>
      <c r="E75" s="17">
        <v>76389</v>
      </c>
      <c r="F75" s="11">
        <v>574</v>
      </c>
      <c r="G75" s="11">
        <v>301</v>
      </c>
      <c r="H75" s="8" t="s">
        <v>497</v>
      </c>
      <c r="I75" s="8">
        <v>1.0489999999999999</v>
      </c>
      <c r="J75" s="15">
        <f t="shared" si="9"/>
        <v>80132.061000000002</v>
      </c>
      <c r="K75" s="21">
        <v>0.64</v>
      </c>
      <c r="L75" s="9">
        <f t="shared" si="1"/>
        <v>192.64000000000001</v>
      </c>
      <c r="M75" s="8" t="s">
        <v>498</v>
      </c>
    </row>
    <row r="76" spans="1:13" ht="12.75" customHeight="1">
      <c r="A76" s="8" t="s">
        <v>192</v>
      </c>
      <c r="B76" s="6">
        <v>41472</v>
      </c>
      <c r="C76" s="8" t="s">
        <v>485</v>
      </c>
      <c r="D76" s="11">
        <v>303</v>
      </c>
      <c r="E76" s="17">
        <v>76389</v>
      </c>
      <c r="F76" s="11">
        <v>574</v>
      </c>
      <c r="G76" s="11">
        <v>301</v>
      </c>
      <c r="H76" s="8" t="s">
        <v>499</v>
      </c>
      <c r="I76" s="8">
        <v>1.1000000000000001</v>
      </c>
      <c r="J76" s="15">
        <f t="shared" si="9"/>
        <v>84027.900000000009</v>
      </c>
      <c r="K76" s="21">
        <v>0.24</v>
      </c>
      <c r="L76" s="9">
        <f t="shared" si="1"/>
        <v>72.239999999999995</v>
      </c>
      <c r="M76" s="8" t="s">
        <v>498</v>
      </c>
    </row>
    <row r="77" spans="1:13" ht="12.75" customHeight="1">
      <c r="A77" s="8" t="s">
        <v>192</v>
      </c>
      <c r="B77" s="6">
        <v>41472</v>
      </c>
      <c r="C77" s="8" t="s">
        <v>485</v>
      </c>
      <c r="D77" s="11">
        <v>303</v>
      </c>
      <c r="E77" s="17">
        <v>76389</v>
      </c>
      <c r="F77" s="11">
        <v>574</v>
      </c>
      <c r="G77" s="11">
        <v>301</v>
      </c>
      <c r="H77" s="8" t="s">
        <v>500</v>
      </c>
      <c r="I77" s="8">
        <v>1.1499999999999999</v>
      </c>
      <c r="J77" s="15">
        <f t="shared" si="9"/>
        <v>87847.349999999991</v>
      </c>
      <c r="K77" s="21">
        <v>0.05</v>
      </c>
      <c r="L77" s="9">
        <f t="shared" si="1"/>
        <v>15.05</v>
      </c>
      <c r="M77" s="8" t="s">
        <v>501</v>
      </c>
    </row>
    <row r="78" spans="1:13" ht="14">
      <c r="A78" s="8" t="s">
        <v>192</v>
      </c>
      <c r="B78" s="6">
        <v>41472</v>
      </c>
      <c r="C78" s="8" t="s">
        <v>485</v>
      </c>
      <c r="D78" s="11">
        <v>303</v>
      </c>
      <c r="E78" s="17">
        <v>76389</v>
      </c>
      <c r="F78" s="11">
        <v>574</v>
      </c>
      <c r="G78" s="11">
        <v>301</v>
      </c>
      <c r="H78" s="8" t="s">
        <v>502</v>
      </c>
      <c r="I78" s="8">
        <v>1.2</v>
      </c>
      <c r="J78" s="15">
        <f t="shared" si="9"/>
        <v>91666.8</v>
      </c>
      <c r="K78" s="21">
        <v>0.03</v>
      </c>
      <c r="L78" s="9">
        <f t="shared" si="1"/>
        <v>9.0299999999999994</v>
      </c>
      <c r="M78" s="8" t="s">
        <v>501</v>
      </c>
    </row>
    <row r="79" spans="1:13" ht="14">
      <c r="A79" s="8" t="s">
        <v>192</v>
      </c>
      <c r="B79" s="6">
        <v>41472</v>
      </c>
      <c r="C79" s="8" t="s">
        <v>485</v>
      </c>
      <c r="D79" s="11">
        <v>303</v>
      </c>
      <c r="E79" s="17">
        <v>76389</v>
      </c>
      <c r="F79" s="11">
        <v>574</v>
      </c>
      <c r="G79" s="11">
        <v>301</v>
      </c>
      <c r="H79" s="8" t="s">
        <v>503</v>
      </c>
      <c r="I79" s="8">
        <v>1.25</v>
      </c>
      <c r="J79" s="15">
        <f t="shared" si="9"/>
        <v>95486.25</v>
      </c>
      <c r="K79" s="21">
        <v>0.02</v>
      </c>
      <c r="L79" s="9">
        <f t="shared" si="1"/>
        <v>6.0200000000000005</v>
      </c>
      <c r="M79" s="8" t="s">
        <v>501</v>
      </c>
    </row>
    <row r="80" spans="1:13" ht="14">
      <c r="A80" s="8" t="s">
        <v>192</v>
      </c>
      <c r="B80" s="6">
        <v>41472</v>
      </c>
      <c r="C80" s="8" t="s">
        <v>485</v>
      </c>
      <c r="D80" s="11">
        <v>303</v>
      </c>
      <c r="E80" s="17">
        <v>76389</v>
      </c>
      <c r="F80" s="11">
        <v>574</v>
      </c>
      <c r="G80" s="11">
        <v>301</v>
      </c>
      <c r="H80" s="8" t="s">
        <v>504</v>
      </c>
      <c r="I80" s="8">
        <v>1.3</v>
      </c>
      <c r="J80" s="15">
        <f t="shared" si="9"/>
        <v>99305.7</v>
      </c>
      <c r="K80" s="21">
        <v>0.02</v>
      </c>
      <c r="L80" s="9">
        <f t="shared" si="1"/>
        <v>6.0200000000000005</v>
      </c>
      <c r="M80" s="8" t="s">
        <v>501</v>
      </c>
    </row>
    <row r="81" spans="1:13" ht="14">
      <c r="A81" s="8" t="s">
        <v>192</v>
      </c>
      <c r="B81" s="6">
        <v>41472</v>
      </c>
      <c r="C81" s="8" t="s">
        <v>485</v>
      </c>
      <c r="D81" s="11">
        <v>303</v>
      </c>
      <c r="E81" s="17">
        <v>76389</v>
      </c>
      <c r="F81" s="11">
        <v>574</v>
      </c>
      <c r="G81" s="11">
        <v>301</v>
      </c>
      <c r="H81" s="8" t="s">
        <v>505</v>
      </c>
      <c r="I81" s="8">
        <v>1.4</v>
      </c>
      <c r="J81" s="15">
        <f t="shared" si="9"/>
        <v>0</v>
      </c>
      <c r="K81" s="21">
        <v>0</v>
      </c>
      <c r="L81" s="9">
        <f t="shared" si="1"/>
        <v>0</v>
      </c>
      <c r="M81" s="8" t="s">
        <v>501</v>
      </c>
    </row>
    <row r="82" spans="1:13" ht="14">
      <c r="A82" s="8" t="s">
        <v>192</v>
      </c>
      <c r="B82" s="6">
        <v>41472</v>
      </c>
      <c r="C82" s="8" t="s">
        <v>485</v>
      </c>
      <c r="D82" s="11">
        <v>303</v>
      </c>
      <c r="E82" s="17">
        <v>76389</v>
      </c>
      <c r="F82" s="11">
        <v>574</v>
      </c>
      <c r="G82" s="11">
        <v>301</v>
      </c>
      <c r="H82" s="8" t="s">
        <v>506</v>
      </c>
      <c r="I82" s="8" t="s">
        <v>507</v>
      </c>
      <c r="J82" s="17" t="s">
        <v>507</v>
      </c>
      <c r="K82" s="21">
        <v>0</v>
      </c>
      <c r="L82" s="9">
        <f t="shared" si="1"/>
        <v>0</v>
      </c>
      <c r="M82" s="8" t="s">
        <v>501</v>
      </c>
    </row>
    <row r="83" spans="1:13" ht="14">
      <c r="A83" s="8" t="s">
        <v>193</v>
      </c>
      <c r="B83" s="6">
        <v>41458</v>
      </c>
      <c r="C83" s="8" t="s">
        <v>485</v>
      </c>
      <c r="D83" s="11">
        <v>331</v>
      </c>
      <c r="E83" s="17">
        <v>77110</v>
      </c>
      <c r="F83" s="11">
        <v>652</v>
      </c>
      <c r="G83" s="11">
        <v>325</v>
      </c>
      <c r="H83" s="8" t="s">
        <v>495</v>
      </c>
      <c r="I83" s="8">
        <v>1</v>
      </c>
      <c r="J83" s="15">
        <f t="shared" ref="J83:J90" si="10">E83*I83*IF(K83&lt;=0,0,1)</f>
        <v>77110</v>
      </c>
      <c r="K83" s="21">
        <v>1</v>
      </c>
      <c r="L83" s="9">
        <f t="shared" si="1"/>
        <v>325</v>
      </c>
      <c r="M83" s="8" t="s">
        <v>496</v>
      </c>
    </row>
    <row r="84" spans="1:13" ht="14">
      <c r="A84" s="8" t="s">
        <v>193</v>
      </c>
      <c r="B84" s="6">
        <v>41458</v>
      </c>
      <c r="C84" s="8" t="s">
        <v>485</v>
      </c>
      <c r="D84" s="11">
        <v>331</v>
      </c>
      <c r="E84" s="17">
        <v>77110</v>
      </c>
      <c r="F84" s="11">
        <v>652</v>
      </c>
      <c r="G84" s="11">
        <v>325</v>
      </c>
      <c r="H84" s="8" t="s">
        <v>497</v>
      </c>
      <c r="I84" s="8">
        <v>1.0489999999999999</v>
      </c>
      <c r="J84" s="15">
        <f t="shared" si="10"/>
        <v>80888.39</v>
      </c>
      <c r="K84" s="21">
        <v>0.64</v>
      </c>
      <c r="L84" s="9">
        <f t="shared" si="1"/>
        <v>208</v>
      </c>
      <c r="M84" s="8" t="s">
        <v>498</v>
      </c>
    </row>
    <row r="85" spans="1:13" ht="14">
      <c r="A85" s="8" t="s">
        <v>193</v>
      </c>
      <c r="B85" s="6">
        <v>41458</v>
      </c>
      <c r="C85" s="8" t="s">
        <v>485</v>
      </c>
      <c r="D85" s="11">
        <v>331</v>
      </c>
      <c r="E85" s="17">
        <v>77110</v>
      </c>
      <c r="F85" s="11">
        <v>652</v>
      </c>
      <c r="G85" s="11">
        <v>325</v>
      </c>
      <c r="H85" s="8" t="s">
        <v>499</v>
      </c>
      <c r="I85" s="8">
        <v>1.1000000000000001</v>
      </c>
      <c r="J85" s="15">
        <f t="shared" si="10"/>
        <v>84821</v>
      </c>
      <c r="K85" s="21">
        <v>0.24</v>
      </c>
      <c r="L85" s="9">
        <f t="shared" si="1"/>
        <v>78</v>
      </c>
      <c r="M85" s="8" t="s">
        <v>498</v>
      </c>
    </row>
    <row r="86" spans="1:13" ht="14">
      <c r="A86" s="8" t="s">
        <v>193</v>
      </c>
      <c r="B86" s="6">
        <v>41458</v>
      </c>
      <c r="C86" s="8" t="s">
        <v>485</v>
      </c>
      <c r="D86" s="11">
        <v>331</v>
      </c>
      <c r="E86" s="17">
        <v>77110</v>
      </c>
      <c r="F86" s="11">
        <v>652</v>
      </c>
      <c r="G86" s="11">
        <v>325</v>
      </c>
      <c r="H86" s="8" t="s">
        <v>500</v>
      </c>
      <c r="I86" s="8">
        <v>1.1499999999999999</v>
      </c>
      <c r="J86" s="15">
        <f t="shared" si="10"/>
        <v>88676.5</v>
      </c>
      <c r="K86" s="21">
        <v>0.05</v>
      </c>
      <c r="L86" s="9">
        <f t="shared" si="1"/>
        <v>16.25</v>
      </c>
      <c r="M86" s="8" t="s">
        <v>501</v>
      </c>
    </row>
    <row r="87" spans="1:13" ht="14">
      <c r="A87" s="8" t="s">
        <v>193</v>
      </c>
      <c r="B87" s="6">
        <v>41458</v>
      </c>
      <c r="C87" s="8" t="s">
        <v>485</v>
      </c>
      <c r="D87" s="11">
        <v>331</v>
      </c>
      <c r="E87" s="17">
        <v>77110</v>
      </c>
      <c r="F87" s="11">
        <v>652</v>
      </c>
      <c r="G87" s="11">
        <v>325</v>
      </c>
      <c r="H87" s="8" t="s">
        <v>502</v>
      </c>
      <c r="I87" s="8">
        <v>1.2</v>
      </c>
      <c r="J87" s="15">
        <f t="shared" si="10"/>
        <v>92532</v>
      </c>
      <c r="K87" s="21">
        <v>0.03</v>
      </c>
      <c r="L87" s="9">
        <f t="shared" si="1"/>
        <v>9.75</v>
      </c>
      <c r="M87" s="8" t="s">
        <v>501</v>
      </c>
    </row>
    <row r="88" spans="1:13" ht="14">
      <c r="A88" s="8" t="s">
        <v>193</v>
      </c>
      <c r="B88" s="6">
        <v>41458</v>
      </c>
      <c r="C88" s="8" t="s">
        <v>485</v>
      </c>
      <c r="D88" s="11">
        <v>331</v>
      </c>
      <c r="E88" s="17">
        <v>77110</v>
      </c>
      <c r="F88" s="11">
        <v>652</v>
      </c>
      <c r="G88" s="11">
        <v>325</v>
      </c>
      <c r="H88" s="8" t="s">
        <v>503</v>
      </c>
      <c r="I88" s="8">
        <v>1.25</v>
      </c>
      <c r="J88" s="15">
        <f t="shared" si="10"/>
        <v>96387.5</v>
      </c>
      <c r="K88" s="21">
        <v>0.02</v>
      </c>
      <c r="L88" s="9">
        <f t="shared" si="1"/>
        <v>6.5</v>
      </c>
      <c r="M88" s="8" t="s">
        <v>501</v>
      </c>
    </row>
    <row r="89" spans="1:13" ht="14">
      <c r="A89" s="8" t="s">
        <v>193</v>
      </c>
      <c r="B89" s="6">
        <v>41458</v>
      </c>
      <c r="C89" s="8" t="s">
        <v>485</v>
      </c>
      <c r="D89" s="11">
        <v>331</v>
      </c>
      <c r="E89" s="17">
        <v>77110</v>
      </c>
      <c r="F89" s="11">
        <v>652</v>
      </c>
      <c r="G89" s="11">
        <v>325</v>
      </c>
      <c r="H89" s="8" t="s">
        <v>504</v>
      </c>
      <c r="I89" s="8">
        <v>1.3</v>
      </c>
      <c r="J89" s="15">
        <f t="shared" si="10"/>
        <v>100243</v>
      </c>
      <c r="K89" s="21">
        <v>0.02</v>
      </c>
      <c r="L89" s="9">
        <f t="shared" si="1"/>
        <v>6.5</v>
      </c>
      <c r="M89" s="8" t="s">
        <v>501</v>
      </c>
    </row>
    <row r="90" spans="1:13" ht="14">
      <c r="A90" s="8" t="s">
        <v>193</v>
      </c>
      <c r="B90" s="6">
        <v>41458</v>
      </c>
      <c r="C90" s="8" t="s">
        <v>485</v>
      </c>
      <c r="D90" s="11">
        <v>331</v>
      </c>
      <c r="E90" s="17">
        <v>77110</v>
      </c>
      <c r="F90" s="11">
        <v>652</v>
      </c>
      <c r="G90" s="11">
        <v>325</v>
      </c>
      <c r="H90" s="8" t="s">
        <v>505</v>
      </c>
      <c r="I90" s="8">
        <v>1.4</v>
      </c>
      <c r="J90" s="15">
        <f t="shared" si="10"/>
        <v>0</v>
      </c>
      <c r="K90" s="21">
        <v>0</v>
      </c>
      <c r="L90" s="9">
        <f t="shared" si="1"/>
        <v>0</v>
      </c>
      <c r="M90" s="8" t="s">
        <v>501</v>
      </c>
    </row>
    <row r="91" spans="1:13" ht="14">
      <c r="A91" s="8" t="s">
        <v>193</v>
      </c>
      <c r="B91" s="6">
        <v>41458</v>
      </c>
      <c r="C91" s="8" t="s">
        <v>485</v>
      </c>
      <c r="D91" s="11">
        <v>331</v>
      </c>
      <c r="E91" s="17">
        <v>77110</v>
      </c>
      <c r="F91" s="11">
        <v>652</v>
      </c>
      <c r="G91" s="11">
        <v>325</v>
      </c>
      <c r="H91" s="8" t="s">
        <v>506</v>
      </c>
      <c r="I91" s="8" t="s">
        <v>507</v>
      </c>
      <c r="J91" s="17" t="s">
        <v>507</v>
      </c>
      <c r="K91" s="21">
        <v>0</v>
      </c>
      <c r="L91" s="9">
        <f t="shared" si="1"/>
        <v>0</v>
      </c>
      <c r="M91" s="8" t="s">
        <v>501</v>
      </c>
    </row>
    <row r="92" spans="1:13" ht="14">
      <c r="A92" s="8" t="s">
        <v>194</v>
      </c>
      <c r="B92" s="6">
        <v>41444</v>
      </c>
      <c r="C92" s="8" t="s">
        <v>485</v>
      </c>
      <c r="D92" s="11">
        <v>305</v>
      </c>
      <c r="E92" s="17">
        <v>81751</v>
      </c>
      <c r="F92" s="11">
        <v>734</v>
      </c>
      <c r="G92" s="11">
        <v>304</v>
      </c>
      <c r="H92" s="8" t="s">
        <v>495</v>
      </c>
      <c r="I92" s="8">
        <v>1</v>
      </c>
      <c r="J92" s="15">
        <f t="shared" ref="J92:J99" si="11">E92*I92*IF(K92&lt;=0,0,1)</f>
        <v>81751</v>
      </c>
      <c r="K92" s="21">
        <v>1</v>
      </c>
      <c r="L92" s="9">
        <f t="shared" si="1"/>
        <v>304</v>
      </c>
      <c r="M92" s="8" t="s">
        <v>496</v>
      </c>
    </row>
    <row r="93" spans="1:13" ht="14">
      <c r="A93" s="8" t="s">
        <v>194</v>
      </c>
      <c r="B93" s="6">
        <v>41444</v>
      </c>
      <c r="C93" s="8" t="s">
        <v>485</v>
      </c>
      <c r="D93" s="11">
        <v>305</v>
      </c>
      <c r="E93" s="17">
        <v>81751</v>
      </c>
      <c r="F93" s="11">
        <v>734</v>
      </c>
      <c r="G93" s="11">
        <v>304</v>
      </c>
      <c r="H93" s="8" t="s">
        <v>497</v>
      </c>
      <c r="I93" s="8">
        <v>1.0489999999999999</v>
      </c>
      <c r="J93" s="15">
        <f t="shared" si="11"/>
        <v>85756.798999999999</v>
      </c>
      <c r="K93" s="21">
        <v>0.64</v>
      </c>
      <c r="L93" s="9">
        <f t="shared" si="1"/>
        <v>194.56</v>
      </c>
      <c r="M93" s="8" t="s">
        <v>498</v>
      </c>
    </row>
    <row r="94" spans="1:13" ht="14">
      <c r="A94" s="8" t="s">
        <v>194</v>
      </c>
      <c r="B94" s="6">
        <v>41444</v>
      </c>
      <c r="C94" s="8" t="s">
        <v>485</v>
      </c>
      <c r="D94" s="11">
        <v>305</v>
      </c>
      <c r="E94" s="17">
        <v>81751</v>
      </c>
      <c r="F94" s="11">
        <v>734</v>
      </c>
      <c r="G94" s="11">
        <v>304</v>
      </c>
      <c r="H94" s="8" t="s">
        <v>499</v>
      </c>
      <c r="I94" s="8">
        <v>1.1000000000000001</v>
      </c>
      <c r="J94" s="15">
        <f t="shared" si="11"/>
        <v>89926.1</v>
      </c>
      <c r="K94" s="21">
        <v>0.24</v>
      </c>
      <c r="L94" s="9">
        <f t="shared" si="1"/>
        <v>72.959999999999994</v>
      </c>
      <c r="M94" s="8" t="s">
        <v>498</v>
      </c>
    </row>
    <row r="95" spans="1:13" ht="14">
      <c r="A95" s="8" t="s">
        <v>194</v>
      </c>
      <c r="B95" s="6">
        <v>41444</v>
      </c>
      <c r="C95" s="8" t="s">
        <v>485</v>
      </c>
      <c r="D95" s="11">
        <v>305</v>
      </c>
      <c r="E95" s="17">
        <v>81751</v>
      </c>
      <c r="F95" s="11">
        <v>734</v>
      </c>
      <c r="G95" s="11">
        <v>304</v>
      </c>
      <c r="H95" s="8" t="s">
        <v>500</v>
      </c>
      <c r="I95" s="8">
        <v>1.1499999999999999</v>
      </c>
      <c r="J95" s="15">
        <f t="shared" si="11"/>
        <v>94013.65</v>
      </c>
      <c r="K95" s="21">
        <v>0.05</v>
      </c>
      <c r="L95" s="9">
        <f t="shared" si="1"/>
        <v>15.200000000000001</v>
      </c>
      <c r="M95" s="8" t="s">
        <v>501</v>
      </c>
    </row>
    <row r="96" spans="1:13" ht="14">
      <c r="A96" s="8" t="s">
        <v>194</v>
      </c>
      <c r="B96" s="6">
        <v>41444</v>
      </c>
      <c r="C96" s="8" t="s">
        <v>485</v>
      </c>
      <c r="D96" s="11">
        <v>305</v>
      </c>
      <c r="E96" s="17">
        <v>81751</v>
      </c>
      <c r="F96" s="11">
        <v>734</v>
      </c>
      <c r="G96" s="11">
        <v>304</v>
      </c>
      <c r="H96" s="8" t="s">
        <v>502</v>
      </c>
      <c r="I96" s="8">
        <v>1.2</v>
      </c>
      <c r="J96" s="15">
        <f t="shared" si="11"/>
        <v>98101.2</v>
      </c>
      <c r="K96" s="21">
        <v>0.03</v>
      </c>
      <c r="L96" s="9">
        <f t="shared" si="1"/>
        <v>9.1199999999999992</v>
      </c>
      <c r="M96" s="8" t="s">
        <v>501</v>
      </c>
    </row>
    <row r="97" spans="1:13" ht="14">
      <c r="A97" s="8" t="s">
        <v>194</v>
      </c>
      <c r="B97" s="6">
        <v>41444</v>
      </c>
      <c r="C97" s="8" t="s">
        <v>485</v>
      </c>
      <c r="D97" s="11">
        <v>305</v>
      </c>
      <c r="E97" s="17">
        <v>81751</v>
      </c>
      <c r="F97" s="11">
        <v>734</v>
      </c>
      <c r="G97" s="11">
        <v>304</v>
      </c>
      <c r="H97" s="8" t="s">
        <v>503</v>
      </c>
      <c r="I97" s="8">
        <v>1.25</v>
      </c>
      <c r="J97" s="15">
        <f t="shared" si="11"/>
        <v>102188.75</v>
      </c>
      <c r="K97" s="21">
        <v>0.02</v>
      </c>
      <c r="L97" s="9">
        <f t="shared" si="1"/>
        <v>6.08</v>
      </c>
      <c r="M97" s="8" t="s">
        <v>501</v>
      </c>
    </row>
    <row r="98" spans="1:13" ht="14">
      <c r="A98" s="8" t="s">
        <v>194</v>
      </c>
      <c r="B98" s="6">
        <v>41444</v>
      </c>
      <c r="C98" s="8" t="s">
        <v>485</v>
      </c>
      <c r="D98" s="11">
        <v>305</v>
      </c>
      <c r="E98" s="17">
        <v>81751</v>
      </c>
      <c r="F98" s="11">
        <v>734</v>
      </c>
      <c r="G98" s="11">
        <v>304</v>
      </c>
      <c r="H98" s="8" t="s">
        <v>504</v>
      </c>
      <c r="I98" s="8">
        <v>1.3</v>
      </c>
      <c r="J98" s="15">
        <f t="shared" si="11"/>
        <v>106276.3</v>
      </c>
      <c r="K98" s="21">
        <v>0.02</v>
      </c>
      <c r="L98" s="9">
        <f t="shared" si="1"/>
        <v>6.08</v>
      </c>
      <c r="M98" s="8" t="s">
        <v>501</v>
      </c>
    </row>
    <row r="99" spans="1:13" ht="14">
      <c r="A99" s="8" t="s">
        <v>194</v>
      </c>
      <c r="B99" s="6">
        <v>41444</v>
      </c>
      <c r="C99" s="8" t="s">
        <v>485</v>
      </c>
      <c r="D99" s="11">
        <v>305</v>
      </c>
      <c r="E99" s="17">
        <v>81751</v>
      </c>
      <c r="F99" s="11">
        <v>734</v>
      </c>
      <c r="G99" s="11">
        <v>304</v>
      </c>
      <c r="H99" s="8" t="s">
        <v>505</v>
      </c>
      <c r="I99" s="8">
        <v>1.4</v>
      </c>
      <c r="J99" s="15">
        <f t="shared" si="11"/>
        <v>0</v>
      </c>
      <c r="K99" s="21">
        <v>0</v>
      </c>
      <c r="L99" s="9">
        <f t="shared" si="1"/>
        <v>0</v>
      </c>
      <c r="M99" s="8" t="s">
        <v>501</v>
      </c>
    </row>
    <row r="100" spans="1:13" ht="14">
      <c r="A100" s="8" t="s">
        <v>194</v>
      </c>
      <c r="B100" s="6">
        <v>41444</v>
      </c>
      <c r="C100" s="8" t="s">
        <v>485</v>
      </c>
      <c r="D100" s="11">
        <v>305</v>
      </c>
      <c r="E100" s="17">
        <v>81751</v>
      </c>
      <c r="F100" s="11">
        <v>734</v>
      </c>
      <c r="G100" s="11">
        <v>304</v>
      </c>
      <c r="H100" s="8" t="s">
        <v>506</v>
      </c>
      <c r="I100" s="8" t="s">
        <v>507</v>
      </c>
      <c r="J100" s="17" t="s">
        <v>507</v>
      </c>
      <c r="K100" s="21">
        <v>0</v>
      </c>
      <c r="L100" s="9">
        <f t="shared" si="1"/>
        <v>0</v>
      </c>
      <c r="M100" s="8" t="s">
        <v>501</v>
      </c>
    </row>
    <row r="101" spans="1:13" ht="14">
      <c r="A101" s="8" t="s">
        <v>195</v>
      </c>
      <c r="B101" s="6">
        <v>41430</v>
      </c>
      <c r="C101" s="8" t="s">
        <v>485</v>
      </c>
      <c r="D101" s="11">
        <v>302</v>
      </c>
      <c r="E101" s="17">
        <v>75000</v>
      </c>
      <c r="F101" s="11">
        <v>732</v>
      </c>
      <c r="G101" s="11">
        <v>274</v>
      </c>
      <c r="H101" s="8" t="s">
        <v>495</v>
      </c>
      <c r="I101" s="8">
        <v>1</v>
      </c>
      <c r="J101" s="15">
        <f t="shared" ref="J101:J108" si="12">E101*I101*IF(K101&lt;=0,0,1)</f>
        <v>75000</v>
      </c>
      <c r="K101" s="21">
        <v>1</v>
      </c>
      <c r="L101" s="9">
        <f t="shared" si="1"/>
        <v>274</v>
      </c>
      <c r="M101" s="8" t="s">
        <v>496</v>
      </c>
    </row>
    <row r="102" spans="1:13" ht="14">
      <c r="A102" s="8" t="s">
        <v>195</v>
      </c>
      <c r="B102" s="6">
        <v>41430</v>
      </c>
      <c r="C102" s="8" t="s">
        <v>485</v>
      </c>
      <c r="D102" s="11">
        <v>302</v>
      </c>
      <c r="E102" s="17">
        <v>75000</v>
      </c>
      <c r="F102" s="11">
        <v>732</v>
      </c>
      <c r="G102" s="11">
        <v>274</v>
      </c>
      <c r="H102" s="8" t="s">
        <v>497</v>
      </c>
      <c r="I102" s="8">
        <v>1.0489999999999999</v>
      </c>
      <c r="J102" s="15">
        <f t="shared" si="12"/>
        <v>78675</v>
      </c>
      <c r="K102" s="21">
        <v>0.64</v>
      </c>
      <c r="L102" s="9">
        <f t="shared" si="1"/>
        <v>175.36</v>
      </c>
      <c r="M102" s="8" t="s">
        <v>498</v>
      </c>
    </row>
    <row r="103" spans="1:13" ht="14">
      <c r="A103" s="8" t="s">
        <v>195</v>
      </c>
      <c r="B103" s="6">
        <v>41430</v>
      </c>
      <c r="C103" s="8" t="s">
        <v>485</v>
      </c>
      <c r="D103" s="11">
        <v>302</v>
      </c>
      <c r="E103" s="17">
        <v>75000</v>
      </c>
      <c r="F103" s="11">
        <v>732</v>
      </c>
      <c r="G103" s="11">
        <v>274</v>
      </c>
      <c r="H103" s="8" t="s">
        <v>499</v>
      </c>
      <c r="I103" s="8">
        <v>1.1000000000000001</v>
      </c>
      <c r="J103" s="15">
        <f t="shared" si="12"/>
        <v>82500</v>
      </c>
      <c r="K103" s="21">
        <v>0.24</v>
      </c>
      <c r="L103" s="9">
        <f t="shared" si="1"/>
        <v>65.759999999999991</v>
      </c>
      <c r="M103" s="8" t="s">
        <v>498</v>
      </c>
    </row>
    <row r="104" spans="1:13" ht="14">
      <c r="A104" s="8" t="s">
        <v>195</v>
      </c>
      <c r="B104" s="6">
        <v>41430</v>
      </c>
      <c r="C104" s="8" t="s">
        <v>485</v>
      </c>
      <c r="D104" s="11">
        <v>302</v>
      </c>
      <c r="E104" s="17">
        <v>75000</v>
      </c>
      <c r="F104" s="11">
        <v>732</v>
      </c>
      <c r="G104" s="11">
        <v>274</v>
      </c>
      <c r="H104" s="8" t="s">
        <v>500</v>
      </c>
      <c r="I104" s="8">
        <v>1.1499999999999999</v>
      </c>
      <c r="J104" s="15">
        <f t="shared" si="12"/>
        <v>86250</v>
      </c>
      <c r="K104" s="21">
        <v>0.05</v>
      </c>
      <c r="L104" s="9">
        <f t="shared" si="1"/>
        <v>13.700000000000001</v>
      </c>
      <c r="M104" s="8" t="s">
        <v>501</v>
      </c>
    </row>
    <row r="105" spans="1:13" ht="14">
      <c r="A105" s="8" t="s">
        <v>195</v>
      </c>
      <c r="B105" s="6">
        <v>41430</v>
      </c>
      <c r="C105" s="8" t="s">
        <v>485</v>
      </c>
      <c r="D105" s="11">
        <v>302</v>
      </c>
      <c r="E105" s="17">
        <v>75000</v>
      </c>
      <c r="F105" s="11">
        <v>732</v>
      </c>
      <c r="G105" s="11">
        <v>274</v>
      </c>
      <c r="H105" s="8" t="s">
        <v>502</v>
      </c>
      <c r="I105" s="8">
        <v>1.2</v>
      </c>
      <c r="J105" s="15">
        <f t="shared" si="12"/>
        <v>90000</v>
      </c>
      <c r="K105" s="21">
        <v>0.03</v>
      </c>
      <c r="L105" s="9">
        <f t="shared" si="1"/>
        <v>8.2199999999999989</v>
      </c>
      <c r="M105" s="8" t="s">
        <v>501</v>
      </c>
    </row>
    <row r="106" spans="1:13" ht="14">
      <c r="A106" s="8" t="s">
        <v>195</v>
      </c>
      <c r="B106" s="6">
        <v>41430</v>
      </c>
      <c r="C106" s="8" t="s">
        <v>485</v>
      </c>
      <c r="D106" s="11">
        <v>302</v>
      </c>
      <c r="E106" s="17">
        <v>75000</v>
      </c>
      <c r="F106" s="11">
        <v>732</v>
      </c>
      <c r="G106" s="11">
        <v>274</v>
      </c>
      <c r="H106" s="8" t="s">
        <v>503</v>
      </c>
      <c r="I106" s="8">
        <v>1.25</v>
      </c>
      <c r="J106" s="15">
        <f t="shared" si="12"/>
        <v>93750</v>
      </c>
      <c r="K106" s="21">
        <v>0.02</v>
      </c>
      <c r="L106" s="9">
        <f t="shared" si="1"/>
        <v>5.48</v>
      </c>
      <c r="M106" s="8" t="s">
        <v>501</v>
      </c>
    </row>
    <row r="107" spans="1:13" ht="14">
      <c r="A107" s="8" t="s">
        <v>195</v>
      </c>
      <c r="B107" s="6">
        <v>41430</v>
      </c>
      <c r="C107" s="8" t="s">
        <v>485</v>
      </c>
      <c r="D107" s="11">
        <v>302</v>
      </c>
      <c r="E107" s="17">
        <v>75000</v>
      </c>
      <c r="F107" s="11">
        <v>732</v>
      </c>
      <c r="G107" s="11">
        <v>274</v>
      </c>
      <c r="H107" s="8" t="s">
        <v>504</v>
      </c>
      <c r="I107" s="8">
        <v>1.3</v>
      </c>
      <c r="J107" s="15">
        <f t="shared" si="12"/>
        <v>97500</v>
      </c>
      <c r="K107" s="21">
        <v>0.02</v>
      </c>
      <c r="L107" s="9">
        <f t="shared" si="1"/>
        <v>5.48</v>
      </c>
      <c r="M107" s="8" t="s">
        <v>501</v>
      </c>
    </row>
    <row r="108" spans="1:13" ht="14">
      <c r="A108" s="8" t="s">
        <v>195</v>
      </c>
      <c r="B108" s="6">
        <v>41430</v>
      </c>
      <c r="C108" s="8" t="s">
        <v>485</v>
      </c>
      <c r="D108" s="11">
        <v>302</v>
      </c>
      <c r="E108" s="17">
        <v>75000</v>
      </c>
      <c r="F108" s="11">
        <v>732</v>
      </c>
      <c r="G108" s="11">
        <v>274</v>
      </c>
      <c r="H108" s="8" t="s">
        <v>505</v>
      </c>
      <c r="I108" s="8">
        <v>1.4</v>
      </c>
      <c r="J108" s="15">
        <f t="shared" si="12"/>
        <v>0</v>
      </c>
      <c r="K108" s="21">
        <v>0</v>
      </c>
      <c r="L108" s="9">
        <f t="shared" si="1"/>
        <v>0</v>
      </c>
      <c r="M108" s="8" t="s">
        <v>501</v>
      </c>
    </row>
    <row r="109" spans="1:13" ht="14">
      <c r="A109" s="8" t="s">
        <v>195</v>
      </c>
      <c r="B109" s="6">
        <v>41430</v>
      </c>
      <c r="C109" s="8" t="s">
        <v>485</v>
      </c>
      <c r="D109" s="11">
        <v>302</v>
      </c>
      <c r="E109" s="17">
        <v>75000</v>
      </c>
      <c r="F109" s="11">
        <v>732</v>
      </c>
      <c r="G109" s="11">
        <v>274</v>
      </c>
      <c r="H109" s="8" t="s">
        <v>506</v>
      </c>
      <c r="I109" s="8" t="s">
        <v>507</v>
      </c>
      <c r="J109" s="17" t="s">
        <v>507</v>
      </c>
      <c r="K109" s="21">
        <v>0</v>
      </c>
      <c r="L109" s="9">
        <f t="shared" si="1"/>
        <v>0</v>
      </c>
      <c r="M109" s="8" t="s">
        <v>501</v>
      </c>
    </row>
    <row r="110" spans="1:13" ht="14">
      <c r="A110" s="8" t="s">
        <v>190</v>
      </c>
      <c r="B110" s="6">
        <v>41507</v>
      </c>
      <c r="C110" s="8" t="s">
        <v>486</v>
      </c>
      <c r="D110" s="11">
        <v>491</v>
      </c>
      <c r="E110" s="17">
        <v>1722</v>
      </c>
      <c r="F110" s="11">
        <v>615</v>
      </c>
      <c r="G110" s="11">
        <v>449</v>
      </c>
      <c r="H110" s="8" t="s">
        <v>495</v>
      </c>
      <c r="I110" s="8">
        <v>1</v>
      </c>
      <c r="J110" s="15">
        <f t="shared" ref="J110:J117" si="13">E110*I110*IF(K110&lt;=0,0,1)</f>
        <v>1722</v>
      </c>
      <c r="K110" s="21">
        <v>1</v>
      </c>
      <c r="L110" s="9">
        <f t="shared" si="1"/>
        <v>449</v>
      </c>
      <c r="M110" s="8" t="s">
        <v>496</v>
      </c>
    </row>
    <row r="111" spans="1:13" ht="14">
      <c r="A111" s="8" t="s">
        <v>190</v>
      </c>
      <c r="B111" s="6">
        <v>41507</v>
      </c>
      <c r="C111" s="8" t="s">
        <v>486</v>
      </c>
      <c r="D111" s="11">
        <v>491</v>
      </c>
      <c r="E111" s="17">
        <v>1722</v>
      </c>
      <c r="F111" s="11">
        <v>615</v>
      </c>
      <c r="G111" s="11">
        <v>449</v>
      </c>
      <c r="H111" s="8" t="s">
        <v>497</v>
      </c>
      <c r="I111" s="8">
        <v>1.0489999999999999</v>
      </c>
      <c r="J111" s="15">
        <f t="shared" si="13"/>
        <v>1806.3779999999999</v>
      </c>
      <c r="K111" s="21">
        <v>0.06</v>
      </c>
      <c r="L111" s="9">
        <f t="shared" si="1"/>
        <v>26.939999999999998</v>
      </c>
      <c r="M111" s="8" t="s">
        <v>498</v>
      </c>
    </row>
    <row r="112" spans="1:13" ht="14">
      <c r="A112" s="8" t="s">
        <v>190</v>
      </c>
      <c r="B112" s="6">
        <v>41507</v>
      </c>
      <c r="C112" s="8" t="s">
        <v>486</v>
      </c>
      <c r="D112" s="11">
        <v>491</v>
      </c>
      <c r="E112" s="17">
        <v>1722</v>
      </c>
      <c r="F112" s="11">
        <v>615</v>
      </c>
      <c r="G112" s="11">
        <v>449</v>
      </c>
      <c r="H112" s="8" t="s">
        <v>499</v>
      </c>
      <c r="I112" s="8">
        <v>1.1000000000000001</v>
      </c>
      <c r="J112" s="15">
        <f t="shared" si="13"/>
        <v>1894.2</v>
      </c>
      <c r="K112" s="21">
        <v>0.06</v>
      </c>
      <c r="L112" s="9">
        <f t="shared" si="1"/>
        <v>26.939999999999998</v>
      </c>
      <c r="M112" s="8" t="s">
        <v>498</v>
      </c>
    </row>
    <row r="113" spans="1:13" ht="14">
      <c r="A113" s="8" t="s">
        <v>190</v>
      </c>
      <c r="B113" s="6">
        <v>41507</v>
      </c>
      <c r="C113" s="8" t="s">
        <v>486</v>
      </c>
      <c r="D113" s="11">
        <v>491</v>
      </c>
      <c r="E113" s="17">
        <v>1722</v>
      </c>
      <c r="F113" s="11">
        <v>615</v>
      </c>
      <c r="G113" s="11">
        <v>449</v>
      </c>
      <c r="H113" s="8" t="s">
        <v>500</v>
      </c>
      <c r="I113" s="8">
        <v>1.1499999999999999</v>
      </c>
      <c r="J113" s="15">
        <f t="shared" si="13"/>
        <v>1980.3</v>
      </c>
      <c r="K113" s="21">
        <v>0.11</v>
      </c>
      <c r="L113" s="9">
        <f t="shared" si="1"/>
        <v>49.39</v>
      </c>
      <c r="M113" s="8" t="s">
        <v>501</v>
      </c>
    </row>
    <row r="114" spans="1:13" ht="14">
      <c r="A114" s="8" t="s">
        <v>190</v>
      </c>
      <c r="B114" s="6">
        <v>41507</v>
      </c>
      <c r="C114" s="8" t="s">
        <v>486</v>
      </c>
      <c r="D114" s="11">
        <v>491</v>
      </c>
      <c r="E114" s="17">
        <v>1722</v>
      </c>
      <c r="F114" s="11">
        <v>615</v>
      </c>
      <c r="G114" s="11">
        <v>449</v>
      </c>
      <c r="H114" s="8" t="s">
        <v>502</v>
      </c>
      <c r="I114" s="8">
        <v>1.2</v>
      </c>
      <c r="J114" s="15">
        <f t="shared" si="13"/>
        <v>2066.4</v>
      </c>
      <c r="K114" s="21">
        <v>0.14000000000000001</v>
      </c>
      <c r="L114" s="9">
        <f t="shared" si="1"/>
        <v>62.860000000000007</v>
      </c>
      <c r="M114" s="8" t="s">
        <v>501</v>
      </c>
    </row>
    <row r="115" spans="1:13" ht="14">
      <c r="A115" s="8" t="s">
        <v>190</v>
      </c>
      <c r="B115" s="6">
        <v>41507</v>
      </c>
      <c r="C115" s="8" t="s">
        <v>486</v>
      </c>
      <c r="D115" s="11">
        <v>491</v>
      </c>
      <c r="E115" s="17">
        <v>1722</v>
      </c>
      <c r="F115" s="11">
        <v>615</v>
      </c>
      <c r="G115" s="11">
        <v>449</v>
      </c>
      <c r="H115" s="8" t="s">
        <v>503</v>
      </c>
      <c r="I115" s="8">
        <v>1.25</v>
      </c>
      <c r="J115" s="15">
        <f t="shared" si="13"/>
        <v>2152.5</v>
      </c>
      <c r="K115" s="21">
        <v>0.17</v>
      </c>
      <c r="L115" s="9">
        <f t="shared" si="1"/>
        <v>76.330000000000013</v>
      </c>
      <c r="M115" s="8" t="s">
        <v>501</v>
      </c>
    </row>
    <row r="116" spans="1:13" ht="14">
      <c r="A116" s="8" t="s">
        <v>190</v>
      </c>
      <c r="B116" s="6">
        <v>41507</v>
      </c>
      <c r="C116" s="8" t="s">
        <v>486</v>
      </c>
      <c r="D116" s="11">
        <v>491</v>
      </c>
      <c r="E116" s="17">
        <v>1722</v>
      </c>
      <c r="F116" s="11">
        <v>615</v>
      </c>
      <c r="G116" s="11">
        <v>449</v>
      </c>
      <c r="H116" s="8" t="s">
        <v>504</v>
      </c>
      <c r="I116" s="8">
        <v>1.3</v>
      </c>
      <c r="J116" s="15">
        <f t="shared" si="13"/>
        <v>2238.6</v>
      </c>
      <c r="K116" s="21">
        <v>0.11</v>
      </c>
      <c r="L116" s="9">
        <f t="shared" si="1"/>
        <v>49.39</v>
      </c>
      <c r="M116" s="8" t="s">
        <v>501</v>
      </c>
    </row>
    <row r="117" spans="1:13" ht="14">
      <c r="A117" s="8" t="s">
        <v>190</v>
      </c>
      <c r="B117" s="6">
        <v>41507</v>
      </c>
      <c r="C117" s="8" t="s">
        <v>486</v>
      </c>
      <c r="D117" s="11">
        <v>491</v>
      </c>
      <c r="E117" s="17">
        <v>1722</v>
      </c>
      <c r="F117" s="11">
        <v>615</v>
      </c>
      <c r="G117" s="11">
        <v>449</v>
      </c>
      <c r="H117" s="8" t="s">
        <v>505</v>
      </c>
      <c r="I117" s="8">
        <v>1.4</v>
      </c>
      <c r="J117" s="15">
        <f t="shared" si="13"/>
        <v>2410.7999999999997</v>
      </c>
      <c r="K117" s="21">
        <v>0.09</v>
      </c>
      <c r="L117" s="9">
        <f t="shared" si="1"/>
        <v>40.409999999999997</v>
      </c>
      <c r="M117" s="8" t="s">
        <v>501</v>
      </c>
    </row>
    <row r="118" spans="1:13" ht="14">
      <c r="A118" s="8" t="s">
        <v>190</v>
      </c>
      <c r="B118" s="6">
        <v>41507</v>
      </c>
      <c r="C118" s="8" t="s">
        <v>486</v>
      </c>
      <c r="D118" s="11">
        <v>491</v>
      </c>
      <c r="E118" s="17">
        <v>1722</v>
      </c>
      <c r="F118" s="11">
        <v>615</v>
      </c>
      <c r="G118" s="11">
        <v>449</v>
      </c>
      <c r="H118" s="8" t="s">
        <v>506</v>
      </c>
      <c r="I118" s="8" t="s">
        <v>507</v>
      </c>
      <c r="J118" s="17" t="s">
        <v>507</v>
      </c>
      <c r="K118" s="21">
        <v>0.26</v>
      </c>
      <c r="L118" s="9">
        <f t="shared" si="1"/>
        <v>116.74000000000001</v>
      </c>
      <c r="M118" s="8" t="s">
        <v>501</v>
      </c>
    </row>
    <row r="119" spans="1:13" ht="14">
      <c r="A119" s="8" t="s">
        <v>191</v>
      </c>
      <c r="B119" s="6">
        <v>41493</v>
      </c>
      <c r="C119" s="8" t="s">
        <v>486</v>
      </c>
      <c r="D119" s="11">
        <v>482</v>
      </c>
      <c r="E119" s="17">
        <v>1792</v>
      </c>
      <c r="F119" s="11">
        <v>568</v>
      </c>
      <c r="G119" s="11">
        <v>481</v>
      </c>
      <c r="H119" s="8" t="s">
        <v>495</v>
      </c>
      <c r="I119" s="8">
        <v>1</v>
      </c>
      <c r="J119" s="15">
        <f t="shared" ref="J119:J126" si="14">E119*I119*IF(K119&lt;=0,0,1)</f>
        <v>1792</v>
      </c>
      <c r="K119" s="21">
        <v>1</v>
      </c>
      <c r="L119" s="9">
        <f t="shared" si="1"/>
        <v>481</v>
      </c>
      <c r="M119" s="8" t="s">
        <v>496</v>
      </c>
    </row>
    <row r="120" spans="1:13" ht="14">
      <c r="A120" s="8" t="s">
        <v>191</v>
      </c>
      <c r="B120" s="6">
        <v>41493</v>
      </c>
      <c r="C120" s="8" t="s">
        <v>486</v>
      </c>
      <c r="D120" s="11">
        <v>482</v>
      </c>
      <c r="E120" s="17">
        <v>1792</v>
      </c>
      <c r="F120" s="11">
        <v>568</v>
      </c>
      <c r="G120" s="11">
        <v>481</v>
      </c>
      <c r="H120" s="8" t="s">
        <v>497</v>
      </c>
      <c r="I120" s="8">
        <v>1.0489999999999999</v>
      </c>
      <c r="J120" s="15">
        <f t="shared" si="14"/>
        <v>1879.808</v>
      </c>
      <c r="K120" s="21">
        <v>0.06</v>
      </c>
      <c r="L120" s="9">
        <f t="shared" si="1"/>
        <v>28.86</v>
      </c>
      <c r="M120" s="8" t="s">
        <v>498</v>
      </c>
    </row>
    <row r="121" spans="1:13" ht="14">
      <c r="A121" s="8" t="s">
        <v>191</v>
      </c>
      <c r="B121" s="6">
        <v>41493</v>
      </c>
      <c r="C121" s="8" t="s">
        <v>486</v>
      </c>
      <c r="D121" s="11">
        <v>482</v>
      </c>
      <c r="E121" s="17">
        <v>1792</v>
      </c>
      <c r="F121" s="11">
        <v>568</v>
      </c>
      <c r="G121" s="11">
        <v>481</v>
      </c>
      <c r="H121" s="8" t="s">
        <v>499</v>
      </c>
      <c r="I121" s="8">
        <v>1.1000000000000001</v>
      </c>
      <c r="J121" s="15">
        <f t="shared" si="14"/>
        <v>1971.2000000000003</v>
      </c>
      <c r="K121" s="21">
        <v>0.06</v>
      </c>
      <c r="L121" s="9">
        <f t="shared" si="1"/>
        <v>28.86</v>
      </c>
      <c r="M121" s="8" t="s">
        <v>498</v>
      </c>
    </row>
    <row r="122" spans="1:13" ht="14">
      <c r="A122" s="8" t="s">
        <v>191</v>
      </c>
      <c r="B122" s="6">
        <v>41493</v>
      </c>
      <c r="C122" s="8" t="s">
        <v>486</v>
      </c>
      <c r="D122" s="11">
        <v>482</v>
      </c>
      <c r="E122" s="17">
        <v>1792</v>
      </c>
      <c r="F122" s="11">
        <v>568</v>
      </c>
      <c r="G122" s="11">
        <v>481</v>
      </c>
      <c r="H122" s="8" t="s">
        <v>500</v>
      </c>
      <c r="I122" s="8">
        <v>1.1499999999999999</v>
      </c>
      <c r="J122" s="15">
        <f t="shared" si="14"/>
        <v>2060.7999999999997</v>
      </c>
      <c r="K122" s="21">
        <v>0.11</v>
      </c>
      <c r="L122" s="9">
        <f t="shared" si="1"/>
        <v>52.910000000000004</v>
      </c>
      <c r="M122" s="8" t="s">
        <v>501</v>
      </c>
    </row>
    <row r="123" spans="1:13" ht="14">
      <c r="A123" s="8" t="s">
        <v>191</v>
      </c>
      <c r="B123" s="6">
        <v>41493</v>
      </c>
      <c r="C123" s="8" t="s">
        <v>486</v>
      </c>
      <c r="D123" s="11">
        <v>482</v>
      </c>
      <c r="E123" s="17">
        <v>1792</v>
      </c>
      <c r="F123" s="11">
        <v>568</v>
      </c>
      <c r="G123" s="11">
        <v>481</v>
      </c>
      <c r="H123" s="8" t="s">
        <v>502</v>
      </c>
      <c r="I123" s="8">
        <v>1.2</v>
      </c>
      <c r="J123" s="15">
        <f t="shared" si="14"/>
        <v>2150.4</v>
      </c>
      <c r="K123" s="21">
        <v>0.14000000000000001</v>
      </c>
      <c r="L123" s="9">
        <f t="shared" si="1"/>
        <v>67.34</v>
      </c>
      <c r="M123" s="8" t="s">
        <v>501</v>
      </c>
    </row>
    <row r="124" spans="1:13" ht="14">
      <c r="A124" s="8" t="s">
        <v>191</v>
      </c>
      <c r="B124" s="6">
        <v>41493</v>
      </c>
      <c r="C124" s="8" t="s">
        <v>486</v>
      </c>
      <c r="D124" s="11">
        <v>482</v>
      </c>
      <c r="E124" s="17">
        <v>1792</v>
      </c>
      <c r="F124" s="11">
        <v>568</v>
      </c>
      <c r="G124" s="11">
        <v>481</v>
      </c>
      <c r="H124" s="8" t="s">
        <v>503</v>
      </c>
      <c r="I124" s="8">
        <v>1.25</v>
      </c>
      <c r="J124" s="15">
        <f t="shared" si="14"/>
        <v>2240</v>
      </c>
      <c r="K124" s="21">
        <v>0.17</v>
      </c>
      <c r="L124" s="9">
        <f t="shared" si="1"/>
        <v>81.77000000000001</v>
      </c>
      <c r="M124" s="8" t="s">
        <v>501</v>
      </c>
    </row>
    <row r="125" spans="1:13" ht="14">
      <c r="A125" s="8" t="s">
        <v>191</v>
      </c>
      <c r="B125" s="6">
        <v>41493</v>
      </c>
      <c r="C125" s="8" t="s">
        <v>486</v>
      </c>
      <c r="D125" s="11">
        <v>482</v>
      </c>
      <c r="E125" s="17">
        <v>1792</v>
      </c>
      <c r="F125" s="11">
        <v>568</v>
      </c>
      <c r="G125" s="11">
        <v>481</v>
      </c>
      <c r="H125" s="8" t="s">
        <v>504</v>
      </c>
      <c r="I125" s="8">
        <v>1.3</v>
      </c>
      <c r="J125" s="15">
        <f t="shared" si="14"/>
        <v>2329.6</v>
      </c>
      <c r="K125" s="21">
        <v>0.11</v>
      </c>
      <c r="L125" s="9">
        <f t="shared" si="1"/>
        <v>52.910000000000004</v>
      </c>
      <c r="M125" s="8" t="s">
        <v>501</v>
      </c>
    </row>
    <row r="126" spans="1:13" ht="14">
      <c r="A126" s="8" t="s">
        <v>191</v>
      </c>
      <c r="B126" s="6">
        <v>41493</v>
      </c>
      <c r="C126" s="8" t="s">
        <v>486</v>
      </c>
      <c r="D126" s="11">
        <v>482</v>
      </c>
      <c r="E126" s="17">
        <v>1792</v>
      </c>
      <c r="F126" s="11">
        <v>568</v>
      </c>
      <c r="G126" s="11">
        <v>481</v>
      </c>
      <c r="H126" s="8" t="s">
        <v>505</v>
      </c>
      <c r="I126" s="8">
        <v>1.4</v>
      </c>
      <c r="J126" s="15">
        <f t="shared" si="14"/>
        <v>2508.7999999999997</v>
      </c>
      <c r="K126" s="21">
        <v>0.09</v>
      </c>
      <c r="L126" s="9">
        <f t="shared" si="1"/>
        <v>43.29</v>
      </c>
      <c r="M126" s="8" t="s">
        <v>501</v>
      </c>
    </row>
    <row r="127" spans="1:13" ht="14">
      <c r="A127" s="8" t="s">
        <v>191</v>
      </c>
      <c r="B127" s="6">
        <v>41493</v>
      </c>
      <c r="C127" s="8" t="s">
        <v>486</v>
      </c>
      <c r="D127" s="11">
        <v>482</v>
      </c>
      <c r="E127" s="17">
        <v>1792</v>
      </c>
      <c r="F127" s="11">
        <v>568</v>
      </c>
      <c r="G127" s="11">
        <v>481</v>
      </c>
      <c r="H127" s="8" t="s">
        <v>506</v>
      </c>
      <c r="I127" s="8" t="s">
        <v>507</v>
      </c>
      <c r="J127" s="17" t="s">
        <v>507</v>
      </c>
      <c r="K127" s="21">
        <v>0.26</v>
      </c>
      <c r="L127" s="9">
        <f t="shared" si="1"/>
        <v>125.06</v>
      </c>
      <c r="M127" s="8" t="s">
        <v>501</v>
      </c>
    </row>
    <row r="128" spans="1:13" ht="14">
      <c r="A128" s="8" t="s">
        <v>192</v>
      </c>
      <c r="B128" s="6">
        <v>41472</v>
      </c>
      <c r="C128" s="8" t="s">
        <v>486</v>
      </c>
      <c r="D128" s="11">
        <v>526</v>
      </c>
      <c r="E128" s="17">
        <v>1712</v>
      </c>
      <c r="F128" s="11">
        <v>652</v>
      </c>
      <c r="G128" s="11">
        <v>516</v>
      </c>
      <c r="H128" s="8" t="s">
        <v>495</v>
      </c>
      <c r="I128" s="8">
        <v>1</v>
      </c>
      <c r="J128" s="15">
        <f t="shared" ref="J128:J135" si="15">E128*I128*IF(K128&lt;=0,0,1)</f>
        <v>1712</v>
      </c>
      <c r="K128" s="21">
        <v>1</v>
      </c>
      <c r="L128" s="9">
        <f t="shared" si="1"/>
        <v>516</v>
      </c>
      <c r="M128" s="8" t="s">
        <v>496</v>
      </c>
    </row>
    <row r="129" spans="1:13" ht="14">
      <c r="A129" s="8" t="s">
        <v>192</v>
      </c>
      <c r="B129" s="6">
        <v>41472</v>
      </c>
      <c r="C129" s="8" t="s">
        <v>486</v>
      </c>
      <c r="D129" s="11">
        <v>526</v>
      </c>
      <c r="E129" s="17">
        <v>1712</v>
      </c>
      <c r="F129" s="11">
        <v>652</v>
      </c>
      <c r="G129" s="11">
        <v>516</v>
      </c>
      <c r="H129" s="8" t="s">
        <v>497</v>
      </c>
      <c r="I129" s="8">
        <v>1.0489999999999999</v>
      </c>
      <c r="J129" s="15">
        <f t="shared" si="15"/>
        <v>1795.8879999999999</v>
      </c>
      <c r="K129" s="21">
        <v>0.06</v>
      </c>
      <c r="L129" s="9">
        <f t="shared" si="1"/>
        <v>30.959999999999997</v>
      </c>
      <c r="M129" s="8" t="s">
        <v>498</v>
      </c>
    </row>
    <row r="130" spans="1:13" ht="14">
      <c r="A130" s="8" t="s">
        <v>192</v>
      </c>
      <c r="B130" s="6">
        <v>41472</v>
      </c>
      <c r="C130" s="8" t="s">
        <v>486</v>
      </c>
      <c r="D130" s="11">
        <v>526</v>
      </c>
      <c r="E130" s="17">
        <v>1712</v>
      </c>
      <c r="F130" s="11">
        <v>652</v>
      </c>
      <c r="G130" s="11">
        <v>516</v>
      </c>
      <c r="H130" s="8" t="s">
        <v>499</v>
      </c>
      <c r="I130" s="8">
        <v>1.1000000000000001</v>
      </c>
      <c r="J130" s="15">
        <f t="shared" si="15"/>
        <v>1883.2</v>
      </c>
      <c r="K130" s="21">
        <v>0.06</v>
      </c>
      <c r="L130" s="9">
        <f t="shared" si="1"/>
        <v>30.959999999999997</v>
      </c>
      <c r="M130" s="8" t="s">
        <v>498</v>
      </c>
    </row>
    <row r="131" spans="1:13" ht="14">
      <c r="A131" s="8" t="s">
        <v>192</v>
      </c>
      <c r="B131" s="6">
        <v>41472</v>
      </c>
      <c r="C131" s="8" t="s">
        <v>486</v>
      </c>
      <c r="D131" s="11">
        <v>526</v>
      </c>
      <c r="E131" s="17">
        <v>1712</v>
      </c>
      <c r="F131" s="11">
        <v>652</v>
      </c>
      <c r="G131" s="11">
        <v>516</v>
      </c>
      <c r="H131" s="8" t="s">
        <v>500</v>
      </c>
      <c r="I131" s="8">
        <v>1.1499999999999999</v>
      </c>
      <c r="J131" s="15">
        <f t="shared" si="15"/>
        <v>1968.8</v>
      </c>
      <c r="K131" s="21">
        <v>0.11</v>
      </c>
      <c r="L131" s="9">
        <f t="shared" si="1"/>
        <v>56.76</v>
      </c>
      <c r="M131" s="8" t="s">
        <v>501</v>
      </c>
    </row>
    <row r="132" spans="1:13" ht="14">
      <c r="A132" s="8" t="s">
        <v>192</v>
      </c>
      <c r="B132" s="6">
        <v>41472</v>
      </c>
      <c r="C132" s="8" t="s">
        <v>486</v>
      </c>
      <c r="D132" s="11">
        <v>526</v>
      </c>
      <c r="E132" s="17">
        <v>1712</v>
      </c>
      <c r="F132" s="11">
        <v>652</v>
      </c>
      <c r="G132" s="11">
        <v>516</v>
      </c>
      <c r="H132" s="8" t="s">
        <v>502</v>
      </c>
      <c r="I132" s="8">
        <v>1.2</v>
      </c>
      <c r="J132" s="15">
        <f t="shared" si="15"/>
        <v>2054.4</v>
      </c>
      <c r="K132" s="21">
        <v>0.14000000000000001</v>
      </c>
      <c r="L132" s="9">
        <f t="shared" si="1"/>
        <v>72.240000000000009</v>
      </c>
      <c r="M132" s="8" t="s">
        <v>501</v>
      </c>
    </row>
    <row r="133" spans="1:13" ht="14">
      <c r="A133" s="8" t="s">
        <v>192</v>
      </c>
      <c r="B133" s="6">
        <v>41472</v>
      </c>
      <c r="C133" s="8" t="s">
        <v>486</v>
      </c>
      <c r="D133" s="11">
        <v>526</v>
      </c>
      <c r="E133" s="17">
        <v>1712</v>
      </c>
      <c r="F133" s="11">
        <v>652</v>
      </c>
      <c r="G133" s="11">
        <v>516</v>
      </c>
      <c r="H133" s="8" t="s">
        <v>503</v>
      </c>
      <c r="I133" s="8">
        <v>1.25</v>
      </c>
      <c r="J133" s="15">
        <f t="shared" si="15"/>
        <v>2140</v>
      </c>
      <c r="K133" s="21">
        <v>0.17</v>
      </c>
      <c r="L133" s="9">
        <f t="shared" si="1"/>
        <v>87.720000000000013</v>
      </c>
      <c r="M133" s="8" t="s">
        <v>501</v>
      </c>
    </row>
    <row r="134" spans="1:13" ht="14">
      <c r="A134" s="8" t="s">
        <v>192</v>
      </c>
      <c r="B134" s="6">
        <v>41472</v>
      </c>
      <c r="C134" s="8" t="s">
        <v>486</v>
      </c>
      <c r="D134" s="11">
        <v>526</v>
      </c>
      <c r="E134" s="17">
        <v>1712</v>
      </c>
      <c r="F134" s="11">
        <v>652</v>
      </c>
      <c r="G134" s="11">
        <v>516</v>
      </c>
      <c r="H134" s="8" t="s">
        <v>504</v>
      </c>
      <c r="I134" s="8">
        <v>1.3</v>
      </c>
      <c r="J134" s="15">
        <f t="shared" si="15"/>
        <v>2225.6</v>
      </c>
      <c r="K134" s="21">
        <v>0.11</v>
      </c>
      <c r="L134" s="9">
        <f t="shared" si="1"/>
        <v>56.76</v>
      </c>
      <c r="M134" s="8" t="s">
        <v>501</v>
      </c>
    </row>
    <row r="135" spans="1:13" ht="14">
      <c r="A135" s="8" t="s">
        <v>192</v>
      </c>
      <c r="B135" s="6">
        <v>41472</v>
      </c>
      <c r="C135" s="8" t="s">
        <v>486</v>
      </c>
      <c r="D135" s="11">
        <v>526</v>
      </c>
      <c r="E135" s="17">
        <v>1712</v>
      </c>
      <c r="F135" s="11">
        <v>652</v>
      </c>
      <c r="G135" s="11">
        <v>516</v>
      </c>
      <c r="H135" s="8" t="s">
        <v>505</v>
      </c>
      <c r="I135" s="8">
        <v>1.4</v>
      </c>
      <c r="J135" s="15">
        <f t="shared" si="15"/>
        <v>2396.7999999999997</v>
      </c>
      <c r="K135" s="21">
        <v>0.09</v>
      </c>
      <c r="L135" s="9">
        <f t="shared" si="1"/>
        <v>46.44</v>
      </c>
      <c r="M135" s="8" t="s">
        <v>501</v>
      </c>
    </row>
    <row r="136" spans="1:13" ht="14">
      <c r="A136" s="8" t="s">
        <v>192</v>
      </c>
      <c r="B136" s="6">
        <v>41472</v>
      </c>
      <c r="C136" s="8" t="s">
        <v>486</v>
      </c>
      <c r="D136" s="11">
        <v>526</v>
      </c>
      <c r="E136" s="17">
        <v>1712</v>
      </c>
      <c r="F136" s="11">
        <v>652</v>
      </c>
      <c r="G136" s="11">
        <v>516</v>
      </c>
      <c r="H136" s="8" t="s">
        <v>506</v>
      </c>
      <c r="I136" s="8" t="s">
        <v>507</v>
      </c>
      <c r="J136" s="17" t="s">
        <v>507</v>
      </c>
      <c r="K136" s="21">
        <v>0.26</v>
      </c>
      <c r="L136" s="9">
        <f t="shared" si="1"/>
        <v>134.16</v>
      </c>
      <c r="M136" s="8" t="s">
        <v>501</v>
      </c>
    </row>
    <row r="137" spans="1:13" ht="14">
      <c r="A137" s="8" t="s">
        <v>193</v>
      </c>
      <c r="B137" s="6">
        <v>41458</v>
      </c>
      <c r="C137" s="8" t="s">
        <v>486</v>
      </c>
      <c r="D137" s="11">
        <v>538</v>
      </c>
      <c r="E137" s="17">
        <v>1610</v>
      </c>
      <c r="F137" s="11">
        <v>679</v>
      </c>
      <c r="G137" s="11">
        <v>536</v>
      </c>
      <c r="H137" s="8" t="s">
        <v>495</v>
      </c>
      <c r="I137" s="8">
        <v>1</v>
      </c>
      <c r="J137" s="15">
        <f t="shared" ref="J137:J144" si="16">E137*I137*IF(K137&lt;=0,0,1)</f>
        <v>1610</v>
      </c>
      <c r="K137" s="21">
        <v>1</v>
      </c>
      <c r="L137" s="9">
        <f t="shared" si="1"/>
        <v>536</v>
      </c>
      <c r="M137" s="8" t="s">
        <v>496</v>
      </c>
    </row>
    <row r="138" spans="1:13" ht="14">
      <c r="A138" s="8" t="s">
        <v>193</v>
      </c>
      <c r="B138" s="6">
        <v>41458</v>
      </c>
      <c r="C138" s="8" t="s">
        <v>486</v>
      </c>
      <c r="D138" s="11">
        <v>538</v>
      </c>
      <c r="E138" s="17">
        <v>1610</v>
      </c>
      <c r="F138" s="11">
        <v>679</v>
      </c>
      <c r="G138" s="11">
        <v>536</v>
      </c>
      <c r="H138" s="8" t="s">
        <v>497</v>
      </c>
      <c r="I138" s="8">
        <v>1.0489999999999999</v>
      </c>
      <c r="J138" s="15">
        <f t="shared" si="16"/>
        <v>1688.8899999999999</v>
      </c>
      <c r="K138" s="21">
        <v>0.06</v>
      </c>
      <c r="L138" s="9">
        <f t="shared" si="1"/>
        <v>32.159999999999997</v>
      </c>
      <c r="M138" s="8" t="s">
        <v>498</v>
      </c>
    </row>
    <row r="139" spans="1:13" ht="14">
      <c r="A139" s="8" t="s">
        <v>193</v>
      </c>
      <c r="B139" s="6">
        <v>41458</v>
      </c>
      <c r="C139" s="8" t="s">
        <v>486</v>
      </c>
      <c r="D139" s="11">
        <v>538</v>
      </c>
      <c r="E139" s="17">
        <v>1610</v>
      </c>
      <c r="F139" s="11">
        <v>679</v>
      </c>
      <c r="G139" s="11">
        <v>536</v>
      </c>
      <c r="H139" s="8" t="s">
        <v>499</v>
      </c>
      <c r="I139" s="8">
        <v>1.1000000000000001</v>
      </c>
      <c r="J139" s="15">
        <f t="shared" si="16"/>
        <v>1771.0000000000002</v>
      </c>
      <c r="K139" s="21">
        <v>0.06</v>
      </c>
      <c r="L139" s="9">
        <f t="shared" si="1"/>
        <v>32.159999999999997</v>
      </c>
      <c r="M139" s="8" t="s">
        <v>498</v>
      </c>
    </row>
    <row r="140" spans="1:13" ht="14">
      <c r="A140" s="8" t="s">
        <v>193</v>
      </c>
      <c r="B140" s="6">
        <v>41458</v>
      </c>
      <c r="C140" s="8" t="s">
        <v>486</v>
      </c>
      <c r="D140" s="11">
        <v>538</v>
      </c>
      <c r="E140" s="17">
        <v>1610</v>
      </c>
      <c r="F140" s="11">
        <v>679</v>
      </c>
      <c r="G140" s="11">
        <v>536</v>
      </c>
      <c r="H140" s="8" t="s">
        <v>500</v>
      </c>
      <c r="I140" s="8">
        <v>1.1499999999999999</v>
      </c>
      <c r="J140" s="15">
        <f t="shared" si="16"/>
        <v>1851.4999999999998</v>
      </c>
      <c r="K140" s="21">
        <v>0.11</v>
      </c>
      <c r="L140" s="9">
        <f t="shared" si="1"/>
        <v>58.96</v>
      </c>
      <c r="M140" s="8" t="s">
        <v>501</v>
      </c>
    </row>
    <row r="141" spans="1:13" ht="14">
      <c r="A141" s="8" t="s">
        <v>193</v>
      </c>
      <c r="B141" s="6">
        <v>41458</v>
      </c>
      <c r="C141" s="8" t="s">
        <v>486</v>
      </c>
      <c r="D141" s="11">
        <v>538</v>
      </c>
      <c r="E141" s="17">
        <v>1610</v>
      </c>
      <c r="F141" s="11">
        <v>679</v>
      </c>
      <c r="G141" s="11">
        <v>536</v>
      </c>
      <c r="H141" s="8" t="s">
        <v>502</v>
      </c>
      <c r="I141" s="8">
        <v>1.2</v>
      </c>
      <c r="J141" s="15">
        <f t="shared" si="16"/>
        <v>1932</v>
      </c>
      <c r="K141" s="21">
        <v>0.14000000000000001</v>
      </c>
      <c r="L141" s="9">
        <f t="shared" si="1"/>
        <v>75.040000000000006</v>
      </c>
      <c r="M141" s="8" t="s">
        <v>501</v>
      </c>
    </row>
    <row r="142" spans="1:13" ht="14">
      <c r="A142" s="8" t="s">
        <v>193</v>
      </c>
      <c r="B142" s="6">
        <v>41458</v>
      </c>
      <c r="C142" s="8" t="s">
        <v>486</v>
      </c>
      <c r="D142" s="11">
        <v>538</v>
      </c>
      <c r="E142" s="17">
        <v>1610</v>
      </c>
      <c r="F142" s="11">
        <v>679</v>
      </c>
      <c r="G142" s="11">
        <v>536</v>
      </c>
      <c r="H142" s="8" t="s">
        <v>503</v>
      </c>
      <c r="I142" s="8">
        <v>1.25</v>
      </c>
      <c r="J142" s="15">
        <f t="shared" si="16"/>
        <v>2012.5</v>
      </c>
      <c r="K142" s="21">
        <v>0.17</v>
      </c>
      <c r="L142" s="9">
        <f t="shared" si="1"/>
        <v>91.12</v>
      </c>
      <c r="M142" s="8" t="s">
        <v>501</v>
      </c>
    </row>
    <row r="143" spans="1:13" ht="14">
      <c r="A143" s="8" t="s">
        <v>193</v>
      </c>
      <c r="B143" s="6">
        <v>41458</v>
      </c>
      <c r="C143" s="8" t="s">
        <v>486</v>
      </c>
      <c r="D143" s="11">
        <v>538</v>
      </c>
      <c r="E143" s="17">
        <v>1610</v>
      </c>
      <c r="F143" s="11">
        <v>679</v>
      </c>
      <c r="G143" s="11">
        <v>536</v>
      </c>
      <c r="H143" s="8" t="s">
        <v>504</v>
      </c>
      <c r="I143" s="8">
        <v>1.3</v>
      </c>
      <c r="J143" s="15">
        <f t="shared" si="16"/>
        <v>2093</v>
      </c>
      <c r="K143" s="21">
        <v>0.11</v>
      </c>
      <c r="L143" s="9">
        <f t="shared" si="1"/>
        <v>58.96</v>
      </c>
      <c r="M143" s="8" t="s">
        <v>501</v>
      </c>
    </row>
    <row r="144" spans="1:13" ht="14">
      <c r="A144" s="8" t="s">
        <v>193</v>
      </c>
      <c r="B144" s="6">
        <v>41458</v>
      </c>
      <c r="C144" s="8" t="s">
        <v>486</v>
      </c>
      <c r="D144" s="11">
        <v>538</v>
      </c>
      <c r="E144" s="17">
        <v>1610</v>
      </c>
      <c r="F144" s="11">
        <v>679</v>
      </c>
      <c r="G144" s="11">
        <v>536</v>
      </c>
      <c r="H144" s="8" t="s">
        <v>505</v>
      </c>
      <c r="I144" s="8">
        <v>1.4</v>
      </c>
      <c r="J144" s="15">
        <f t="shared" si="16"/>
        <v>2254</v>
      </c>
      <c r="K144" s="21">
        <v>0.09</v>
      </c>
      <c r="L144" s="9">
        <f t="shared" si="1"/>
        <v>48.239999999999995</v>
      </c>
      <c r="M144" s="8" t="s">
        <v>501</v>
      </c>
    </row>
    <row r="145" spans="1:13" ht="14">
      <c r="A145" s="8" t="s">
        <v>193</v>
      </c>
      <c r="B145" s="6">
        <v>41458</v>
      </c>
      <c r="C145" s="8" t="s">
        <v>486</v>
      </c>
      <c r="D145" s="11">
        <v>538</v>
      </c>
      <c r="E145" s="17">
        <v>1610</v>
      </c>
      <c r="F145" s="11">
        <v>679</v>
      </c>
      <c r="G145" s="11">
        <v>536</v>
      </c>
      <c r="H145" s="8" t="s">
        <v>506</v>
      </c>
      <c r="I145" s="8" t="s">
        <v>507</v>
      </c>
      <c r="J145" s="17" t="s">
        <v>507</v>
      </c>
      <c r="K145" s="21">
        <v>0.26</v>
      </c>
      <c r="L145" s="9">
        <f t="shared" si="1"/>
        <v>139.36000000000001</v>
      </c>
      <c r="M145" s="8" t="s">
        <v>501</v>
      </c>
    </row>
    <row r="146" spans="1:13" ht="14">
      <c r="A146" s="8" t="s">
        <v>194</v>
      </c>
      <c r="B146" s="6">
        <v>41444</v>
      </c>
      <c r="C146" s="8" t="s">
        <v>486</v>
      </c>
      <c r="D146" s="11">
        <v>554</v>
      </c>
      <c r="E146" s="17">
        <v>1712</v>
      </c>
      <c r="F146" s="11">
        <v>647</v>
      </c>
      <c r="G146" s="11">
        <v>534</v>
      </c>
      <c r="H146" s="8" t="s">
        <v>495</v>
      </c>
      <c r="I146" s="8">
        <v>1</v>
      </c>
      <c r="J146" s="15">
        <f t="shared" ref="J146:J153" si="17">E146*I146*IF(K146&lt;=0,0,1)</f>
        <v>1712</v>
      </c>
      <c r="K146" s="21">
        <v>1</v>
      </c>
      <c r="L146" s="9">
        <f t="shared" si="1"/>
        <v>534</v>
      </c>
      <c r="M146" s="8" t="s">
        <v>496</v>
      </c>
    </row>
    <row r="147" spans="1:13" ht="14">
      <c r="A147" s="8" t="s">
        <v>194</v>
      </c>
      <c r="B147" s="6">
        <v>41444</v>
      </c>
      <c r="C147" s="8" t="s">
        <v>486</v>
      </c>
      <c r="D147" s="11">
        <v>554</v>
      </c>
      <c r="E147" s="17">
        <v>1712</v>
      </c>
      <c r="F147" s="11">
        <v>647</v>
      </c>
      <c r="G147" s="11">
        <v>534</v>
      </c>
      <c r="H147" s="8" t="s">
        <v>497</v>
      </c>
      <c r="I147" s="8">
        <v>1.0489999999999999</v>
      </c>
      <c r="J147" s="15">
        <f t="shared" si="17"/>
        <v>1795.8879999999999</v>
      </c>
      <c r="K147" s="21">
        <v>0.06</v>
      </c>
      <c r="L147" s="9">
        <f t="shared" si="1"/>
        <v>32.04</v>
      </c>
      <c r="M147" s="8" t="s">
        <v>498</v>
      </c>
    </row>
    <row r="148" spans="1:13" ht="14">
      <c r="A148" s="8" t="s">
        <v>194</v>
      </c>
      <c r="B148" s="6">
        <v>41444</v>
      </c>
      <c r="C148" s="8" t="s">
        <v>486</v>
      </c>
      <c r="D148" s="11">
        <v>554</v>
      </c>
      <c r="E148" s="17">
        <v>1712</v>
      </c>
      <c r="F148" s="11">
        <v>647</v>
      </c>
      <c r="G148" s="11">
        <v>534</v>
      </c>
      <c r="H148" s="8" t="s">
        <v>499</v>
      </c>
      <c r="I148" s="8">
        <v>1.1000000000000001</v>
      </c>
      <c r="J148" s="15">
        <f t="shared" si="17"/>
        <v>1883.2</v>
      </c>
      <c r="K148" s="21">
        <v>0.06</v>
      </c>
      <c r="L148" s="9">
        <f t="shared" si="1"/>
        <v>32.04</v>
      </c>
      <c r="M148" s="8" t="s">
        <v>498</v>
      </c>
    </row>
    <row r="149" spans="1:13" ht="14">
      <c r="A149" s="8" t="s">
        <v>194</v>
      </c>
      <c r="B149" s="6">
        <v>41444</v>
      </c>
      <c r="C149" s="8" t="s">
        <v>486</v>
      </c>
      <c r="D149" s="11">
        <v>554</v>
      </c>
      <c r="E149" s="17">
        <v>1712</v>
      </c>
      <c r="F149" s="11">
        <v>647</v>
      </c>
      <c r="G149" s="11">
        <v>534</v>
      </c>
      <c r="H149" s="8" t="s">
        <v>500</v>
      </c>
      <c r="I149" s="8">
        <v>1.1499999999999999</v>
      </c>
      <c r="J149" s="15">
        <f t="shared" si="17"/>
        <v>1968.8</v>
      </c>
      <c r="K149" s="21">
        <v>0.11</v>
      </c>
      <c r="L149" s="9">
        <f t="shared" si="1"/>
        <v>58.74</v>
      </c>
      <c r="M149" s="8" t="s">
        <v>501</v>
      </c>
    </row>
    <row r="150" spans="1:13" ht="14">
      <c r="A150" s="8" t="s">
        <v>194</v>
      </c>
      <c r="B150" s="6">
        <v>41444</v>
      </c>
      <c r="C150" s="8" t="s">
        <v>486</v>
      </c>
      <c r="D150" s="11">
        <v>554</v>
      </c>
      <c r="E150" s="17">
        <v>1712</v>
      </c>
      <c r="F150" s="11">
        <v>647</v>
      </c>
      <c r="G150" s="11">
        <v>534</v>
      </c>
      <c r="H150" s="8" t="s">
        <v>502</v>
      </c>
      <c r="I150" s="8">
        <v>1.2</v>
      </c>
      <c r="J150" s="15">
        <f t="shared" si="17"/>
        <v>2054.4</v>
      </c>
      <c r="K150" s="21">
        <v>0.14000000000000001</v>
      </c>
      <c r="L150" s="9">
        <f t="shared" si="1"/>
        <v>74.760000000000005</v>
      </c>
      <c r="M150" s="8" t="s">
        <v>501</v>
      </c>
    </row>
    <row r="151" spans="1:13" ht="14">
      <c r="A151" s="8" t="s">
        <v>194</v>
      </c>
      <c r="B151" s="6">
        <v>41444</v>
      </c>
      <c r="C151" s="8" t="s">
        <v>486</v>
      </c>
      <c r="D151" s="11">
        <v>554</v>
      </c>
      <c r="E151" s="17">
        <v>1712</v>
      </c>
      <c r="F151" s="11">
        <v>647</v>
      </c>
      <c r="G151" s="11">
        <v>534</v>
      </c>
      <c r="H151" s="8" t="s">
        <v>503</v>
      </c>
      <c r="I151" s="8">
        <v>1.25</v>
      </c>
      <c r="J151" s="15">
        <f t="shared" si="17"/>
        <v>2140</v>
      </c>
      <c r="K151" s="21">
        <v>0.17</v>
      </c>
      <c r="L151" s="9">
        <f t="shared" si="1"/>
        <v>90.78</v>
      </c>
      <c r="M151" s="8" t="s">
        <v>501</v>
      </c>
    </row>
    <row r="152" spans="1:13" ht="14">
      <c r="A152" s="8" t="s">
        <v>194</v>
      </c>
      <c r="B152" s="6">
        <v>41444</v>
      </c>
      <c r="C152" s="8" t="s">
        <v>486</v>
      </c>
      <c r="D152" s="11">
        <v>554</v>
      </c>
      <c r="E152" s="17">
        <v>1712</v>
      </c>
      <c r="F152" s="11">
        <v>647</v>
      </c>
      <c r="G152" s="11">
        <v>534</v>
      </c>
      <c r="H152" s="8" t="s">
        <v>504</v>
      </c>
      <c r="I152" s="8">
        <v>1.3</v>
      </c>
      <c r="J152" s="15">
        <f t="shared" si="17"/>
        <v>2225.6</v>
      </c>
      <c r="K152" s="21">
        <v>0.11</v>
      </c>
      <c r="L152" s="9">
        <f t="shared" si="1"/>
        <v>58.74</v>
      </c>
      <c r="M152" s="8" t="s">
        <v>501</v>
      </c>
    </row>
    <row r="153" spans="1:13" ht="14">
      <c r="A153" s="8" t="s">
        <v>194</v>
      </c>
      <c r="B153" s="6">
        <v>41444</v>
      </c>
      <c r="C153" s="8" t="s">
        <v>486</v>
      </c>
      <c r="D153" s="11">
        <v>554</v>
      </c>
      <c r="E153" s="17">
        <v>1712</v>
      </c>
      <c r="F153" s="11">
        <v>647</v>
      </c>
      <c r="G153" s="11">
        <v>534</v>
      </c>
      <c r="H153" s="8" t="s">
        <v>505</v>
      </c>
      <c r="I153" s="8">
        <v>1.4</v>
      </c>
      <c r="J153" s="15">
        <f t="shared" si="17"/>
        <v>2396.7999999999997</v>
      </c>
      <c r="K153" s="21">
        <v>0.09</v>
      </c>
      <c r="L153" s="9">
        <f t="shared" si="1"/>
        <v>48.059999999999995</v>
      </c>
      <c r="M153" s="8" t="s">
        <v>501</v>
      </c>
    </row>
    <row r="154" spans="1:13" ht="14">
      <c r="A154" s="8" t="s">
        <v>194</v>
      </c>
      <c r="B154" s="6">
        <v>41444</v>
      </c>
      <c r="C154" s="8" t="s">
        <v>486</v>
      </c>
      <c r="D154" s="11">
        <v>554</v>
      </c>
      <c r="E154" s="17">
        <v>1712</v>
      </c>
      <c r="F154" s="11">
        <v>647</v>
      </c>
      <c r="G154" s="11">
        <v>534</v>
      </c>
      <c r="H154" s="8" t="s">
        <v>506</v>
      </c>
      <c r="I154" s="8" t="s">
        <v>507</v>
      </c>
      <c r="J154" s="17" t="s">
        <v>507</v>
      </c>
      <c r="K154" s="21">
        <v>0.26</v>
      </c>
      <c r="L154" s="9">
        <f t="shared" si="1"/>
        <v>138.84</v>
      </c>
      <c r="M154" s="8" t="s">
        <v>501</v>
      </c>
    </row>
    <row r="155" spans="1:13" ht="14">
      <c r="A155" s="8" t="s">
        <v>195</v>
      </c>
      <c r="B155" s="6">
        <v>41430</v>
      </c>
      <c r="C155" s="8" t="s">
        <v>486</v>
      </c>
      <c r="D155" s="11">
        <v>511</v>
      </c>
      <c r="E155" s="17">
        <v>1701</v>
      </c>
      <c r="F155" s="11">
        <v>616</v>
      </c>
      <c r="G155" s="11">
        <v>479</v>
      </c>
      <c r="H155" s="8" t="s">
        <v>495</v>
      </c>
      <c r="I155" s="8">
        <v>1</v>
      </c>
      <c r="J155" s="15">
        <f t="shared" ref="J155:J162" si="18">E155*I155*IF(K155&lt;=0,0,1)</f>
        <v>1701</v>
      </c>
      <c r="K155" s="21">
        <v>1</v>
      </c>
      <c r="L155" s="9">
        <f t="shared" si="1"/>
        <v>479</v>
      </c>
      <c r="M155" s="8" t="s">
        <v>496</v>
      </c>
    </row>
    <row r="156" spans="1:13" ht="14">
      <c r="A156" s="8" t="s">
        <v>195</v>
      </c>
      <c r="B156" s="6">
        <v>41430</v>
      </c>
      <c r="C156" s="8" t="s">
        <v>486</v>
      </c>
      <c r="D156" s="11">
        <v>511</v>
      </c>
      <c r="E156" s="17">
        <v>1701</v>
      </c>
      <c r="F156" s="11">
        <v>616</v>
      </c>
      <c r="G156" s="11">
        <v>479</v>
      </c>
      <c r="H156" s="8" t="s">
        <v>497</v>
      </c>
      <c r="I156" s="8">
        <v>1.0489999999999999</v>
      </c>
      <c r="J156" s="15">
        <f t="shared" si="18"/>
        <v>1784.3489999999999</v>
      </c>
      <c r="K156" s="21">
        <v>0.06</v>
      </c>
      <c r="L156" s="9">
        <f t="shared" si="1"/>
        <v>28.74</v>
      </c>
      <c r="M156" s="8" t="s">
        <v>498</v>
      </c>
    </row>
    <row r="157" spans="1:13" ht="14">
      <c r="A157" s="8" t="s">
        <v>195</v>
      </c>
      <c r="B157" s="6">
        <v>41430</v>
      </c>
      <c r="C157" s="8" t="s">
        <v>486</v>
      </c>
      <c r="D157" s="11">
        <v>511</v>
      </c>
      <c r="E157" s="17">
        <v>1701</v>
      </c>
      <c r="F157" s="11">
        <v>616</v>
      </c>
      <c r="G157" s="11">
        <v>479</v>
      </c>
      <c r="H157" s="8" t="s">
        <v>499</v>
      </c>
      <c r="I157" s="8">
        <v>1.1000000000000001</v>
      </c>
      <c r="J157" s="15">
        <f t="shared" si="18"/>
        <v>1871.1000000000001</v>
      </c>
      <c r="K157" s="21">
        <v>0.06</v>
      </c>
      <c r="L157" s="9">
        <f t="shared" si="1"/>
        <v>28.74</v>
      </c>
      <c r="M157" s="8" t="s">
        <v>498</v>
      </c>
    </row>
    <row r="158" spans="1:13" ht="14">
      <c r="A158" s="8" t="s">
        <v>195</v>
      </c>
      <c r="B158" s="6">
        <v>41430</v>
      </c>
      <c r="C158" s="8" t="s">
        <v>486</v>
      </c>
      <c r="D158" s="11">
        <v>511</v>
      </c>
      <c r="E158" s="17">
        <v>1701</v>
      </c>
      <c r="F158" s="11">
        <v>616</v>
      </c>
      <c r="G158" s="11">
        <v>479</v>
      </c>
      <c r="H158" s="8" t="s">
        <v>500</v>
      </c>
      <c r="I158" s="8">
        <v>1.1499999999999999</v>
      </c>
      <c r="J158" s="15">
        <f t="shared" si="18"/>
        <v>1956.1499999999999</v>
      </c>
      <c r="K158" s="21">
        <v>0.11</v>
      </c>
      <c r="L158" s="9">
        <f t="shared" si="1"/>
        <v>52.69</v>
      </c>
      <c r="M158" s="8" t="s">
        <v>501</v>
      </c>
    </row>
    <row r="159" spans="1:13" ht="14">
      <c r="A159" s="8" t="s">
        <v>195</v>
      </c>
      <c r="B159" s="6">
        <v>41430</v>
      </c>
      <c r="C159" s="8" t="s">
        <v>486</v>
      </c>
      <c r="D159" s="11">
        <v>511</v>
      </c>
      <c r="E159" s="17">
        <v>1701</v>
      </c>
      <c r="F159" s="11">
        <v>616</v>
      </c>
      <c r="G159" s="11">
        <v>479</v>
      </c>
      <c r="H159" s="8" t="s">
        <v>502</v>
      </c>
      <c r="I159" s="8">
        <v>1.2</v>
      </c>
      <c r="J159" s="15">
        <f t="shared" si="18"/>
        <v>2041.1999999999998</v>
      </c>
      <c r="K159" s="21">
        <v>0.14000000000000001</v>
      </c>
      <c r="L159" s="9">
        <f t="shared" si="1"/>
        <v>67.06</v>
      </c>
      <c r="M159" s="8" t="s">
        <v>501</v>
      </c>
    </row>
    <row r="160" spans="1:13" ht="14">
      <c r="A160" s="8" t="s">
        <v>195</v>
      </c>
      <c r="B160" s="6">
        <v>41430</v>
      </c>
      <c r="C160" s="8" t="s">
        <v>486</v>
      </c>
      <c r="D160" s="11">
        <v>511</v>
      </c>
      <c r="E160" s="17">
        <v>1701</v>
      </c>
      <c r="F160" s="11">
        <v>616</v>
      </c>
      <c r="G160" s="11">
        <v>479</v>
      </c>
      <c r="H160" s="8" t="s">
        <v>503</v>
      </c>
      <c r="I160" s="8">
        <v>1.25</v>
      </c>
      <c r="J160" s="15">
        <f t="shared" si="18"/>
        <v>2126.25</v>
      </c>
      <c r="K160" s="21">
        <v>0.17</v>
      </c>
      <c r="L160" s="9">
        <f t="shared" si="1"/>
        <v>81.430000000000007</v>
      </c>
      <c r="M160" s="8" t="s">
        <v>501</v>
      </c>
    </row>
    <row r="161" spans="1:13" ht="14">
      <c r="A161" s="8" t="s">
        <v>195</v>
      </c>
      <c r="B161" s="6">
        <v>41430</v>
      </c>
      <c r="C161" s="8" t="s">
        <v>486</v>
      </c>
      <c r="D161" s="11">
        <v>511</v>
      </c>
      <c r="E161" s="17">
        <v>1701</v>
      </c>
      <c r="F161" s="11">
        <v>616</v>
      </c>
      <c r="G161" s="11">
        <v>479</v>
      </c>
      <c r="H161" s="8" t="s">
        <v>504</v>
      </c>
      <c r="I161" s="8">
        <v>1.3</v>
      </c>
      <c r="J161" s="15">
        <f t="shared" si="18"/>
        <v>2211.3000000000002</v>
      </c>
      <c r="K161" s="21">
        <v>0.11</v>
      </c>
      <c r="L161" s="9">
        <f t="shared" si="1"/>
        <v>52.69</v>
      </c>
      <c r="M161" s="8" t="s">
        <v>501</v>
      </c>
    </row>
    <row r="162" spans="1:13" ht="14">
      <c r="A162" s="8" t="s">
        <v>195</v>
      </c>
      <c r="B162" s="6">
        <v>41430</v>
      </c>
      <c r="C162" s="8" t="s">
        <v>486</v>
      </c>
      <c r="D162" s="11">
        <v>511</v>
      </c>
      <c r="E162" s="17">
        <v>1701</v>
      </c>
      <c r="F162" s="11">
        <v>616</v>
      </c>
      <c r="G162" s="11">
        <v>479</v>
      </c>
      <c r="H162" s="8" t="s">
        <v>505</v>
      </c>
      <c r="I162" s="8">
        <v>1.4</v>
      </c>
      <c r="J162" s="15">
        <f t="shared" si="18"/>
        <v>2381.3999999999996</v>
      </c>
      <c r="K162" s="21">
        <v>0.09</v>
      </c>
      <c r="L162" s="9">
        <f t="shared" si="1"/>
        <v>43.11</v>
      </c>
      <c r="M162" s="8" t="s">
        <v>501</v>
      </c>
    </row>
    <row r="163" spans="1:13" ht="14">
      <c r="A163" s="8" t="s">
        <v>195</v>
      </c>
      <c r="B163" s="6">
        <v>41430</v>
      </c>
      <c r="C163" s="8" t="s">
        <v>486</v>
      </c>
      <c r="D163" s="11">
        <v>511</v>
      </c>
      <c r="E163" s="17">
        <v>1701</v>
      </c>
      <c r="F163" s="11">
        <v>616</v>
      </c>
      <c r="G163" s="11">
        <v>479</v>
      </c>
      <c r="H163" s="8" t="s">
        <v>506</v>
      </c>
      <c r="I163" s="8" t="s">
        <v>507</v>
      </c>
      <c r="J163" s="17" t="s">
        <v>507</v>
      </c>
      <c r="K163" s="21">
        <v>0.26</v>
      </c>
      <c r="L163" s="9">
        <f t="shared" si="1"/>
        <v>124.54</v>
      </c>
      <c r="M163" s="8" t="s">
        <v>501</v>
      </c>
    </row>
    <row r="164" spans="1:13" ht="14">
      <c r="A164" s="8" t="s">
        <v>190</v>
      </c>
      <c r="B164" s="6">
        <v>41507</v>
      </c>
      <c r="C164" s="8" t="s">
        <v>487</v>
      </c>
      <c r="D164" s="11">
        <v>263</v>
      </c>
      <c r="E164" s="17">
        <v>71001</v>
      </c>
      <c r="F164" s="11">
        <v>385</v>
      </c>
      <c r="G164" s="11">
        <v>257</v>
      </c>
      <c r="H164" s="8" t="s">
        <v>495</v>
      </c>
      <c r="I164" s="8">
        <v>1</v>
      </c>
      <c r="J164" s="15">
        <f t="shared" ref="J164:J171" si="19">E164*I164*IF(K164&lt;=0,0,1)</f>
        <v>71001</v>
      </c>
      <c r="K164" s="21">
        <v>1</v>
      </c>
      <c r="L164" s="9">
        <f t="shared" si="1"/>
        <v>257</v>
      </c>
      <c r="M164" s="8" t="s">
        <v>496</v>
      </c>
    </row>
    <row r="165" spans="1:13" ht="14">
      <c r="A165" s="8" t="s">
        <v>190</v>
      </c>
      <c r="B165" s="6">
        <v>41507</v>
      </c>
      <c r="C165" s="8" t="s">
        <v>487</v>
      </c>
      <c r="D165" s="11">
        <v>263</v>
      </c>
      <c r="E165" s="17">
        <v>71001</v>
      </c>
      <c r="F165" s="11">
        <v>385</v>
      </c>
      <c r="G165" s="11">
        <v>257</v>
      </c>
      <c r="H165" s="8" t="s">
        <v>497</v>
      </c>
      <c r="I165" s="8">
        <v>1.0489999999999999</v>
      </c>
      <c r="J165" s="15">
        <f t="shared" si="19"/>
        <v>74480.048999999999</v>
      </c>
      <c r="K165" s="21">
        <v>0.72</v>
      </c>
      <c r="L165" s="9">
        <f t="shared" si="1"/>
        <v>185.04</v>
      </c>
      <c r="M165" s="8" t="s">
        <v>498</v>
      </c>
    </row>
    <row r="166" spans="1:13" ht="14">
      <c r="A166" s="8" t="s">
        <v>190</v>
      </c>
      <c r="B166" s="6">
        <v>41507</v>
      </c>
      <c r="C166" s="8" t="s">
        <v>487</v>
      </c>
      <c r="D166" s="11">
        <v>263</v>
      </c>
      <c r="E166" s="17">
        <v>71001</v>
      </c>
      <c r="F166" s="11">
        <v>385</v>
      </c>
      <c r="G166" s="11">
        <v>257</v>
      </c>
      <c r="H166" s="8" t="s">
        <v>499</v>
      </c>
      <c r="I166" s="8">
        <v>1.1000000000000001</v>
      </c>
      <c r="J166" s="15">
        <f t="shared" si="19"/>
        <v>78101.100000000006</v>
      </c>
      <c r="K166" s="21">
        <v>0.24</v>
      </c>
      <c r="L166" s="9">
        <f t="shared" si="1"/>
        <v>61.68</v>
      </c>
      <c r="M166" s="8" t="s">
        <v>498</v>
      </c>
    </row>
    <row r="167" spans="1:13" ht="14">
      <c r="A167" s="8" t="s">
        <v>190</v>
      </c>
      <c r="B167" s="6">
        <v>41507</v>
      </c>
      <c r="C167" s="8" t="s">
        <v>487</v>
      </c>
      <c r="D167" s="11">
        <v>263</v>
      </c>
      <c r="E167" s="17">
        <v>71001</v>
      </c>
      <c r="F167" s="11">
        <v>385</v>
      </c>
      <c r="G167" s="11">
        <v>257</v>
      </c>
      <c r="H167" s="8" t="s">
        <v>500</v>
      </c>
      <c r="I167" s="8">
        <v>1.1499999999999999</v>
      </c>
      <c r="J167" s="15">
        <f t="shared" si="19"/>
        <v>81651.149999999994</v>
      </c>
      <c r="K167" s="21">
        <v>0.03</v>
      </c>
      <c r="L167" s="9">
        <f t="shared" si="1"/>
        <v>7.71</v>
      </c>
      <c r="M167" s="8" t="s">
        <v>501</v>
      </c>
    </row>
    <row r="168" spans="1:13" ht="14">
      <c r="A168" s="8" t="s">
        <v>190</v>
      </c>
      <c r="B168" s="6">
        <v>41507</v>
      </c>
      <c r="C168" s="8" t="s">
        <v>487</v>
      </c>
      <c r="D168" s="11">
        <v>263</v>
      </c>
      <c r="E168" s="17">
        <v>71001</v>
      </c>
      <c r="F168" s="11">
        <v>385</v>
      </c>
      <c r="G168" s="11">
        <v>257</v>
      </c>
      <c r="H168" s="8" t="s">
        <v>502</v>
      </c>
      <c r="I168" s="8">
        <v>1.2</v>
      </c>
      <c r="J168" s="15">
        <f t="shared" si="19"/>
        <v>0</v>
      </c>
      <c r="K168" s="21">
        <v>0</v>
      </c>
      <c r="L168" s="9">
        <f t="shared" si="1"/>
        <v>0</v>
      </c>
      <c r="M168" s="8" t="s">
        <v>501</v>
      </c>
    </row>
    <row r="169" spans="1:13" ht="14">
      <c r="A169" s="8" t="s">
        <v>190</v>
      </c>
      <c r="B169" s="6">
        <v>41507</v>
      </c>
      <c r="C169" s="8" t="s">
        <v>487</v>
      </c>
      <c r="D169" s="11">
        <v>263</v>
      </c>
      <c r="E169" s="17">
        <v>71001</v>
      </c>
      <c r="F169" s="11">
        <v>385</v>
      </c>
      <c r="G169" s="11">
        <v>257</v>
      </c>
      <c r="H169" s="8" t="s">
        <v>503</v>
      </c>
      <c r="I169" s="8">
        <v>1.25</v>
      </c>
      <c r="J169" s="15">
        <f t="shared" si="19"/>
        <v>88751.25</v>
      </c>
      <c r="K169" s="21">
        <v>0.01</v>
      </c>
      <c r="L169" s="9">
        <f t="shared" si="1"/>
        <v>2.57</v>
      </c>
      <c r="M169" s="8" t="s">
        <v>501</v>
      </c>
    </row>
    <row r="170" spans="1:13" ht="14">
      <c r="A170" s="8" t="s">
        <v>190</v>
      </c>
      <c r="B170" s="6">
        <v>41507</v>
      </c>
      <c r="C170" s="8" t="s">
        <v>487</v>
      </c>
      <c r="D170" s="11">
        <v>263</v>
      </c>
      <c r="E170" s="17">
        <v>71001</v>
      </c>
      <c r="F170" s="11">
        <v>385</v>
      </c>
      <c r="G170" s="11">
        <v>257</v>
      </c>
      <c r="H170" s="8" t="s">
        <v>504</v>
      </c>
      <c r="I170" s="8">
        <v>1.3</v>
      </c>
      <c r="J170" s="15">
        <f t="shared" si="19"/>
        <v>0</v>
      </c>
      <c r="K170" s="21">
        <v>0</v>
      </c>
      <c r="L170" s="9">
        <f t="shared" si="1"/>
        <v>0</v>
      </c>
      <c r="M170" s="8" t="s">
        <v>501</v>
      </c>
    </row>
    <row r="171" spans="1:13" ht="14">
      <c r="A171" s="8" t="s">
        <v>190</v>
      </c>
      <c r="B171" s="6">
        <v>41507</v>
      </c>
      <c r="C171" s="8" t="s">
        <v>487</v>
      </c>
      <c r="D171" s="11">
        <v>263</v>
      </c>
      <c r="E171" s="17">
        <v>71001</v>
      </c>
      <c r="F171" s="11">
        <v>385</v>
      </c>
      <c r="G171" s="11">
        <v>257</v>
      </c>
      <c r="H171" s="8" t="s">
        <v>505</v>
      </c>
      <c r="I171" s="8">
        <v>1.4</v>
      </c>
      <c r="J171" s="15">
        <f t="shared" si="19"/>
        <v>0</v>
      </c>
      <c r="K171" s="21">
        <v>0</v>
      </c>
      <c r="L171" s="9">
        <f t="shared" si="1"/>
        <v>0</v>
      </c>
      <c r="M171" s="8" t="s">
        <v>501</v>
      </c>
    </row>
    <row r="172" spans="1:13" ht="14">
      <c r="A172" s="8" t="s">
        <v>190</v>
      </c>
      <c r="B172" s="6">
        <v>41507</v>
      </c>
      <c r="C172" s="8" t="s">
        <v>487</v>
      </c>
      <c r="D172" s="11">
        <v>263</v>
      </c>
      <c r="E172" s="17">
        <v>71001</v>
      </c>
      <c r="F172" s="11">
        <v>385</v>
      </c>
      <c r="G172" s="11">
        <v>257</v>
      </c>
      <c r="H172" s="8" t="s">
        <v>506</v>
      </c>
      <c r="I172" s="8" t="s">
        <v>507</v>
      </c>
      <c r="J172" s="17" t="s">
        <v>507</v>
      </c>
      <c r="K172" s="21">
        <v>0</v>
      </c>
      <c r="L172" s="9">
        <f t="shared" si="1"/>
        <v>0</v>
      </c>
      <c r="M172" s="8" t="s">
        <v>501</v>
      </c>
    </row>
    <row r="173" spans="1:13" ht="14">
      <c r="A173" s="8" t="s">
        <v>191</v>
      </c>
      <c r="B173" s="6">
        <v>41493</v>
      </c>
      <c r="C173" s="8" t="s">
        <v>487</v>
      </c>
      <c r="D173" s="11">
        <v>258</v>
      </c>
      <c r="E173" s="17">
        <v>68251</v>
      </c>
      <c r="F173" s="11">
        <v>364</v>
      </c>
      <c r="G173" s="11">
        <v>257</v>
      </c>
      <c r="H173" s="8" t="s">
        <v>495</v>
      </c>
      <c r="I173" s="8">
        <v>1</v>
      </c>
      <c r="J173" s="15">
        <f t="shared" ref="J173:J180" si="20">E173*I173*IF(K173&lt;=0,0,1)</f>
        <v>68251</v>
      </c>
      <c r="K173" s="21">
        <v>1</v>
      </c>
      <c r="L173" s="9">
        <f t="shared" si="1"/>
        <v>257</v>
      </c>
      <c r="M173" s="8" t="s">
        <v>496</v>
      </c>
    </row>
    <row r="174" spans="1:13" ht="14">
      <c r="A174" s="8" t="s">
        <v>191</v>
      </c>
      <c r="B174" s="6">
        <v>41493</v>
      </c>
      <c r="C174" s="8" t="s">
        <v>487</v>
      </c>
      <c r="D174" s="11">
        <v>258</v>
      </c>
      <c r="E174" s="17">
        <v>68251</v>
      </c>
      <c r="F174" s="11">
        <v>364</v>
      </c>
      <c r="G174" s="11">
        <v>257</v>
      </c>
      <c r="H174" s="8" t="s">
        <v>497</v>
      </c>
      <c r="I174" s="8">
        <v>1.0489999999999999</v>
      </c>
      <c r="J174" s="15">
        <f t="shared" si="20"/>
        <v>71595.298999999999</v>
      </c>
      <c r="K174" s="21">
        <v>0.72</v>
      </c>
      <c r="L174" s="9">
        <f t="shared" si="1"/>
        <v>185.04</v>
      </c>
      <c r="M174" s="8" t="s">
        <v>498</v>
      </c>
    </row>
    <row r="175" spans="1:13" ht="14">
      <c r="A175" s="8" t="s">
        <v>191</v>
      </c>
      <c r="B175" s="6">
        <v>41493</v>
      </c>
      <c r="C175" s="8" t="s">
        <v>487</v>
      </c>
      <c r="D175" s="11">
        <v>258</v>
      </c>
      <c r="E175" s="17">
        <v>68251</v>
      </c>
      <c r="F175" s="11">
        <v>364</v>
      </c>
      <c r="G175" s="11">
        <v>257</v>
      </c>
      <c r="H175" s="8" t="s">
        <v>499</v>
      </c>
      <c r="I175" s="8">
        <v>1.1000000000000001</v>
      </c>
      <c r="J175" s="15">
        <f t="shared" si="20"/>
        <v>75076.100000000006</v>
      </c>
      <c r="K175" s="21">
        <v>0.24</v>
      </c>
      <c r="L175" s="9">
        <f t="shared" si="1"/>
        <v>61.68</v>
      </c>
      <c r="M175" s="8" t="s">
        <v>498</v>
      </c>
    </row>
    <row r="176" spans="1:13" ht="14">
      <c r="A176" s="8" t="s">
        <v>191</v>
      </c>
      <c r="B176" s="6">
        <v>41493</v>
      </c>
      <c r="C176" s="8" t="s">
        <v>487</v>
      </c>
      <c r="D176" s="11">
        <v>258</v>
      </c>
      <c r="E176" s="17">
        <v>68251</v>
      </c>
      <c r="F176" s="11">
        <v>364</v>
      </c>
      <c r="G176" s="11">
        <v>257</v>
      </c>
      <c r="H176" s="8" t="s">
        <v>500</v>
      </c>
      <c r="I176" s="8">
        <v>1.1499999999999999</v>
      </c>
      <c r="J176" s="15">
        <f t="shared" si="20"/>
        <v>78488.649999999994</v>
      </c>
      <c r="K176" s="21">
        <v>0.03</v>
      </c>
      <c r="L176" s="9">
        <f t="shared" si="1"/>
        <v>7.71</v>
      </c>
      <c r="M176" s="8" t="s">
        <v>501</v>
      </c>
    </row>
    <row r="177" spans="1:13" ht="14">
      <c r="A177" s="8" t="s">
        <v>191</v>
      </c>
      <c r="B177" s="6">
        <v>41493</v>
      </c>
      <c r="C177" s="8" t="s">
        <v>487</v>
      </c>
      <c r="D177" s="11">
        <v>258</v>
      </c>
      <c r="E177" s="17">
        <v>68251</v>
      </c>
      <c r="F177" s="11">
        <v>364</v>
      </c>
      <c r="G177" s="11">
        <v>257</v>
      </c>
      <c r="H177" s="8" t="s">
        <v>502</v>
      </c>
      <c r="I177" s="8">
        <v>1.2</v>
      </c>
      <c r="J177" s="15">
        <f t="shared" si="20"/>
        <v>0</v>
      </c>
      <c r="K177" s="21">
        <v>0</v>
      </c>
      <c r="L177" s="9">
        <f t="shared" si="1"/>
        <v>0</v>
      </c>
      <c r="M177" s="8" t="s">
        <v>501</v>
      </c>
    </row>
    <row r="178" spans="1:13" ht="14">
      <c r="A178" s="8" t="s">
        <v>191</v>
      </c>
      <c r="B178" s="6">
        <v>41493</v>
      </c>
      <c r="C178" s="8" t="s">
        <v>487</v>
      </c>
      <c r="D178" s="11">
        <v>258</v>
      </c>
      <c r="E178" s="17">
        <v>68251</v>
      </c>
      <c r="F178" s="11">
        <v>364</v>
      </c>
      <c r="G178" s="11">
        <v>257</v>
      </c>
      <c r="H178" s="8" t="s">
        <v>503</v>
      </c>
      <c r="I178" s="8">
        <v>1.25</v>
      </c>
      <c r="J178" s="15">
        <f t="shared" si="20"/>
        <v>85313.75</v>
      </c>
      <c r="K178" s="21">
        <v>0.01</v>
      </c>
      <c r="L178" s="9">
        <f t="shared" si="1"/>
        <v>2.57</v>
      </c>
      <c r="M178" s="8" t="s">
        <v>501</v>
      </c>
    </row>
    <row r="179" spans="1:13" ht="14">
      <c r="A179" s="8" t="s">
        <v>191</v>
      </c>
      <c r="B179" s="6">
        <v>41493</v>
      </c>
      <c r="C179" s="8" t="s">
        <v>487</v>
      </c>
      <c r="D179" s="11">
        <v>258</v>
      </c>
      <c r="E179" s="17">
        <v>68251</v>
      </c>
      <c r="F179" s="11">
        <v>364</v>
      </c>
      <c r="G179" s="11">
        <v>257</v>
      </c>
      <c r="H179" s="8" t="s">
        <v>504</v>
      </c>
      <c r="I179" s="8">
        <v>1.3</v>
      </c>
      <c r="J179" s="15">
        <f t="shared" si="20"/>
        <v>0</v>
      </c>
      <c r="K179" s="21">
        <v>0</v>
      </c>
      <c r="L179" s="9">
        <f t="shared" si="1"/>
        <v>0</v>
      </c>
      <c r="M179" s="8" t="s">
        <v>501</v>
      </c>
    </row>
    <row r="180" spans="1:13" ht="14">
      <c r="A180" s="8" t="s">
        <v>191</v>
      </c>
      <c r="B180" s="6">
        <v>41493</v>
      </c>
      <c r="C180" s="8" t="s">
        <v>487</v>
      </c>
      <c r="D180" s="11">
        <v>258</v>
      </c>
      <c r="E180" s="17">
        <v>68251</v>
      </c>
      <c r="F180" s="11">
        <v>364</v>
      </c>
      <c r="G180" s="11">
        <v>257</v>
      </c>
      <c r="H180" s="8" t="s">
        <v>505</v>
      </c>
      <c r="I180" s="8">
        <v>1.4</v>
      </c>
      <c r="J180" s="15">
        <f t="shared" si="20"/>
        <v>0</v>
      </c>
      <c r="K180" s="21">
        <v>0</v>
      </c>
      <c r="L180" s="9">
        <f t="shared" si="1"/>
        <v>0</v>
      </c>
      <c r="M180" s="8" t="s">
        <v>501</v>
      </c>
    </row>
    <row r="181" spans="1:13" ht="14">
      <c r="A181" s="8" t="s">
        <v>191</v>
      </c>
      <c r="B181" s="6">
        <v>41493</v>
      </c>
      <c r="C181" s="8" t="s">
        <v>487</v>
      </c>
      <c r="D181" s="11">
        <v>258</v>
      </c>
      <c r="E181" s="17">
        <v>68251</v>
      </c>
      <c r="F181" s="11">
        <v>364</v>
      </c>
      <c r="G181" s="11">
        <v>257</v>
      </c>
      <c r="H181" s="8" t="s">
        <v>506</v>
      </c>
      <c r="I181" s="8" t="s">
        <v>507</v>
      </c>
      <c r="J181" s="17" t="s">
        <v>507</v>
      </c>
      <c r="K181" s="21">
        <v>0</v>
      </c>
      <c r="L181" s="9">
        <f t="shared" si="1"/>
        <v>0</v>
      </c>
      <c r="M181" s="8" t="s">
        <v>501</v>
      </c>
    </row>
    <row r="182" spans="1:13" ht="14">
      <c r="A182" s="8" t="s">
        <v>192</v>
      </c>
      <c r="B182" s="6">
        <v>41472</v>
      </c>
      <c r="C182" s="8" t="s">
        <v>487</v>
      </c>
      <c r="D182" s="11">
        <v>232</v>
      </c>
      <c r="E182" s="17">
        <v>65036</v>
      </c>
      <c r="F182" s="11">
        <v>335</v>
      </c>
      <c r="G182" s="11">
        <v>226</v>
      </c>
      <c r="H182" s="8" t="s">
        <v>495</v>
      </c>
      <c r="I182" s="8">
        <v>1</v>
      </c>
      <c r="J182" s="15">
        <f t="shared" ref="J182:J189" si="21">E182*I182*IF(K182&lt;=0,0,1)</f>
        <v>65036</v>
      </c>
      <c r="K182" s="21">
        <v>1</v>
      </c>
      <c r="L182" s="9">
        <f t="shared" si="1"/>
        <v>226</v>
      </c>
      <c r="M182" s="8" t="s">
        <v>496</v>
      </c>
    </row>
    <row r="183" spans="1:13" ht="14">
      <c r="A183" s="8" t="s">
        <v>192</v>
      </c>
      <c r="B183" s="6">
        <v>41472</v>
      </c>
      <c r="C183" s="8" t="s">
        <v>487</v>
      </c>
      <c r="D183" s="11">
        <v>232</v>
      </c>
      <c r="E183" s="17">
        <v>65036</v>
      </c>
      <c r="F183" s="11">
        <v>335</v>
      </c>
      <c r="G183" s="11">
        <v>226</v>
      </c>
      <c r="H183" s="8" t="s">
        <v>497</v>
      </c>
      <c r="I183" s="8">
        <v>1.0489999999999999</v>
      </c>
      <c r="J183" s="15">
        <f t="shared" si="21"/>
        <v>68222.763999999996</v>
      </c>
      <c r="K183" s="21">
        <v>0.72</v>
      </c>
      <c r="L183" s="9">
        <f t="shared" si="1"/>
        <v>162.72</v>
      </c>
      <c r="M183" s="8" t="s">
        <v>498</v>
      </c>
    </row>
    <row r="184" spans="1:13" ht="14">
      <c r="A184" s="8" t="s">
        <v>192</v>
      </c>
      <c r="B184" s="6">
        <v>41472</v>
      </c>
      <c r="C184" s="8" t="s">
        <v>487</v>
      </c>
      <c r="D184" s="11">
        <v>232</v>
      </c>
      <c r="E184" s="17">
        <v>65036</v>
      </c>
      <c r="F184" s="11">
        <v>335</v>
      </c>
      <c r="G184" s="11">
        <v>226</v>
      </c>
      <c r="H184" s="8" t="s">
        <v>499</v>
      </c>
      <c r="I184" s="8">
        <v>1.1000000000000001</v>
      </c>
      <c r="J184" s="15">
        <f t="shared" si="21"/>
        <v>71539.600000000006</v>
      </c>
      <c r="K184" s="21">
        <v>0.24</v>
      </c>
      <c r="L184" s="9">
        <f t="shared" si="1"/>
        <v>54.239999999999995</v>
      </c>
      <c r="M184" s="8" t="s">
        <v>498</v>
      </c>
    </row>
    <row r="185" spans="1:13" ht="14">
      <c r="A185" s="8" t="s">
        <v>192</v>
      </c>
      <c r="B185" s="6">
        <v>41472</v>
      </c>
      <c r="C185" s="8" t="s">
        <v>487</v>
      </c>
      <c r="D185" s="11">
        <v>232</v>
      </c>
      <c r="E185" s="17">
        <v>65036</v>
      </c>
      <c r="F185" s="11">
        <v>335</v>
      </c>
      <c r="G185" s="11">
        <v>226</v>
      </c>
      <c r="H185" s="8" t="s">
        <v>500</v>
      </c>
      <c r="I185" s="8">
        <v>1.1499999999999999</v>
      </c>
      <c r="J185" s="15">
        <f t="shared" si="21"/>
        <v>74791.399999999994</v>
      </c>
      <c r="K185" s="21">
        <v>0.03</v>
      </c>
      <c r="L185" s="9">
        <f t="shared" si="1"/>
        <v>6.7799999999999994</v>
      </c>
      <c r="M185" s="8" t="s">
        <v>501</v>
      </c>
    </row>
    <row r="186" spans="1:13" ht="14">
      <c r="A186" s="8" t="s">
        <v>192</v>
      </c>
      <c r="B186" s="6">
        <v>41472</v>
      </c>
      <c r="C186" s="8" t="s">
        <v>487</v>
      </c>
      <c r="D186" s="11">
        <v>232</v>
      </c>
      <c r="E186" s="17">
        <v>65036</v>
      </c>
      <c r="F186" s="11">
        <v>335</v>
      </c>
      <c r="G186" s="11">
        <v>226</v>
      </c>
      <c r="H186" s="8" t="s">
        <v>502</v>
      </c>
      <c r="I186" s="8">
        <v>1.2</v>
      </c>
      <c r="J186" s="15">
        <f t="shared" si="21"/>
        <v>0</v>
      </c>
      <c r="K186" s="21">
        <v>0</v>
      </c>
      <c r="L186" s="9">
        <f t="shared" si="1"/>
        <v>0</v>
      </c>
      <c r="M186" s="8" t="s">
        <v>501</v>
      </c>
    </row>
    <row r="187" spans="1:13" ht="14">
      <c r="A187" s="8" t="s">
        <v>192</v>
      </c>
      <c r="B187" s="6">
        <v>41472</v>
      </c>
      <c r="C187" s="8" t="s">
        <v>487</v>
      </c>
      <c r="D187" s="11">
        <v>232</v>
      </c>
      <c r="E187" s="17">
        <v>65036</v>
      </c>
      <c r="F187" s="11">
        <v>335</v>
      </c>
      <c r="G187" s="11">
        <v>226</v>
      </c>
      <c r="H187" s="8" t="s">
        <v>503</v>
      </c>
      <c r="I187" s="8">
        <v>1.25</v>
      </c>
      <c r="J187" s="15">
        <f t="shared" si="21"/>
        <v>81295</v>
      </c>
      <c r="K187" s="21">
        <v>0.01</v>
      </c>
      <c r="L187" s="9">
        <f t="shared" si="1"/>
        <v>2.2600000000000002</v>
      </c>
      <c r="M187" s="8" t="s">
        <v>501</v>
      </c>
    </row>
    <row r="188" spans="1:13" ht="14">
      <c r="A188" s="8" t="s">
        <v>192</v>
      </c>
      <c r="B188" s="6">
        <v>41472</v>
      </c>
      <c r="C188" s="8" t="s">
        <v>487</v>
      </c>
      <c r="D188" s="11">
        <v>232</v>
      </c>
      <c r="E188" s="17">
        <v>65036</v>
      </c>
      <c r="F188" s="11">
        <v>335</v>
      </c>
      <c r="G188" s="11">
        <v>226</v>
      </c>
      <c r="H188" s="8" t="s">
        <v>504</v>
      </c>
      <c r="I188" s="8">
        <v>1.3</v>
      </c>
      <c r="J188" s="15">
        <f t="shared" si="21"/>
        <v>0</v>
      </c>
      <c r="K188" s="21">
        <v>0</v>
      </c>
      <c r="L188" s="9">
        <f t="shared" si="1"/>
        <v>0</v>
      </c>
      <c r="M188" s="8" t="s">
        <v>501</v>
      </c>
    </row>
    <row r="189" spans="1:13" ht="14">
      <c r="A189" s="8" t="s">
        <v>192</v>
      </c>
      <c r="B189" s="6">
        <v>41472</v>
      </c>
      <c r="C189" s="8" t="s">
        <v>487</v>
      </c>
      <c r="D189" s="11">
        <v>232</v>
      </c>
      <c r="E189" s="17">
        <v>65036</v>
      </c>
      <c r="F189" s="11">
        <v>335</v>
      </c>
      <c r="G189" s="11">
        <v>226</v>
      </c>
      <c r="H189" s="8" t="s">
        <v>505</v>
      </c>
      <c r="I189" s="8">
        <v>1.4</v>
      </c>
      <c r="J189" s="15">
        <f t="shared" si="21"/>
        <v>0</v>
      </c>
      <c r="K189" s="21">
        <v>0</v>
      </c>
      <c r="L189" s="9">
        <f t="shared" si="1"/>
        <v>0</v>
      </c>
      <c r="M189" s="8" t="s">
        <v>501</v>
      </c>
    </row>
    <row r="190" spans="1:13" ht="14">
      <c r="A190" s="8" t="s">
        <v>192</v>
      </c>
      <c r="B190" s="6">
        <v>41472</v>
      </c>
      <c r="C190" s="8" t="s">
        <v>487</v>
      </c>
      <c r="D190" s="11">
        <v>232</v>
      </c>
      <c r="E190" s="17">
        <v>65036</v>
      </c>
      <c r="F190" s="11">
        <v>335</v>
      </c>
      <c r="G190" s="11">
        <v>226</v>
      </c>
      <c r="H190" s="8" t="s">
        <v>506</v>
      </c>
      <c r="I190" s="8" t="s">
        <v>507</v>
      </c>
      <c r="J190" s="17" t="s">
        <v>507</v>
      </c>
      <c r="K190" s="21">
        <v>0</v>
      </c>
      <c r="L190" s="9">
        <f t="shared" si="1"/>
        <v>0</v>
      </c>
      <c r="M190" s="8" t="s">
        <v>501</v>
      </c>
    </row>
    <row r="191" spans="1:13" ht="14">
      <c r="A191" s="8" t="s">
        <v>193</v>
      </c>
      <c r="B191" s="6">
        <v>41458</v>
      </c>
      <c r="C191" s="8" t="s">
        <v>487</v>
      </c>
      <c r="D191" s="11">
        <v>226</v>
      </c>
      <c r="E191" s="17">
        <v>61011</v>
      </c>
      <c r="F191" s="11">
        <v>301</v>
      </c>
      <c r="G191" s="11">
        <v>226</v>
      </c>
      <c r="H191" s="8" t="s">
        <v>495</v>
      </c>
      <c r="I191" s="8">
        <v>1</v>
      </c>
      <c r="J191" s="15">
        <f t="shared" ref="J191:J198" si="22">E191*I191*IF(K191&lt;=0,0,1)</f>
        <v>61011</v>
      </c>
      <c r="K191" s="21">
        <v>1</v>
      </c>
      <c r="L191" s="9">
        <f t="shared" si="1"/>
        <v>226</v>
      </c>
      <c r="M191" s="8" t="s">
        <v>496</v>
      </c>
    </row>
    <row r="192" spans="1:13" ht="14">
      <c r="A192" s="8" t="s">
        <v>193</v>
      </c>
      <c r="B192" s="6">
        <v>41458</v>
      </c>
      <c r="C192" s="8" t="s">
        <v>487</v>
      </c>
      <c r="D192" s="11">
        <v>226</v>
      </c>
      <c r="E192" s="17">
        <v>61011</v>
      </c>
      <c r="F192" s="11">
        <v>301</v>
      </c>
      <c r="G192" s="11">
        <v>226</v>
      </c>
      <c r="H192" s="8" t="s">
        <v>497</v>
      </c>
      <c r="I192" s="8">
        <v>1.0489999999999999</v>
      </c>
      <c r="J192" s="15">
        <f t="shared" si="22"/>
        <v>64000.538999999997</v>
      </c>
      <c r="K192" s="21">
        <v>0.72</v>
      </c>
      <c r="L192" s="9">
        <f t="shared" si="1"/>
        <v>162.72</v>
      </c>
      <c r="M192" s="8" t="s">
        <v>498</v>
      </c>
    </row>
    <row r="193" spans="1:13" ht="14">
      <c r="A193" s="8" t="s">
        <v>193</v>
      </c>
      <c r="B193" s="6">
        <v>41458</v>
      </c>
      <c r="C193" s="8" t="s">
        <v>487</v>
      </c>
      <c r="D193" s="11">
        <v>226</v>
      </c>
      <c r="E193" s="17">
        <v>61011</v>
      </c>
      <c r="F193" s="11">
        <v>301</v>
      </c>
      <c r="G193" s="11">
        <v>226</v>
      </c>
      <c r="H193" s="8" t="s">
        <v>499</v>
      </c>
      <c r="I193" s="8">
        <v>1.1000000000000001</v>
      </c>
      <c r="J193" s="15">
        <f t="shared" si="22"/>
        <v>67112.100000000006</v>
      </c>
      <c r="K193" s="21">
        <v>0.24</v>
      </c>
      <c r="L193" s="9">
        <f t="shared" si="1"/>
        <v>54.239999999999995</v>
      </c>
      <c r="M193" s="8" t="s">
        <v>498</v>
      </c>
    </row>
    <row r="194" spans="1:13" ht="14">
      <c r="A194" s="8" t="s">
        <v>193</v>
      </c>
      <c r="B194" s="6">
        <v>41458</v>
      </c>
      <c r="C194" s="8" t="s">
        <v>487</v>
      </c>
      <c r="D194" s="11">
        <v>226</v>
      </c>
      <c r="E194" s="17">
        <v>61011</v>
      </c>
      <c r="F194" s="11">
        <v>301</v>
      </c>
      <c r="G194" s="11">
        <v>226</v>
      </c>
      <c r="H194" s="8" t="s">
        <v>500</v>
      </c>
      <c r="I194" s="8">
        <v>1.1499999999999999</v>
      </c>
      <c r="J194" s="15">
        <f t="shared" si="22"/>
        <v>70162.649999999994</v>
      </c>
      <c r="K194" s="21">
        <v>0.03</v>
      </c>
      <c r="L194" s="9">
        <f t="shared" si="1"/>
        <v>6.7799999999999994</v>
      </c>
      <c r="M194" s="8" t="s">
        <v>501</v>
      </c>
    </row>
    <row r="195" spans="1:13" ht="14">
      <c r="A195" s="8" t="s">
        <v>193</v>
      </c>
      <c r="B195" s="6">
        <v>41458</v>
      </c>
      <c r="C195" s="8" t="s">
        <v>487</v>
      </c>
      <c r="D195" s="11">
        <v>226</v>
      </c>
      <c r="E195" s="17">
        <v>61011</v>
      </c>
      <c r="F195" s="11">
        <v>301</v>
      </c>
      <c r="G195" s="11">
        <v>226</v>
      </c>
      <c r="H195" s="8" t="s">
        <v>502</v>
      </c>
      <c r="I195" s="8">
        <v>1.2</v>
      </c>
      <c r="J195" s="15">
        <f t="shared" si="22"/>
        <v>0</v>
      </c>
      <c r="K195" s="21">
        <v>0</v>
      </c>
      <c r="L195" s="9">
        <f t="shared" si="1"/>
        <v>0</v>
      </c>
      <c r="M195" s="8" t="s">
        <v>501</v>
      </c>
    </row>
    <row r="196" spans="1:13" ht="14">
      <c r="A196" s="8" t="s">
        <v>193</v>
      </c>
      <c r="B196" s="6">
        <v>41458</v>
      </c>
      <c r="C196" s="8" t="s">
        <v>487</v>
      </c>
      <c r="D196" s="11">
        <v>226</v>
      </c>
      <c r="E196" s="17">
        <v>61011</v>
      </c>
      <c r="F196" s="11">
        <v>301</v>
      </c>
      <c r="G196" s="11">
        <v>226</v>
      </c>
      <c r="H196" s="8" t="s">
        <v>503</v>
      </c>
      <c r="I196" s="8">
        <v>1.25</v>
      </c>
      <c r="J196" s="15">
        <f t="shared" si="22"/>
        <v>76263.75</v>
      </c>
      <c r="K196" s="21">
        <v>0.01</v>
      </c>
      <c r="L196" s="9">
        <f t="shared" si="1"/>
        <v>2.2600000000000002</v>
      </c>
      <c r="M196" s="8" t="s">
        <v>501</v>
      </c>
    </row>
    <row r="197" spans="1:13" ht="14">
      <c r="A197" s="8" t="s">
        <v>193</v>
      </c>
      <c r="B197" s="6">
        <v>41458</v>
      </c>
      <c r="C197" s="8" t="s">
        <v>487</v>
      </c>
      <c r="D197" s="11">
        <v>226</v>
      </c>
      <c r="E197" s="17">
        <v>61011</v>
      </c>
      <c r="F197" s="11">
        <v>301</v>
      </c>
      <c r="G197" s="11">
        <v>226</v>
      </c>
      <c r="H197" s="8" t="s">
        <v>504</v>
      </c>
      <c r="I197" s="8">
        <v>1.3</v>
      </c>
      <c r="J197" s="15">
        <f t="shared" si="22"/>
        <v>0</v>
      </c>
      <c r="K197" s="21">
        <v>0</v>
      </c>
      <c r="L197" s="9">
        <f t="shared" si="1"/>
        <v>0</v>
      </c>
      <c r="M197" s="8" t="s">
        <v>501</v>
      </c>
    </row>
    <row r="198" spans="1:13" ht="14">
      <c r="A198" s="8" t="s">
        <v>193</v>
      </c>
      <c r="B198" s="6">
        <v>41458</v>
      </c>
      <c r="C198" s="8" t="s">
        <v>487</v>
      </c>
      <c r="D198" s="11">
        <v>226</v>
      </c>
      <c r="E198" s="17">
        <v>61011</v>
      </c>
      <c r="F198" s="11">
        <v>301</v>
      </c>
      <c r="G198" s="11">
        <v>226</v>
      </c>
      <c r="H198" s="8" t="s">
        <v>505</v>
      </c>
      <c r="I198" s="8">
        <v>1.4</v>
      </c>
      <c r="J198" s="15">
        <f t="shared" si="22"/>
        <v>0</v>
      </c>
      <c r="K198" s="21">
        <v>0</v>
      </c>
      <c r="L198" s="9">
        <f t="shared" si="1"/>
        <v>0</v>
      </c>
      <c r="M198" s="8" t="s">
        <v>501</v>
      </c>
    </row>
    <row r="199" spans="1:13" ht="14">
      <c r="A199" s="8" t="s">
        <v>193</v>
      </c>
      <c r="B199" s="6">
        <v>41458</v>
      </c>
      <c r="C199" s="8" t="s">
        <v>487</v>
      </c>
      <c r="D199" s="11">
        <v>226</v>
      </c>
      <c r="E199" s="17">
        <v>61011</v>
      </c>
      <c r="F199" s="11">
        <v>301</v>
      </c>
      <c r="G199" s="11">
        <v>226</v>
      </c>
      <c r="H199" s="8" t="s">
        <v>506</v>
      </c>
      <c r="I199" s="8" t="s">
        <v>507</v>
      </c>
      <c r="J199" s="17" t="s">
        <v>507</v>
      </c>
      <c r="K199" s="21">
        <v>0</v>
      </c>
      <c r="L199" s="9">
        <f t="shared" si="1"/>
        <v>0</v>
      </c>
      <c r="M199" s="8" t="s">
        <v>501</v>
      </c>
    </row>
    <row r="200" spans="1:13" ht="14">
      <c r="A200" s="8" t="s">
        <v>194</v>
      </c>
      <c r="B200" s="6">
        <v>41444</v>
      </c>
      <c r="C200" s="8" t="s">
        <v>487</v>
      </c>
      <c r="D200" s="11">
        <v>227</v>
      </c>
      <c r="E200" s="17">
        <v>59001</v>
      </c>
      <c r="F200" s="11">
        <v>289</v>
      </c>
      <c r="G200" s="11">
        <v>221</v>
      </c>
      <c r="H200" s="8" t="s">
        <v>495</v>
      </c>
      <c r="I200" s="8">
        <v>1</v>
      </c>
      <c r="J200" s="15">
        <f t="shared" ref="J200:J207" si="23">E200*I200*IF(K200&lt;=0,0,1)</f>
        <v>59001</v>
      </c>
      <c r="K200" s="21">
        <v>1</v>
      </c>
      <c r="L200" s="9">
        <f t="shared" si="1"/>
        <v>221</v>
      </c>
      <c r="M200" s="8" t="s">
        <v>496</v>
      </c>
    </row>
    <row r="201" spans="1:13" ht="14">
      <c r="A201" s="8" t="s">
        <v>194</v>
      </c>
      <c r="B201" s="6">
        <v>41444</v>
      </c>
      <c r="C201" s="8" t="s">
        <v>487</v>
      </c>
      <c r="D201" s="11">
        <v>227</v>
      </c>
      <c r="E201" s="17">
        <v>59001</v>
      </c>
      <c r="F201" s="11">
        <v>289</v>
      </c>
      <c r="G201" s="11">
        <v>221</v>
      </c>
      <c r="H201" s="8" t="s">
        <v>497</v>
      </c>
      <c r="I201" s="8">
        <v>1.0489999999999999</v>
      </c>
      <c r="J201" s="15">
        <f t="shared" si="23"/>
        <v>61892.048999999999</v>
      </c>
      <c r="K201" s="21">
        <v>0.72</v>
      </c>
      <c r="L201" s="9">
        <f t="shared" si="1"/>
        <v>159.12</v>
      </c>
      <c r="M201" s="8" t="s">
        <v>498</v>
      </c>
    </row>
    <row r="202" spans="1:13" ht="14">
      <c r="A202" s="8" t="s">
        <v>194</v>
      </c>
      <c r="B202" s="6">
        <v>41444</v>
      </c>
      <c r="C202" s="8" t="s">
        <v>487</v>
      </c>
      <c r="D202" s="11">
        <v>227</v>
      </c>
      <c r="E202" s="17">
        <v>59001</v>
      </c>
      <c r="F202" s="11">
        <v>289</v>
      </c>
      <c r="G202" s="11">
        <v>221</v>
      </c>
      <c r="H202" s="8" t="s">
        <v>499</v>
      </c>
      <c r="I202" s="8">
        <v>1.1000000000000001</v>
      </c>
      <c r="J202" s="15">
        <f t="shared" si="23"/>
        <v>64901.100000000006</v>
      </c>
      <c r="K202" s="21">
        <v>0.24</v>
      </c>
      <c r="L202" s="9">
        <f t="shared" si="1"/>
        <v>53.04</v>
      </c>
      <c r="M202" s="8" t="s">
        <v>498</v>
      </c>
    </row>
    <row r="203" spans="1:13" ht="14">
      <c r="A203" s="8" t="s">
        <v>194</v>
      </c>
      <c r="B203" s="6">
        <v>41444</v>
      </c>
      <c r="C203" s="8" t="s">
        <v>487</v>
      </c>
      <c r="D203" s="11">
        <v>227</v>
      </c>
      <c r="E203" s="17">
        <v>59001</v>
      </c>
      <c r="F203" s="11">
        <v>289</v>
      </c>
      <c r="G203" s="11">
        <v>221</v>
      </c>
      <c r="H203" s="8" t="s">
        <v>500</v>
      </c>
      <c r="I203" s="8">
        <v>1.1499999999999999</v>
      </c>
      <c r="J203" s="15">
        <f t="shared" si="23"/>
        <v>67851.149999999994</v>
      </c>
      <c r="K203" s="21">
        <v>0.03</v>
      </c>
      <c r="L203" s="9">
        <f t="shared" si="1"/>
        <v>6.63</v>
      </c>
      <c r="M203" s="8" t="s">
        <v>501</v>
      </c>
    </row>
    <row r="204" spans="1:13" ht="14">
      <c r="A204" s="8" t="s">
        <v>194</v>
      </c>
      <c r="B204" s="6">
        <v>41444</v>
      </c>
      <c r="C204" s="8" t="s">
        <v>487</v>
      </c>
      <c r="D204" s="11">
        <v>227</v>
      </c>
      <c r="E204" s="17">
        <v>59001</v>
      </c>
      <c r="F204" s="11">
        <v>289</v>
      </c>
      <c r="G204" s="11">
        <v>221</v>
      </c>
      <c r="H204" s="8" t="s">
        <v>502</v>
      </c>
      <c r="I204" s="8">
        <v>1.2</v>
      </c>
      <c r="J204" s="15">
        <f t="shared" si="23"/>
        <v>0</v>
      </c>
      <c r="K204" s="21">
        <v>0</v>
      </c>
      <c r="L204" s="9">
        <f t="shared" si="1"/>
        <v>0</v>
      </c>
      <c r="M204" s="8" t="s">
        <v>501</v>
      </c>
    </row>
    <row r="205" spans="1:13" ht="14">
      <c r="A205" s="8" t="s">
        <v>194</v>
      </c>
      <c r="B205" s="6">
        <v>41444</v>
      </c>
      <c r="C205" s="8" t="s">
        <v>487</v>
      </c>
      <c r="D205" s="11">
        <v>227</v>
      </c>
      <c r="E205" s="17">
        <v>59001</v>
      </c>
      <c r="F205" s="11">
        <v>289</v>
      </c>
      <c r="G205" s="11">
        <v>221</v>
      </c>
      <c r="H205" s="8" t="s">
        <v>503</v>
      </c>
      <c r="I205" s="8">
        <v>1.25</v>
      </c>
      <c r="J205" s="15">
        <f t="shared" si="23"/>
        <v>73751.25</v>
      </c>
      <c r="K205" s="21">
        <v>0.01</v>
      </c>
      <c r="L205" s="9">
        <f t="shared" si="1"/>
        <v>2.21</v>
      </c>
      <c r="M205" s="8" t="s">
        <v>501</v>
      </c>
    </row>
    <row r="206" spans="1:13" ht="14">
      <c r="A206" s="8" t="s">
        <v>194</v>
      </c>
      <c r="B206" s="6">
        <v>41444</v>
      </c>
      <c r="C206" s="8" t="s">
        <v>487</v>
      </c>
      <c r="D206" s="11">
        <v>227</v>
      </c>
      <c r="E206" s="17">
        <v>59001</v>
      </c>
      <c r="F206" s="11">
        <v>289</v>
      </c>
      <c r="G206" s="11">
        <v>221</v>
      </c>
      <c r="H206" s="8" t="s">
        <v>504</v>
      </c>
      <c r="I206" s="8">
        <v>1.3</v>
      </c>
      <c r="J206" s="15">
        <f t="shared" si="23"/>
        <v>0</v>
      </c>
      <c r="K206" s="21">
        <v>0</v>
      </c>
      <c r="L206" s="9">
        <f t="shared" si="1"/>
        <v>0</v>
      </c>
      <c r="M206" s="8" t="s">
        <v>501</v>
      </c>
    </row>
    <row r="207" spans="1:13" ht="14">
      <c r="A207" s="8" t="s">
        <v>194</v>
      </c>
      <c r="B207" s="6">
        <v>41444</v>
      </c>
      <c r="C207" s="8" t="s">
        <v>487</v>
      </c>
      <c r="D207" s="11">
        <v>227</v>
      </c>
      <c r="E207" s="17">
        <v>59001</v>
      </c>
      <c r="F207" s="11">
        <v>289</v>
      </c>
      <c r="G207" s="11">
        <v>221</v>
      </c>
      <c r="H207" s="8" t="s">
        <v>505</v>
      </c>
      <c r="I207" s="8">
        <v>1.4</v>
      </c>
      <c r="J207" s="15">
        <f t="shared" si="23"/>
        <v>0</v>
      </c>
      <c r="K207" s="21">
        <v>0</v>
      </c>
      <c r="L207" s="9">
        <f t="shared" si="1"/>
        <v>0</v>
      </c>
      <c r="M207" s="8" t="s">
        <v>501</v>
      </c>
    </row>
    <row r="208" spans="1:13" ht="14">
      <c r="A208" s="8" t="s">
        <v>194</v>
      </c>
      <c r="B208" s="6">
        <v>41444</v>
      </c>
      <c r="C208" s="8" t="s">
        <v>487</v>
      </c>
      <c r="D208" s="11">
        <v>227</v>
      </c>
      <c r="E208" s="17">
        <v>59001</v>
      </c>
      <c r="F208" s="11">
        <v>289</v>
      </c>
      <c r="G208" s="11">
        <v>221</v>
      </c>
      <c r="H208" s="8" t="s">
        <v>506</v>
      </c>
      <c r="I208" s="8" t="s">
        <v>507</v>
      </c>
      <c r="J208" s="17" t="s">
        <v>507</v>
      </c>
      <c r="K208" s="21">
        <v>0</v>
      </c>
      <c r="L208" s="9">
        <f t="shared" si="1"/>
        <v>0</v>
      </c>
      <c r="M208" s="8" t="s">
        <v>501</v>
      </c>
    </row>
    <row r="209" spans="1:13" ht="14">
      <c r="A209" s="8" t="s">
        <v>195</v>
      </c>
      <c r="B209" s="6">
        <v>41430</v>
      </c>
      <c r="C209" s="8" t="s">
        <v>487</v>
      </c>
      <c r="D209" s="11">
        <v>227</v>
      </c>
      <c r="E209" s="17">
        <v>57989</v>
      </c>
      <c r="F209" s="11">
        <v>292</v>
      </c>
      <c r="G209" s="11">
        <v>226</v>
      </c>
      <c r="H209" s="8" t="s">
        <v>495</v>
      </c>
      <c r="I209" s="8">
        <v>1</v>
      </c>
      <c r="J209" s="15">
        <f t="shared" ref="J209:J216" si="24">E209*I209*IF(K209&lt;=0,0,1)</f>
        <v>57989</v>
      </c>
      <c r="K209" s="21">
        <v>1</v>
      </c>
      <c r="L209" s="9">
        <f t="shared" si="1"/>
        <v>226</v>
      </c>
      <c r="M209" s="8" t="s">
        <v>496</v>
      </c>
    </row>
    <row r="210" spans="1:13" ht="14">
      <c r="A210" s="8" t="s">
        <v>195</v>
      </c>
      <c r="B210" s="6">
        <v>41430</v>
      </c>
      <c r="C210" s="8" t="s">
        <v>487</v>
      </c>
      <c r="D210" s="11">
        <v>227</v>
      </c>
      <c r="E210" s="17">
        <v>57989</v>
      </c>
      <c r="F210" s="11">
        <v>292</v>
      </c>
      <c r="G210" s="11">
        <v>226</v>
      </c>
      <c r="H210" s="8" t="s">
        <v>497</v>
      </c>
      <c r="I210" s="8">
        <v>1.0489999999999999</v>
      </c>
      <c r="J210" s="15">
        <f t="shared" si="24"/>
        <v>60830.460999999996</v>
      </c>
      <c r="K210" s="21">
        <v>0.72</v>
      </c>
      <c r="L210" s="9">
        <f t="shared" si="1"/>
        <v>162.72</v>
      </c>
      <c r="M210" s="8" t="s">
        <v>498</v>
      </c>
    </row>
    <row r="211" spans="1:13" ht="14">
      <c r="A211" s="8" t="s">
        <v>195</v>
      </c>
      <c r="B211" s="6">
        <v>41430</v>
      </c>
      <c r="C211" s="8" t="s">
        <v>487</v>
      </c>
      <c r="D211" s="11">
        <v>227</v>
      </c>
      <c r="E211" s="17">
        <v>57989</v>
      </c>
      <c r="F211" s="11">
        <v>292</v>
      </c>
      <c r="G211" s="11">
        <v>226</v>
      </c>
      <c r="H211" s="8" t="s">
        <v>499</v>
      </c>
      <c r="I211" s="8">
        <v>1.1000000000000001</v>
      </c>
      <c r="J211" s="15">
        <f t="shared" si="24"/>
        <v>63787.900000000009</v>
      </c>
      <c r="K211" s="21">
        <v>0.24</v>
      </c>
      <c r="L211" s="9">
        <f t="shared" si="1"/>
        <v>54.239999999999995</v>
      </c>
      <c r="M211" s="8" t="s">
        <v>498</v>
      </c>
    </row>
    <row r="212" spans="1:13" ht="14">
      <c r="A212" s="8" t="s">
        <v>195</v>
      </c>
      <c r="B212" s="6">
        <v>41430</v>
      </c>
      <c r="C212" s="8" t="s">
        <v>487</v>
      </c>
      <c r="D212" s="11">
        <v>227</v>
      </c>
      <c r="E212" s="17">
        <v>57989</v>
      </c>
      <c r="F212" s="11">
        <v>292</v>
      </c>
      <c r="G212" s="11">
        <v>226</v>
      </c>
      <c r="H212" s="8" t="s">
        <v>500</v>
      </c>
      <c r="I212" s="8">
        <v>1.1499999999999999</v>
      </c>
      <c r="J212" s="15">
        <f t="shared" si="24"/>
        <v>66687.349999999991</v>
      </c>
      <c r="K212" s="21">
        <v>0.03</v>
      </c>
      <c r="L212" s="9">
        <f t="shared" si="1"/>
        <v>6.7799999999999994</v>
      </c>
      <c r="M212" s="8" t="s">
        <v>501</v>
      </c>
    </row>
    <row r="213" spans="1:13" ht="14">
      <c r="A213" s="8" t="s">
        <v>195</v>
      </c>
      <c r="B213" s="6">
        <v>41430</v>
      </c>
      <c r="C213" s="8" t="s">
        <v>487</v>
      </c>
      <c r="D213" s="11">
        <v>227</v>
      </c>
      <c r="E213" s="17">
        <v>57989</v>
      </c>
      <c r="F213" s="11">
        <v>292</v>
      </c>
      <c r="G213" s="11">
        <v>226</v>
      </c>
      <c r="H213" s="8" t="s">
        <v>502</v>
      </c>
      <c r="I213" s="8">
        <v>1.2</v>
      </c>
      <c r="J213" s="15">
        <f t="shared" si="24"/>
        <v>0</v>
      </c>
      <c r="K213" s="21">
        <v>0</v>
      </c>
      <c r="L213" s="9">
        <f t="shared" si="1"/>
        <v>0</v>
      </c>
      <c r="M213" s="8" t="s">
        <v>501</v>
      </c>
    </row>
    <row r="214" spans="1:13" ht="14">
      <c r="A214" s="8" t="s">
        <v>195</v>
      </c>
      <c r="B214" s="6">
        <v>41430</v>
      </c>
      <c r="C214" s="8" t="s">
        <v>487</v>
      </c>
      <c r="D214" s="11">
        <v>227</v>
      </c>
      <c r="E214" s="17">
        <v>57989</v>
      </c>
      <c r="F214" s="11">
        <v>292</v>
      </c>
      <c r="G214" s="11">
        <v>226</v>
      </c>
      <c r="H214" s="8" t="s">
        <v>503</v>
      </c>
      <c r="I214" s="8">
        <v>1.25</v>
      </c>
      <c r="J214" s="15">
        <f t="shared" si="24"/>
        <v>72486.25</v>
      </c>
      <c r="K214" s="21">
        <v>0.01</v>
      </c>
      <c r="L214" s="9">
        <f t="shared" si="1"/>
        <v>2.2600000000000002</v>
      </c>
      <c r="M214" s="8" t="s">
        <v>501</v>
      </c>
    </row>
    <row r="215" spans="1:13" ht="14">
      <c r="A215" s="8" t="s">
        <v>195</v>
      </c>
      <c r="B215" s="6">
        <v>41430</v>
      </c>
      <c r="C215" s="8" t="s">
        <v>487</v>
      </c>
      <c r="D215" s="11">
        <v>227</v>
      </c>
      <c r="E215" s="17">
        <v>57989</v>
      </c>
      <c r="F215" s="11">
        <v>292</v>
      </c>
      <c r="G215" s="11">
        <v>226</v>
      </c>
      <c r="H215" s="8" t="s">
        <v>504</v>
      </c>
      <c r="I215" s="8">
        <v>1.3</v>
      </c>
      <c r="J215" s="15">
        <f t="shared" si="24"/>
        <v>0</v>
      </c>
      <c r="K215" s="21">
        <v>0</v>
      </c>
      <c r="L215" s="9">
        <f t="shared" si="1"/>
        <v>0</v>
      </c>
      <c r="M215" s="8" t="s">
        <v>501</v>
      </c>
    </row>
    <row r="216" spans="1:13" ht="14">
      <c r="A216" s="8" t="s">
        <v>195</v>
      </c>
      <c r="B216" s="6">
        <v>41430</v>
      </c>
      <c r="C216" s="8" t="s">
        <v>487</v>
      </c>
      <c r="D216" s="11">
        <v>227</v>
      </c>
      <c r="E216" s="17">
        <v>57989</v>
      </c>
      <c r="F216" s="11">
        <v>292</v>
      </c>
      <c r="G216" s="11">
        <v>226</v>
      </c>
      <c r="H216" s="8" t="s">
        <v>505</v>
      </c>
      <c r="I216" s="8">
        <v>1.4</v>
      </c>
      <c r="J216" s="15">
        <f t="shared" si="24"/>
        <v>0</v>
      </c>
      <c r="K216" s="21">
        <v>0</v>
      </c>
      <c r="L216" s="9">
        <f t="shared" si="1"/>
        <v>0</v>
      </c>
      <c r="M216" s="8" t="s">
        <v>501</v>
      </c>
    </row>
    <row r="217" spans="1:13" ht="14">
      <c r="A217" s="8" t="s">
        <v>195</v>
      </c>
      <c r="B217" s="6">
        <v>41430</v>
      </c>
      <c r="C217" s="8" t="s">
        <v>487</v>
      </c>
      <c r="D217" s="11">
        <v>227</v>
      </c>
      <c r="E217" s="17">
        <v>57989</v>
      </c>
      <c r="F217" s="11">
        <v>292</v>
      </c>
      <c r="G217" s="11">
        <v>226</v>
      </c>
      <c r="H217" s="8" t="s">
        <v>506</v>
      </c>
      <c r="I217" s="8" t="s">
        <v>507</v>
      </c>
      <c r="J217" s="17" t="s">
        <v>507</v>
      </c>
      <c r="K217" s="21">
        <v>0</v>
      </c>
      <c r="L217" s="9">
        <f t="shared" si="1"/>
        <v>0</v>
      </c>
      <c r="M217" s="8" t="s">
        <v>501</v>
      </c>
    </row>
    <row r="218" spans="1:13" ht="14">
      <c r="A218" s="8" t="s">
        <v>190</v>
      </c>
      <c r="B218" s="6">
        <v>41507</v>
      </c>
      <c r="C218" s="8" t="s">
        <v>488</v>
      </c>
      <c r="D218" s="11">
        <v>264</v>
      </c>
      <c r="E218" s="17">
        <v>79223</v>
      </c>
      <c r="F218" s="11">
        <v>385</v>
      </c>
      <c r="G218" s="11">
        <v>264</v>
      </c>
      <c r="H218" s="8" t="s">
        <v>495</v>
      </c>
      <c r="I218" s="8">
        <v>1</v>
      </c>
      <c r="J218" s="15">
        <f t="shared" ref="J218:J225" si="25">E218*I218*IF(K218&lt;=0,0,1)</f>
        <v>79223</v>
      </c>
      <c r="K218" s="21">
        <v>1</v>
      </c>
      <c r="L218" s="9">
        <f t="shared" si="1"/>
        <v>264</v>
      </c>
      <c r="M218" s="8" t="s">
        <v>496</v>
      </c>
    </row>
    <row r="219" spans="1:13" ht="14">
      <c r="A219" s="8" t="s">
        <v>190</v>
      </c>
      <c r="B219" s="6">
        <v>41507</v>
      </c>
      <c r="C219" s="8" t="s">
        <v>488</v>
      </c>
      <c r="D219" s="11">
        <v>264</v>
      </c>
      <c r="E219" s="17">
        <v>79223</v>
      </c>
      <c r="F219" s="11">
        <v>385</v>
      </c>
      <c r="G219" s="11">
        <v>264</v>
      </c>
      <c r="H219" s="8" t="s">
        <v>497</v>
      </c>
      <c r="I219" s="8">
        <v>1.0489999999999999</v>
      </c>
      <c r="J219" s="15">
        <f t="shared" si="25"/>
        <v>83104.926999999996</v>
      </c>
      <c r="K219" s="21">
        <v>0.72</v>
      </c>
      <c r="L219" s="9">
        <f t="shared" si="1"/>
        <v>190.07999999999998</v>
      </c>
      <c r="M219" s="8" t="s">
        <v>498</v>
      </c>
    </row>
    <row r="220" spans="1:13" ht="14">
      <c r="A220" s="8" t="s">
        <v>190</v>
      </c>
      <c r="B220" s="6">
        <v>41507</v>
      </c>
      <c r="C220" s="8" t="s">
        <v>488</v>
      </c>
      <c r="D220" s="11">
        <v>264</v>
      </c>
      <c r="E220" s="17">
        <v>79223</v>
      </c>
      <c r="F220" s="11">
        <v>385</v>
      </c>
      <c r="G220" s="11">
        <v>264</v>
      </c>
      <c r="H220" s="8" t="s">
        <v>499</v>
      </c>
      <c r="I220" s="8">
        <v>1.1000000000000001</v>
      </c>
      <c r="J220" s="15">
        <f t="shared" si="25"/>
        <v>87145.3</v>
      </c>
      <c r="K220" s="21">
        <v>0.16</v>
      </c>
      <c r="L220" s="9">
        <f t="shared" si="1"/>
        <v>42.24</v>
      </c>
      <c r="M220" s="8" t="s">
        <v>498</v>
      </c>
    </row>
    <row r="221" spans="1:13" ht="14">
      <c r="A221" s="8" t="s">
        <v>190</v>
      </c>
      <c r="B221" s="6">
        <v>41507</v>
      </c>
      <c r="C221" s="8" t="s">
        <v>488</v>
      </c>
      <c r="D221" s="11">
        <v>264</v>
      </c>
      <c r="E221" s="17">
        <v>79223</v>
      </c>
      <c r="F221" s="11">
        <v>385</v>
      </c>
      <c r="G221" s="11">
        <v>264</v>
      </c>
      <c r="H221" s="8" t="s">
        <v>500</v>
      </c>
      <c r="I221" s="8">
        <v>1.1499999999999999</v>
      </c>
      <c r="J221" s="15">
        <f t="shared" si="25"/>
        <v>91106.45</v>
      </c>
      <c r="K221" s="21">
        <v>7.0000000000000007E-2</v>
      </c>
      <c r="L221" s="9">
        <f t="shared" si="1"/>
        <v>18.48</v>
      </c>
      <c r="M221" s="8" t="s">
        <v>501</v>
      </c>
    </row>
    <row r="222" spans="1:13" ht="14">
      <c r="A222" s="8" t="s">
        <v>190</v>
      </c>
      <c r="B222" s="6">
        <v>41507</v>
      </c>
      <c r="C222" s="8" t="s">
        <v>488</v>
      </c>
      <c r="D222" s="11">
        <v>264</v>
      </c>
      <c r="E222" s="17">
        <v>79223</v>
      </c>
      <c r="F222" s="11">
        <v>385</v>
      </c>
      <c r="G222" s="11">
        <v>264</v>
      </c>
      <c r="H222" s="8" t="s">
        <v>502</v>
      </c>
      <c r="I222" s="8">
        <v>1.2</v>
      </c>
      <c r="J222" s="15">
        <f t="shared" si="25"/>
        <v>95067.599999999991</v>
      </c>
      <c r="K222" s="21">
        <v>0.03</v>
      </c>
      <c r="L222" s="9">
        <f t="shared" si="1"/>
        <v>7.92</v>
      </c>
      <c r="M222" s="8" t="s">
        <v>501</v>
      </c>
    </row>
    <row r="223" spans="1:13" ht="14">
      <c r="A223" s="8" t="s">
        <v>190</v>
      </c>
      <c r="B223" s="6">
        <v>41507</v>
      </c>
      <c r="C223" s="8" t="s">
        <v>488</v>
      </c>
      <c r="D223" s="11">
        <v>264</v>
      </c>
      <c r="E223" s="17">
        <v>79223</v>
      </c>
      <c r="F223" s="11">
        <v>385</v>
      </c>
      <c r="G223" s="11">
        <v>264</v>
      </c>
      <c r="H223" s="8" t="s">
        <v>503</v>
      </c>
      <c r="I223" s="8">
        <v>1.25</v>
      </c>
      <c r="J223" s="15">
        <f t="shared" si="25"/>
        <v>99028.75</v>
      </c>
      <c r="K223" s="21">
        <v>0.02</v>
      </c>
      <c r="L223" s="9">
        <f t="shared" si="1"/>
        <v>5.28</v>
      </c>
      <c r="M223" s="8" t="s">
        <v>501</v>
      </c>
    </row>
    <row r="224" spans="1:13" ht="14">
      <c r="A224" s="8" t="s">
        <v>190</v>
      </c>
      <c r="B224" s="6">
        <v>41507</v>
      </c>
      <c r="C224" s="8" t="s">
        <v>488</v>
      </c>
      <c r="D224" s="11">
        <v>264</v>
      </c>
      <c r="E224" s="17">
        <v>79223</v>
      </c>
      <c r="F224" s="11">
        <v>385</v>
      </c>
      <c r="G224" s="11">
        <v>264</v>
      </c>
      <c r="H224" s="8" t="s">
        <v>504</v>
      </c>
      <c r="I224" s="8">
        <v>1.3</v>
      </c>
      <c r="J224" s="15">
        <f t="shared" si="25"/>
        <v>0</v>
      </c>
      <c r="K224" s="21">
        <v>0</v>
      </c>
      <c r="L224" s="9">
        <f t="shared" si="1"/>
        <v>0</v>
      </c>
      <c r="M224" s="8" t="s">
        <v>501</v>
      </c>
    </row>
    <row r="225" spans="1:13" ht="14">
      <c r="A225" s="8" t="s">
        <v>190</v>
      </c>
      <c r="B225" s="6">
        <v>41507</v>
      </c>
      <c r="C225" s="8" t="s">
        <v>488</v>
      </c>
      <c r="D225" s="11">
        <v>264</v>
      </c>
      <c r="E225" s="17">
        <v>79223</v>
      </c>
      <c r="F225" s="11">
        <v>385</v>
      </c>
      <c r="G225" s="11">
        <v>264</v>
      </c>
      <c r="H225" s="8" t="s">
        <v>505</v>
      </c>
      <c r="I225" s="8">
        <v>1.4</v>
      </c>
      <c r="J225" s="15">
        <f t="shared" si="25"/>
        <v>0</v>
      </c>
      <c r="K225" s="21">
        <v>0</v>
      </c>
      <c r="L225" s="9">
        <f t="shared" si="1"/>
        <v>0</v>
      </c>
      <c r="M225" s="8" t="s">
        <v>501</v>
      </c>
    </row>
    <row r="226" spans="1:13" ht="14">
      <c r="A226" s="8" t="s">
        <v>190</v>
      </c>
      <c r="B226" s="6">
        <v>41507</v>
      </c>
      <c r="C226" s="8" t="s">
        <v>488</v>
      </c>
      <c r="D226" s="11">
        <v>264</v>
      </c>
      <c r="E226" s="17">
        <v>79223</v>
      </c>
      <c r="F226" s="11">
        <v>385</v>
      </c>
      <c r="G226" s="11">
        <v>264</v>
      </c>
      <c r="H226" s="8" t="s">
        <v>506</v>
      </c>
      <c r="I226" s="8" t="s">
        <v>507</v>
      </c>
      <c r="J226" s="17" t="s">
        <v>507</v>
      </c>
      <c r="K226" s="21">
        <v>0</v>
      </c>
      <c r="L226" s="9">
        <f t="shared" si="1"/>
        <v>0</v>
      </c>
      <c r="M226" s="8" t="s">
        <v>501</v>
      </c>
    </row>
    <row r="227" spans="1:13" ht="14">
      <c r="A227" s="8" t="s">
        <v>191</v>
      </c>
      <c r="B227" s="6">
        <v>41493</v>
      </c>
      <c r="C227" s="8" t="s">
        <v>488</v>
      </c>
      <c r="D227" s="11">
        <v>264</v>
      </c>
      <c r="E227" s="17">
        <v>77989</v>
      </c>
      <c r="F227" s="11">
        <v>407</v>
      </c>
      <c r="G227" s="11">
        <v>261</v>
      </c>
      <c r="H227" s="8" t="s">
        <v>495</v>
      </c>
      <c r="I227" s="8">
        <v>1</v>
      </c>
      <c r="J227" s="15">
        <f t="shared" ref="J227:J234" si="26">E227*I227*IF(K227&lt;=0,0,1)</f>
        <v>77989</v>
      </c>
      <c r="K227" s="21">
        <v>1</v>
      </c>
      <c r="L227" s="9">
        <f t="shared" si="1"/>
        <v>261</v>
      </c>
      <c r="M227" s="8" t="s">
        <v>496</v>
      </c>
    </row>
    <row r="228" spans="1:13" ht="14">
      <c r="A228" s="8" t="s">
        <v>191</v>
      </c>
      <c r="B228" s="6">
        <v>41493</v>
      </c>
      <c r="C228" s="8" t="s">
        <v>488</v>
      </c>
      <c r="D228" s="11">
        <v>264</v>
      </c>
      <c r="E228" s="17">
        <v>77989</v>
      </c>
      <c r="F228" s="11">
        <v>407</v>
      </c>
      <c r="G228" s="11">
        <v>261</v>
      </c>
      <c r="H228" s="8" t="s">
        <v>497</v>
      </c>
      <c r="I228" s="8">
        <v>1.0489999999999999</v>
      </c>
      <c r="J228" s="15">
        <f t="shared" si="26"/>
        <v>81810.460999999996</v>
      </c>
      <c r="K228" s="21">
        <v>0.72</v>
      </c>
      <c r="L228" s="9">
        <f t="shared" si="1"/>
        <v>187.92</v>
      </c>
      <c r="M228" s="8" t="s">
        <v>498</v>
      </c>
    </row>
    <row r="229" spans="1:13" ht="14">
      <c r="A229" s="8" t="s">
        <v>191</v>
      </c>
      <c r="B229" s="6">
        <v>41493</v>
      </c>
      <c r="C229" s="8" t="s">
        <v>488</v>
      </c>
      <c r="D229" s="11">
        <v>264</v>
      </c>
      <c r="E229" s="17">
        <v>77989</v>
      </c>
      <c r="F229" s="11">
        <v>407</v>
      </c>
      <c r="G229" s="11">
        <v>261</v>
      </c>
      <c r="H229" s="8" t="s">
        <v>499</v>
      </c>
      <c r="I229" s="8">
        <v>1.1000000000000001</v>
      </c>
      <c r="J229" s="15">
        <f t="shared" si="26"/>
        <v>85787.900000000009</v>
      </c>
      <c r="K229" s="21">
        <v>0.16</v>
      </c>
      <c r="L229" s="9">
        <f t="shared" si="1"/>
        <v>41.76</v>
      </c>
      <c r="M229" s="8" t="s">
        <v>498</v>
      </c>
    </row>
    <row r="230" spans="1:13" ht="14">
      <c r="A230" s="8" t="s">
        <v>191</v>
      </c>
      <c r="B230" s="6">
        <v>41493</v>
      </c>
      <c r="C230" s="8" t="s">
        <v>488</v>
      </c>
      <c r="D230" s="11">
        <v>264</v>
      </c>
      <c r="E230" s="17">
        <v>77989</v>
      </c>
      <c r="F230" s="11">
        <v>407</v>
      </c>
      <c r="G230" s="11">
        <v>261</v>
      </c>
      <c r="H230" s="8" t="s">
        <v>500</v>
      </c>
      <c r="I230" s="8">
        <v>1.1499999999999999</v>
      </c>
      <c r="J230" s="15">
        <f t="shared" si="26"/>
        <v>89687.349999999991</v>
      </c>
      <c r="K230" s="21">
        <v>7.0000000000000007E-2</v>
      </c>
      <c r="L230" s="9">
        <f t="shared" si="1"/>
        <v>18.270000000000003</v>
      </c>
      <c r="M230" s="8" t="s">
        <v>501</v>
      </c>
    </row>
    <row r="231" spans="1:13" ht="14">
      <c r="A231" s="8" t="s">
        <v>191</v>
      </c>
      <c r="B231" s="6">
        <v>41493</v>
      </c>
      <c r="C231" s="8" t="s">
        <v>488</v>
      </c>
      <c r="D231" s="11">
        <v>264</v>
      </c>
      <c r="E231" s="17">
        <v>77989</v>
      </c>
      <c r="F231" s="11">
        <v>407</v>
      </c>
      <c r="G231" s="11">
        <v>261</v>
      </c>
      <c r="H231" s="8" t="s">
        <v>502</v>
      </c>
      <c r="I231" s="8">
        <v>1.2</v>
      </c>
      <c r="J231" s="15">
        <f t="shared" si="26"/>
        <v>93586.8</v>
      </c>
      <c r="K231" s="21">
        <v>0.03</v>
      </c>
      <c r="L231" s="9">
        <f t="shared" si="1"/>
        <v>7.83</v>
      </c>
      <c r="M231" s="8" t="s">
        <v>501</v>
      </c>
    </row>
    <row r="232" spans="1:13" ht="14">
      <c r="A232" s="8" t="s">
        <v>191</v>
      </c>
      <c r="B232" s="6">
        <v>41493</v>
      </c>
      <c r="C232" s="8" t="s">
        <v>488</v>
      </c>
      <c r="D232" s="11">
        <v>264</v>
      </c>
      <c r="E232" s="17">
        <v>77989</v>
      </c>
      <c r="F232" s="11">
        <v>407</v>
      </c>
      <c r="G232" s="11">
        <v>261</v>
      </c>
      <c r="H232" s="8" t="s">
        <v>503</v>
      </c>
      <c r="I232" s="8">
        <v>1.25</v>
      </c>
      <c r="J232" s="15">
        <f t="shared" si="26"/>
        <v>97486.25</v>
      </c>
      <c r="K232" s="21">
        <v>0.02</v>
      </c>
      <c r="L232" s="9">
        <f t="shared" si="1"/>
        <v>5.22</v>
      </c>
      <c r="M232" s="8" t="s">
        <v>501</v>
      </c>
    </row>
    <row r="233" spans="1:13" ht="14">
      <c r="A233" s="8" t="s">
        <v>191</v>
      </c>
      <c r="B233" s="6">
        <v>41493</v>
      </c>
      <c r="C233" s="8" t="s">
        <v>488</v>
      </c>
      <c r="D233" s="11">
        <v>264</v>
      </c>
      <c r="E233" s="17">
        <v>77989</v>
      </c>
      <c r="F233" s="11">
        <v>407</v>
      </c>
      <c r="G233" s="11">
        <v>261</v>
      </c>
      <c r="H233" s="8" t="s">
        <v>504</v>
      </c>
      <c r="I233" s="8">
        <v>1.3</v>
      </c>
      <c r="J233" s="15">
        <f t="shared" si="26"/>
        <v>0</v>
      </c>
      <c r="K233" s="21">
        <v>0</v>
      </c>
      <c r="L233" s="9">
        <f t="shared" si="1"/>
        <v>0</v>
      </c>
      <c r="M233" s="8" t="s">
        <v>501</v>
      </c>
    </row>
    <row r="234" spans="1:13" ht="14">
      <c r="A234" s="8" t="s">
        <v>191</v>
      </c>
      <c r="B234" s="6">
        <v>41493</v>
      </c>
      <c r="C234" s="8" t="s">
        <v>488</v>
      </c>
      <c r="D234" s="11">
        <v>264</v>
      </c>
      <c r="E234" s="17">
        <v>77989</v>
      </c>
      <c r="F234" s="11">
        <v>407</v>
      </c>
      <c r="G234" s="11">
        <v>261</v>
      </c>
      <c r="H234" s="8" t="s">
        <v>505</v>
      </c>
      <c r="I234" s="8">
        <v>1.4</v>
      </c>
      <c r="J234" s="15">
        <f t="shared" si="26"/>
        <v>0</v>
      </c>
      <c r="K234" s="21">
        <v>0</v>
      </c>
      <c r="L234" s="9">
        <f t="shared" si="1"/>
        <v>0</v>
      </c>
      <c r="M234" s="8" t="s">
        <v>501</v>
      </c>
    </row>
    <row r="235" spans="1:13" ht="14">
      <c r="A235" s="8" t="s">
        <v>191</v>
      </c>
      <c r="B235" s="6">
        <v>41493</v>
      </c>
      <c r="C235" s="8" t="s">
        <v>488</v>
      </c>
      <c r="D235" s="11">
        <v>264</v>
      </c>
      <c r="E235" s="17">
        <v>77989</v>
      </c>
      <c r="F235" s="11">
        <v>407</v>
      </c>
      <c r="G235" s="11">
        <v>261</v>
      </c>
      <c r="H235" s="8" t="s">
        <v>506</v>
      </c>
      <c r="I235" s="8" t="s">
        <v>507</v>
      </c>
      <c r="J235" s="17" t="s">
        <v>507</v>
      </c>
      <c r="K235" s="21">
        <v>0</v>
      </c>
      <c r="L235" s="9">
        <f t="shared" si="1"/>
        <v>0</v>
      </c>
      <c r="M235" s="8" t="s">
        <v>501</v>
      </c>
    </row>
    <row r="236" spans="1:13" ht="14">
      <c r="A236" s="8" t="s">
        <v>192</v>
      </c>
      <c r="B236" s="6">
        <v>41472</v>
      </c>
      <c r="C236" s="8" t="s">
        <v>488</v>
      </c>
      <c r="D236" s="11">
        <v>240</v>
      </c>
      <c r="E236" s="17">
        <v>76802</v>
      </c>
      <c r="F236" s="11">
        <v>425</v>
      </c>
      <c r="G236" s="11">
        <v>237</v>
      </c>
      <c r="H236" s="8" t="s">
        <v>495</v>
      </c>
      <c r="I236" s="8">
        <v>1</v>
      </c>
      <c r="J236" s="15">
        <f t="shared" ref="J236:J243" si="27">E236*I236*IF(K236&lt;=0,0,1)</f>
        <v>76802</v>
      </c>
      <c r="K236" s="21">
        <v>1</v>
      </c>
      <c r="L236" s="9">
        <f t="shared" si="1"/>
        <v>237</v>
      </c>
      <c r="M236" s="8" t="s">
        <v>496</v>
      </c>
    </row>
    <row r="237" spans="1:13" ht="14">
      <c r="A237" s="8" t="s">
        <v>192</v>
      </c>
      <c r="B237" s="6">
        <v>41472</v>
      </c>
      <c r="C237" s="8" t="s">
        <v>488</v>
      </c>
      <c r="D237" s="11">
        <v>240</v>
      </c>
      <c r="E237" s="17">
        <v>76802</v>
      </c>
      <c r="F237" s="11">
        <v>425</v>
      </c>
      <c r="G237" s="11">
        <v>237</v>
      </c>
      <c r="H237" s="8" t="s">
        <v>497</v>
      </c>
      <c r="I237" s="8">
        <v>1.0489999999999999</v>
      </c>
      <c r="J237" s="15">
        <f t="shared" si="27"/>
        <v>80565.297999999995</v>
      </c>
      <c r="K237" s="21">
        <v>0.72</v>
      </c>
      <c r="L237" s="9">
        <f t="shared" si="1"/>
        <v>170.64</v>
      </c>
      <c r="M237" s="8" t="s">
        <v>498</v>
      </c>
    </row>
    <row r="238" spans="1:13" ht="14">
      <c r="A238" s="8" t="s">
        <v>192</v>
      </c>
      <c r="B238" s="6">
        <v>41472</v>
      </c>
      <c r="C238" s="8" t="s">
        <v>488</v>
      </c>
      <c r="D238" s="11">
        <v>240</v>
      </c>
      <c r="E238" s="17">
        <v>76802</v>
      </c>
      <c r="F238" s="11">
        <v>425</v>
      </c>
      <c r="G238" s="11">
        <v>237</v>
      </c>
      <c r="H238" s="8" t="s">
        <v>499</v>
      </c>
      <c r="I238" s="8">
        <v>1.1000000000000001</v>
      </c>
      <c r="J238" s="15">
        <f t="shared" si="27"/>
        <v>84482.200000000012</v>
      </c>
      <c r="K238" s="21">
        <v>0.16</v>
      </c>
      <c r="L238" s="9">
        <f t="shared" si="1"/>
        <v>37.92</v>
      </c>
      <c r="M238" s="8" t="s">
        <v>498</v>
      </c>
    </row>
    <row r="239" spans="1:13" ht="14">
      <c r="A239" s="8" t="s">
        <v>192</v>
      </c>
      <c r="B239" s="6">
        <v>41472</v>
      </c>
      <c r="C239" s="8" t="s">
        <v>488</v>
      </c>
      <c r="D239" s="11">
        <v>240</v>
      </c>
      <c r="E239" s="17">
        <v>76802</v>
      </c>
      <c r="F239" s="11">
        <v>425</v>
      </c>
      <c r="G239" s="11">
        <v>237</v>
      </c>
      <c r="H239" s="8" t="s">
        <v>500</v>
      </c>
      <c r="I239" s="8">
        <v>1.1499999999999999</v>
      </c>
      <c r="J239" s="15">
        <f t="shared" si="27"/>
        <v>88322.299999999988</v>
      </c>
      <c r="K239" s="21">
        <v>7.0000000000000007E-2</v>
      </c>
      <c r="L239" s="9">
        <f t="shared" si="1"/>
        <v>16.59</v>
      </c>
      <c r="M239" s="8" t="s">
        <v>501</v>
      </c>
    </row>
    <row r="240" spans="1:13" ht="14">
      <c r="A240" s="8" t="s">
        <v>192</v>
      </c>
      <c r="B240" s="6">
        <v>41472</v>
      </c>
      <c r="C240" s="8" t="s">
        <v>488</v>
      </c>
      <c r="D240" s="11">
        <v>240</v>
      </c>
      <c r="E240" s="17">
        <v>76802</v>
      </c>
      <c r="F240" s="11">
        <v>425</v>
      </c>
      <c r="G240" s="11">
        <v>237</v>
      </c>
      <c r="H240" s="8" t="s">
        <v>502</v>
      </c>
      <c r="I240" s="8">
        <v>1.2</v>
      </c>
      <c r="J240" s="15">
        <f t="shared" si="27"/>
        <v>92162.4</v>
      </c>
      <c r="K240" s="21">
        <v>0.03</v>
      </c>
      <c r="L240" s="9">
        <f t="shared" si="1"/>
        <v>7.1099999999999994</v>
      </c>
      <c r="M240" s="8" t="s">
        <v>501</v>
      </c>
    </row>
    <row r="241" spans="1:13" ht="14">
      <c r="A241" s="8" t="s">
        <v>192</v>
      </c>
      <c r="B241" s="6">
        <v>41472</v>
      </c>
      <c r="C241" s="8" t="s">
        <v>488</v>
      </c>
      <c r="D241" s="11">
        <v>240</v>
      </c>
      <c r="E241" s="17">
        <v>76802</v>
      </c>
      <c r="F241" s="11">
        <v>425</v>
      </c>
      <c r="G241" s="11">
        <v>237</v>
      </c>
      <c r="H241" s="8" t="s">
        <v>503</v>
      </c>
      <c r="I241" s="8">
        <v>1.25</v>
      </c>
      <c r="J241" s="15">
        <f t="shared" si="27"/>
        <v>96002.5</v>
      </c>
      <c r="K241" s="21">
        <v>0.02</v>
      </c>
      <c r="L241" s="9">
        <f t="shared" si="1"/>
        <v>4.74</v>
      </c>
      <c r="M241" s="8" t="s">
        <v>501</v>
      </c>
    </row>
    <row r="242" spans="1:13" ht="14">
      <c r="A242" s="8" t="s">
        <v>192</v>
      </c>
      <c r="B242" s="6">
        <v>41472</v>
      </c>
      <c r="C242" s="8" t="s">
        <v>488</v>
      </c>
      <c r="D242" s="11">
        <v>240</v>
      </c>
      <c r="E242" s="17">
        <v>76802</v>
      </c>
      <c r="F242" s="11">
        <v>425</v>
      </c>
      <c r="G242" s="11">
        <v>237</v>
      </c>
      <c r="H242" s="8" t="s">
        <v>504</v>
      </c>
      <c r="I242" s="8">
        <v>1.3</v>
      </c>
      <c r="J242" s="15">
        <f t="shared" si="27"/>
        <v>0</v>
      </c>
      <c r="K242" s="21">
        <v>0</v>
      </c>
      <c r="L242" s="9">
        <f t="shared" si="1"/>
        <v>0</v>
      </c>
      <c r="M242" s="8" t="s">
        <v>501</v>
      </c>
    </row>
    <row r="243" spans="1:13" ht="14">
      <c r="A243" s="8" t="s">
        <v>192</v>
      </c>
      <c r="B243" s="6">
        <v>41472</v>
      </c>
      <c r="C243" s="8" t="s">
        <v>488</v>
      </c>
      <c r="D243" s="11">
        <v>240</v>
      </c>
      <c r="E243" s="17">
        <v>76802</v>
      </c>
      <c r="F243" s="11">
        <v>425</v>
      </c>
      <c r="G243" s="11">
        <v>237</v>
      </c>
      <c r="H243" s="8" t="s">
        <v>505</v>
      </c>
      <c r="I243" s="8">
        <v>1.4</v>
      </c>
      <c r="J243" s="15">
        <f t="shared" si="27"/>
        <v>0</v>
      </c>
      <c r="K243" s="21">
        <v>0</v>
      </c>
      <c r="L243" s="9">
        <f t="shared" si="1"/>
        <v>0</v>
      </c>
      <c r="M243" s="8" t="s">
        <v>501</v>
      </c>
    </row>
    <row r="244" spans="1:13" ht="14">
      <c r="A244" s="8" t="s">
        <v>192</v>
      </c>
      <c r="B244" s="6">
        <v>41472</v>
      </c>
      <c r="C244" s="8" t="s">
        <v>488</v>
      </c>
      <c r="D244" s="11">
        <v>240</v>
      </c>
      <c r="E244" s="17">
        <v>76802</v>
      </c>
      <c r="F244" s="11">
        <v>425</v>
      </c>
      <c r="G244" s="11">
        <v>237</v>
      </c>
      <c r="H244" s="8" t="s">
        <v>506</v>
      </c>
      <c r="I244" s="8" t="s">
        <v>507</v>
      </c>
      <c r="J244" s="17" t="s">
        <v>507</v>
      </c>
      <c r="K244" s="21">
        <v>0</v>
      </c>
      <c r="L244" s="9">
        <f t="shared" si="1"/>
        <v>0</v>
      </c>
      <c r="M244" s="8" t="s">
        <v>501</v>
      </c>
    </row>
    <row r="245" spans="1:13" ht="14">
      <c r="A245" s="8" t="s">
        <v>193</v>
      </c>
      <c r="B245" s="6">
        <v>41458</v>
      </c>
      <c r="C245" s="8" t="s">
        <v>488</v>
      </c>
      <c r="D245" s="11">
        <v>288</v>
      </c>
      <c r="E245" s="17">
        <v>77000</v>
      </c>
      <c r="F245" s="11">
        <v>485</v>
      </c>
      <c r="G245" s="11">
        <v>284</v>
      </c>
      <c r="H245" s="8" t="s">
        <v>495</v>
      </c>
      <c r="I245" s="8">
        <v>1</v>
      </c>
      <c r="J245" s="15">
        <f t="shared" ref="J245:J252" si="28">E245*I245*IF(K245&lt;=0,0,1)</f>
        <v>77000</v>
      </c>
      <c r="K245" s="21">
        <v>1</v>
      </c>
      <c r="L245" s="9">
        <f t="shared" si="1"/>
        <v>284</v>
      </c>
      <c r="M245" s="8" t="s">
        <v>496</v>
      </c>
    </row>
    <row r="246" spans="1:13" ht="14">
      <c r="A246" s="8" t="s">
        <v>193</v>
      </c>
      <c r="B246" s="6">
        <v>41458</v>
      </c>
      <c r="C246" s="8" t="s">
        <v>488</v>
      </c>
      <c r="D246" s="11">
        <v>288</v>
      </c>
      <c r="E246" s="17">
        <v>77000</v>
      </c>
      <c r="F246" s="11">
        <v>485</v>
      </c>
      <c r="G246" s="11">
        <v>284</v>
      </c>
      <c r="H246" s="8" t="s">
        <v>497</v>
      </c>
      <c r="I246" s="8">
        <v>1.0489999999999999</v>
      </c>
      <c r="J246" s="15">
        <f t="shared" si="28"/>
        <v>80773</v>
      </c>
      <c r="K246" s="21">
        <v>0.72</v>
      </c>
      <c r="L246" s="9">
        <f t="shared" si="1"/>
        <v>204.48</v>
      </c>
      <c r="M246" s="8" t="s">
        <v>498</v>
      </c>
    </row>
    <row r="247" spans="1:13" ht="14">
      <c r="A247" s="8" t="s">
        <v>193</v>
      </c>
      <c r="B247" s="6">
        <v>41458</v>
      </c>
      <c r="C247" s="8" t="s">
        <v>488</v>
      </c>
      <c r="D247" s="11">
        <v>288</v>
      </c>
      <c r="E247" s="17">
        <v>77000</v>
      </c>
      <c r="F247" s="11">
        <v>485</v>
      </c>
      <c r="G247" s="11">
        <v>284</v>
      </c>
      <c r="H247" s="8" t="s">
        <v>499</v>
      </c>
      <c r="I247" s="8">
        <v>1.1000000000000001</v>
      </c>
      <c r="J247" s="15">
        <f t="shared" si="28"/>
        <v>84700</v>
      </c>
      <c r="K247" s="21">
        <v>0.16</v>
      </c>
      <c r="L247" s="9">
        <f t="shared" si="1"/>
        <v>45.44</v>
      </c>
      <c r="M247" s="8" t="s">
        <v>498</v>
      </c>
    </row>
    <row r="248" spans="1:13" ht="14">
      <c r="A248" s="8" t="s">
        <v>193</v>
      </c>
      <c r="B248" s="6">
        <v>41458</v>
      </c>
      <c r="C248" s="8" t="s">
        <v>488</v>
      </c>
      <c r="D248" s="11">
        <v>288</v>
      </c>
      <c r="E248" s="17">
        <v>77000</v>
      </c>
      <c r="F248" s="11">
        <v>485</v>
      </c>
      <c r="G248" s="11">
        <v>284</v>
      </c>
      <c r="H248" s="8" t="s">
        <v>500</v>
      </c>
      <c r="I248" s="8">
        <v>1.1499999999999999</v>
      </c>
      <c r="J248" s="15">
        <f t="shared" si="28"/>
        <v>88550</v>
      </c>
      <c r="K248" s="21">
        <v>7.0000000000000007E-2</v>
      </c>
      <c r="L248" s="9">
        <f t="shared" si="1"/>
        <v>19.880000000000003</v>
      </c>
      <c r="M248" s="8" t="s">
        <v>501</v>
      </c>
    </row>
    <row r="249" spans="1:13" ht="14">
      <c r="A249" s="8" t="s">
        <v>193</v>
      </c>
      <c r="B249" s="6">
        <v>41458</v>
      </c>
      <c r="C249" s="8" t="s">
        <v>488</v>
      </c>
      <c r="D249" s="11">
        <v>288</v>
      </c>
      <c r="E249" s="17">
        <v>77000</v>
      </c>
      <c r="F249" s="11">
        <v>485</v>
      </c>
      <c r="G249" s="11">
        <v>284</v>
      </c>
      <c r="H249" s="8" t="s">
        <v>502</v>
      </c>
      <c r="I249" s="8">
        <v>1.2</v>
      </c>
      <c r="J249" s="15">
        <f t="shared" si="28"/>
        <v>92400</v>
      </c>
      <c r="K249" s="21">
        <v>0.03</v>
      </c>
      <c r="L249" s="9">
        <f t="shared" si="1"/>
        <v>8.52</v>
      </c>
      <c r="M249" s="8" t="s">
        <v>501</v>
      </c>
    </row>
    <row r="250" spans="1:13" ht="14">
      <c r="A250" s="8" t="s">
        <v>193</v>
      </c>
      <c r="B250" s="6">
        <v>41458</v>
      </c>
      <c r="C250" s="8" t="s">
        <v>488</v>
      </c>
      <c r="D250" s="11">
        <v>288</v>
      </c>
      <c r="E250" s="17">
        <v>77000</v>
      </c>
      <c r="F250" s="11">
        <v>485</v>
      </c>
      <c r="G250" s="11">
        <v>284</v>
      </c>
      <c r="H250" s="8" t="s">
        <v>503</v>
      </c>
      <c r="I250" s="8">
        <v>1.25</v>
      </c>
      <c r="J250" s="15">
        <f t="shared" si="28"/>
        <v>96250</v>
      </c>
      <c r="K250" s="21">
        <v>0.02</v>
      </c>
      <c r="L250" s="9">
        <f t="shared" si="1"/>
        <v>5.68</v>
      </c>
      <c r="M250" s="8" t="s">
        <v>501</v>
      </c>
    </row>
    <row r="251" spans="1:13" ht="14">
      <c r="A251" s="8" t="s">
        <v>193</v>
      </c>
      <c r="B251" s="6">
        <v>41458</v>
      </c>
      <c r="C251" s="8" t="s">
        <v>488</v>
      </c>
      <c r="D251" s="11">
        <v>288</v>
      </c>
      <c r="E251" s="17">
        <v>77000</v>
      </c>
      <c r="F251" s="11">
        <v>485</v>
      </c>
      <c r="G251" s="11">
        <v>284</v>
      </c>
      <c r="H251" s="8" t="s">
        <v>504</v>
      </c>
      <c r="I251" s="8">
        <v>1.3</v>
      </c>
      <c r="J251" s="15">
        <f t="shared" si="28"/>
        <v>0</v>
      </c>
      <c r="K251" s="21">
        <v>0</v>
      </c>
      <c r="L251" s="9">
        <f t="shared" si="1"/>
        <v>0</v>
      </c>
      <c r="M251" s="8" t="s">
        <v>501</v>
      </c>
    </row>
    <row r="252" spans="1:13" ht="14">
      <c r="A252" s="8" t="s">
        <v>193</v>
      </c>
      <c r="B252" s="6">
        <v>41458</v>
      </c>
      <c r="C252" s="8" t="s">
        <v>488</v>
      </c>
      <c r="D252" s="11">
        <v>288</v>
      </c>
      <c r="E252" s="17">
        <v>77000</v>
      </c>
      <c r="F252" s="11">
        <v>485</v>
      </c>
      <c r="G252" s="11">
        <v>284</v>
      </c>
      <c r="H252" s="8" t="s">
        <v>505</v>
      </c>
      <c r="I252" s="8">
        <v>1.4</v>
      </c>
      <c r="J252" s="15">
        <f t="shared" si="28"/>
        <v>0</v>
      </c>
      <c r="K252" s="21">
        <v>0</v>
      </c>
      <c r="L252" s="9">
        <f t="shared" si="1"/>
        <v>0</v>
      </c>
      <c r="M252" s="8" t="s">
        <v>501</v>
      </c>
    </row>
    <row r="253" spans="1:13" ht="14">
      <c r="A253" s="8" t="s">
        <v>193</v>
      </c>
      <c r="B253" s="6">
        <v>41458</v>
      </c>
      <c r="C253" s="8" t="s">
        <v>488</v>
      </c>
      <c r="D253" s="11">
        <v>288</v>
      </c>
      <c r="E253" s="17">
        <v>77000</v>
      </c>
      <c r="F253" s="11">
        <v>485</v>
      </c>
      <c r="G253" s="11">
        <v>284</v>
      </c>
      <c r="H253" s="8" t="s">
        <v>506</v>
      </c>
      <c r="I253" s="8" t="s">
        <v>507</v>
      </c>
      <c r="J253" s="17" t="s">
        <v>507</v>
      </c>
      <c r="K253" s="21">
        <v>0</v>
      </c>
      <c r="L253" s="9">
        <f t="shared" si="1"/>
        <v>0</v>
      </c>
      <c r="M253" s="8" t="s">
        <v>501</v>
      </c>
    </row>
    <row r="254" spans="1:13" ht="14">
      <c r="A254" s="8" t="s">
        <v>194</v>
      </c>
      <c r="B254" s="6">
        <v>41444</v>
      </c>
      <c r="C254" s="8" t="s">
        <v>488</v>
      </c>
      <c r="D254" s="11">
        <v>251</v>
      </c>
      <c r="E254" s="17">
        <v>83001</v>
      </c>
      <c r="F254" s="11">
        <v>466</v>
      </c>
      <c r="G254" s="11">
        <v>250</v>
      </c>
      <c r="H254" s="8" t="s">
        <v>495</v>
      </c>
      <c r="I254" s="8">
        <v>1</v>
      </c>
      <c r="J254" s="15">
        <f t="shared" ref="J254:J261" si="29">E254*I254*IF(K254&lt;=0,0,1)</f>
        <v>83001</v>
      </c>
      <c r="K254" s="21">
        <v>1</v>
      </c>
      <c r="L254" s="9">
        <f t="shared" si="1"/>
        <v>250</v>
      </c>
      <c r="M254" s="8" t="s">
        <v>496</v>
      </c>
    </row>
    <row r="255" spans="1:13" ht="14">
      <c r="A255" s="8" t="s">
        <v>194</v>
      </c>
      <c r="B255" s="6">
        <v>41444</v>
      </c>
      <c r="C255" s="8" t="s">
        <v>488</v>
      </c>
      <c r="D255" s="11">
        <v>251</v>
      </c>
      <c r="E255" s="17">
        <v>83001</v>
      </c>
      <c r="F255" s="11">
        <v>466</v>
      </c>
      <c r="G255" s="11">
        <v>250</v>
      </c>
      <c r="H255" s="8" t="s">
        <v>497</v>
      </c>
      <c r="I255" s="8">
        <v>1.0489999999999999</v>
      </c>
      <c r="J255" s="15">
        <f t="shared" si="29"/>
        <v>87068.048999999999</v>
      </c>
      <c r="K255" s="21">
        <v>0.72</v>
      </c>
      <c r="L255" s="9">
        <f t="shared" si="1"/>
        <v>180</v>
      </c>
      <c r="M255" s="8" t="s">
        <v>498</v>
      </c>
    </row>
    <row r="256" spans="1:13" ht="14">
      <c r="A256" s="8" t="s">
        <v>194</v>
      </c>
      <c r="B256" s="6">
        <v>41444</v>
      </c>
      <c r="C256" s="8" t="s">
        <v>488</v>
      </c>
      <c r="D256" s="11">
        <v>251</v>
      </c>
      <c r="E256" s="17">
        <v>83001</v>
      </c>
      <c r="F256" s="11">
        <v>466</v>
      </c>
      <c r="G256" s="11">
        <v>250</v>
      </c>
      <c r="H256" s="8" t="s">
        <v>499</v>
      </c>
      <c r="I256" s="8">
        <v>1.1000000000000001</v>
      </c>
      <c r="J256" s="15">
        <f t="shared" si="29"/>
        <v>91301.1</v>
      </c>
      <c r="K256" s="21">
        <v>0.16</v>
      </c>
      <c r="L256" s="9">
        <f t="shared" si="1"/>
        <v>40</v>
      </c>
      <c r="M256" s="8" t="s">
        <v>498</v>
      </c>
    </row>
    <row r="257" spans="1:13" ht="14">
      <c r="A257" s="8" t="s">
        <v>194</v>
      </c>
      <c r="B257" s="6">
        <v>41444</v>
      </c>
      <c r="C257" s="8" t="s">
        <v>488</v>
      </c>
      <c r="D257" s="11">
        <v>251</v>
      </c>
      <c r="E257" s="17">
        <v>83001</v>
      </c>
      <c r="F257" s="11">
        <v>466</v>
      </c>
      <c r="G257" s="11">
        <v>250</v>
      </c>
      <c r="H257" s="8" t="s">
        <v>500</v>
      </c>
      <c r="I257" s="8">
        <v>1.1499999999999999</v>
      </c>
      <c r="J257" s="15">
        <f t="shared" si="29"/>
        <v>95451.15</v>
      </c>
      <c r="K257" s="21">
        <v>7.0000000000000007E-2</v>
      </c>
      <c r="L257" s="9">
        <f t="shared" si="1"/>
        <v>17.5</v>
      </c>
      <c r="M257" s="8" t="s">
        <v>501</v>
      </c>
    </row>
    <row r="258" spans="1:13" ht="14">
      <c r="A258" s="8" t="s">
        <v>194</v>
      </c>
      <c r="B258" s="6">
        <v>41444</v>
      </c>
      <c r="C258" s="8" t="s">
        <v>488</v>
      </c>
      <c r="D258" s="11">
        <v>251</v>
      </c>
      <c r="E258" s="17">
        <v>83001</v>
      </c>
      <c r="F258" s="11">
        <v>466</v>
      </c>
      <c r="G258" s="11">
        <v>250</v>
      </c>
      <c r="H258" s="8" t="s">
        <v>502</v>
      </c>
      <c r="I258" s="8">
        <v>1.2</v>
      </c>
      <c r="J258" s="15">
        <f t="shared" si="29"/>
        <v>99601.2</v>
      </c>
      <c r="K258" s="21">
        <v>0.03</v>
      </c>
      <c r="L258" s="9">
        <f t="shared" si="1"/>
        <v>7.5</v>
      </c>
      <c r="M258" s="8" t="s">
        <v>501</v>
      </c>
    </row>
    <row r="259" spans="1:13" ht="14">
      <c r="A259" s="8" t="s">
        <v>194</v>
      </c>
      <c r="B259" s="6">
        <v>41444</v>
      </c>
      <c r="C259" s="8" t="s">
        <v>488</v>
      </c>
      <c r="D259" s="11">
        <v>251</v>
      </c>
      <c r="E259" s="17">
        <v>83001</v>
      </c>
      <c r="F259" s="11">
        <v>466</v>
      </c>
      <c r="G259" s="11">
        <v>250</v>
      </c>
      <c r="H259" s="8" t="s">
        <v>503</v>
      </c>
      <c r="I259" s="8">
        <v>1.25</v>
      </c>
      <c r="J259" s="15">
        <f t="shared" si="29"/>
        <v>103751.25</v>
      </c>
      <c r="K259" s="21">
        <v>0.02</v>
      </c>
      <c r="L259" s="9">
        <f t="shared" si="1"/>
        <v>5</v>
      </c>
      <c r="M259" s="8" t="s">
        <v>501</v>
      </c>
    </row>
    <row r="260" spans="1:13" ht="14">
      <c r="A260" s="8" t="s">
        <v>194</v>
      </c>
      <c r="B260" s="6">
        <v>41444</v>
      </c>
      <c r="C260" s="8" t="s">
        <v>488</v>
      </c>
      <c r="D260" s="11">
        <v>251</v>
      </c>
      <c r="E260" s="17">
        <v>83001</v>
      </c>
      <c r="F260" s="11">
        <v>466</v>
      </c>
      <c r="G260" s="11">
        <v>250</v>
      </c>
      <c r="H260" s="8" t="s">
        <v>504</v>
      </c>
      <c r="I260" s="8">
        <v>1.3</v>
      </c>
      <c r="J260" s="15">
        <f t="shared" si="29"/>
        <v>0</v>
      </c>
      <c r="K260" s="21">
        <v>0</v>
      </c>
      <c r="L260" s="9">
        <f t="shared" si="1"/>
        <v>0</v>
      </c>
      <c r="M260" s="8" t="s">
        <v>501</v>
      </c>
    </row>
    <row r="261" spans="1:13" ht="14">
      <c r="A261" s="8" t="s">
        <v>194</v>
      </c>
      <c r="B261" s="6">
        <v>41444</v>
      </c>
      <c r="C261" s="8" t="s">
        <v>488</v>
      </c>
      <c r="D261" s="11">
        <v>251</v>
      </c>
      <c r="E261" s="17">
        <v>83001</v>
      </c>
      <c r="F261" s="11">
        <v>466</v>
      </c>
      <c r="G261" s="11">
        <v>250</v>
      </c>
      <c r="H261" s="8" t="s">
        <v>505</v>
      </c>
      <c r="I261" s="8">
        <v>1.4</v>
      </c>
      <c r="J261" s="15">
        <f t="shared" si="29"/>
        <v>0</v>
      </c>
      <c r="K261" s="21">
        <v>0</v>
      </c>
      <c r="L261" s="9">
        <f t="shared" si="1"/>
        <v>0</v>
      </c>
      <c r="M261" s="8" t="s">
        <v>501</v>
      </c>
    </row>
    <row r="262" spans="1:13" ht="14">
      <c r="A262" s="8" t="s">
        <v>194</v>
      </c>
      <c r="B262" s="6">
        <v>41444</v>
      </c>
      <c r="C262" s="8" t="s">
        <v>488</v>
      </c>
      <c r="D262" s="11">
        <v>251</v>
      </c>
      <c r="E262" s="17">
        <v>83001</v>
      </c>
      <c r="F262" s="11">
        <v>466</v>
      </c>
      <c r="G262" s="11">
        <v>250</v>
      </c>
      <c r="H262" s="8" t="s">
        <v>506</v>
      </c>
      <c r="I262" s="8" t="s">
        <v>507</v>
      </c>
      <c r="J262" s="17" t="s">
        <v>507</v>
      </c>
      <c r="K262" s="21">
        <v>0</v>
      </c>
      <c r="L262" s="9">
        <f t="shared" si="1"/>
        <v>0</v>
      </c>
      <c r="M262" s="8" t="s">
        <v>501</v>
      </c>
    </row>
    <row r="263" spans="1:13" ht="14">
      <c r="A263" s="8" t="s">
        <v>195</v>
      </c>
      <c r="B263" s="6">
        <v>41430</v>
      </c>
      <c r="C263" s="8" t="s">
        <v>488</v>
      </c>
      <c r="D263" s="11">
        <v>239</v>
      </c>
      <c r="E263" s="17">
        <v>76000</v>
      </c>
      <c r="F263" s="11">
        <v>534</v>
      </c>
      <c r="G263" s="11">
        <v>189</v>
      </c>
      <c r="H263" s="8" t="s">
        <v>495</v>
      </c>
      <c r="I263" s="8">
        <v>1</v>
      </c>
      <c r="J263" s="15">
        <f t="shared" ref="J263:J270" si="30">E263*I263*IF(K263&lt;=0,0,1)</f>
        <v>76000</v>
      </c>
      <c r="K263" s="21">
        <v>1</v>
      </c>
      <c r="L263" s="9">
        <f t="shared" si="1"/>
        <v>189</v>
      </c>
      <c r="M263" s="8" t="s">
        <v>496</v>
      </c>
    </row>
    <row r="264" spans="1:13" ht="14">
      <c r="A264" s="8" t="s">
        <v>195</v>
      </c>
      <c r="B264" s="6">
        <v>41430</v>
      </c>
      <c r="C264" s="8" t="s">
        <v>488</v>
      </c>
      <c r="D264" s="11">
        <v>239</v>
      </c>
      <c r="E264" s="17">
        <v>76000</v>
      </c>
      <c r="F264" s="11">
        <v>534</v>
      </c>
      <c r="G264" s="11">
        <v>189</v>
      </c>
      <c r="H264" s="8" t="s">
        <v>497</v>
      </c>
      <c r="I264" s="8">
        <v>1.0489999999999999</v>
      </c>
      <c r="J264" s="15">
        <f t="shared" si="30"/>
        <v>79724</v>
      </c>
      <c r="K264" s="21">
        <v>0.72</v>
      </c>
      <c r="L264" s="9">
        <f t="shared" si="1"/>
        <v>136.07999999999998</v>
      </c>
      <c r="M264" s="8" t="s">
        <v>498</v>
      </c>
    </row>
    <row r="265" spans="1:13" ht="14">
      <c r="A265" s="8" t="s">
        <v>195</v>
      </c>
      <c r="B265" s="6">
        <v>41430</v>
      </c>
      <c r="C265" s="8" t="s">
        <v>488</v>
      </c>
      <c r="D265" s="11">
        <v>239</v>
      </c>
      <c r="E265" s="17">
        <v>76000</v>
      </c>
      <c r="F265" s="11">
        <v>534</v>
      </c>
      <c r="G265" s="11">
        <v>189</v>
      </c>
      <c r="H265" s="8" t="s">
        <v>499</v>
      </c>
      <c r="I265" s="8">
        <v>1.1000000000000001</v>
      </c>
      <c r="J265" s="15">
        <f t="shared" si="30"/>
        <v>83600</v>
      </c>
      <c r="K265" s="21">
        <v>0.16</v>
      </c>
      <c r="L265" s="9">
        <f t="shared" si="1"/>
        <v>30.240000000000002</v>
      </c>
      <c r="M265" s="8" t="s">
        <v>498</v>
      </c>
    </row>
    <row r="266" spans="1:13" ht="14">
      <c r="A266" s="8" t="s">
        <v>195</v>
      </c>
      <c r="B266" s="6">
        <v>41430</v>
      </c>
      <c r="C266" s="8" t="s">
        <v>488</v>
      </c>
      <c r="D266" s="11">
        <v>239</v>
      </c>
      <c r="E266" s="17">
        <v>76000</v>
      </c>
      <c r="F266" s="11">
        <v>534</v>
      </c>
      <c r="G266" s="11">
        <v>189</v>
      </c>
      <c r="H266" s="8" t="s">
        <v>500</v>
      </c>
      <c r="I266" s="8">
        <v>1.1499999999999999</v>
      </c>
      <c r="J266" s="15">
        <f t="shared" si="30"/>
        <v>87400</v>
      </c>
      <c r="K266" s="21">
        <v>7.0000000000000007E-2</v>
      </c>
      <c r="L266" s="9">
        <f t="shared" si="1"/>
        <v>13.23</v>
      </c>
      <c r="M266" s="8" t="s">
        <v>501</v>
      </c>
    </row>
    <row r="267" spans="1:13" ht="14">
      <c r="A267" s="8" t="s">
        <v>195</v>
      </c>
      <c r="B267" s="6">
        <v>41430</v>
      </c>
      <c r="C267" s="8" t="s">
        <v>488</v>
      </c>
      <c r="D267" s="11">
        <v>239</v>
      </c>
      <c r="E267" s="17">
        <v>76000</v>
      </c>
      <c r="F267" s="11">
        <v>534</v>
      </c>
      <c r="G267" s="11">
        <v>189</v>
      </c>
      <c r="H267" s="8" t="s">
        <v>502</v>
      </c>
      <c r="I267" s="8">
        <v>1.2</v>
      </c>
      <c r="J267" s="15">
        <f t="shared" si="30"/>
        <v>91200</v>
      </c>
      <c r="K267" s="21">
        <v>0.03</v>
      </c>
      <c r="L267" s="9">
        <f t="shared" si="1"/>
        <v>5.67</v>
      </c>
      <c r="M267" s="8" t="s">
        <v>501</v>
      </c>
    </row>
    <row r="268" spans="1:13" ht="14">
      <c r="A268" s="8" t="s">
        <v>195</v>
      </c>
      <c r="B268" s="6">
        <v>41430</v>
      </c>
      <c r="C268" s="8" t="s">
        <v>488</v>
      </c>
      <c r="D268" s="11">
        <v>239</v>
      </c>
      <c r="E268" s="17">
        <v>76000</v>
      </c>
      <c r="F268" s="11">
        <v>534</v>
      </c>
      <c r="G268" s="11">
        <v>189</v>
      </c>
      <c r="H268" s="8" t="s">
        <v>503</v>
      </c>
      <c r="I268" s="8">
        <v>1.25</v>
      </c>
      <c r="J268" s="15">
        <f t="shared" si="30"/>
        <v>95000</v>
      </c>
      <c r="K268" s="21">
        <v>0.02</v>
      </c>
      <c r="L268" s="9">
        <f t="shared" si="1"/>
        <v>3.7800000000000002</v>
      </c>
      <c r="M268" s="8" t="s">
        <v>501</v>
      </c>
    </row>
    <row r="269" spans="1:13" ht="14">
      <c r="A269" s="8" t="s">
        <v>195</v>
      </c>
      <c r="B269" s="6">
        <v>41430</v>
      </c>
      <c r="C269" s="8" t="s">
        <v>488</v>
      </c>
      <c r="D269" s="11">
        <v>239</v>
      </c>
      <c r="E269" s="17">
        <v>76000</v>
      </c>
      <c r="F269" s="11">
        <v>534</v>
      </c>
      <c r="G269" s="11">
        <v>189</v>
      </c>
      <c r="H269" s="8" t="s">
        <v>504</v>
      </c>
      <c r="I269" s="8">
        <v>1.3</v>
      </c>
      <c r="J269" s="15">
        <f t="shared" si="30"/>
        <v>0</v>
      </c>
      <c r="K269" s="21">
        <v>0</v>
      </c>
      <c r="L269" s="9">
        <f t="shared" si="1"/>
        <v>0</v>
      </c>
      <c r="M269" s="8" t="s">
        <v>501</v>
      </c>
    </row>
    <row r="270" spans="1:13" ht="14">
      <c r="A270" s="8" t="s">
        <v>195</v>
      </c>
      <c r="B270" s="6">
        <v>41430</v>
      </c>
      <c r="C270" s="8" t="s">
        <v>488</v>
      </c>
      <c r="D270" s="11">
        <v>239</v>
      </c>
      <c r="E270" s="17">
        <v>76000</v>
      </c>
      <c r="F270" s="11">
        <v>534</v>
      </c>
      <c r="G270" s="11">
        <v>189</v>
      </c>
      <c r="H270" s="8" t="s">
        <v>505</v>
      </c>
      <c r="I270" s="8">
        <v>1.4</v>
      </c>
      <c r="J270" s="15">
        <f t="shared" si="30"/>
        <v>0</v>
      </c>
      <c r="K270" s="21">
        <v>0</v>
      </c>
      <c r="L270" s="9">
        <f t="shared" si="1"/>
        <v>0</v>
      </c>
      <c r="M270" s="8" t="s">
        <v>501</v>
      </c>
    </row>
    <row r="271" spans="1:13" ht="14">
      <c r="A271" s="8" t="s">
        <v>195</v>
      </c>
      <c r="B271" s="6">
        <v>41430</v>
      </c>
      <c r="C271" s="8" t="s">
        <v>488</v>
      </c>
      <c r="D271" s="11">
        <v>239</v>
      </c>
      <c r="E271" s="17">
        <v>76000</v>
      </c>
      <c r="F271" s="11">
        <v>534</v>
      </c>
      <c r="G271" s="11">
        <v>189</v>
      </c>
      <c r="H271" s="8" t="s">
        <v>506</v>
      </c>
      <c r="I271" s="8" t="s">
        <v>507</v>
      </c>
      <c r="J271" s="17" t="s">
        <v>507</v>
      </c>
      <c r="K271" s="21">
        <v>0</v>
      </c>
      <c r="L271" s="9">
        <f t="shared" si="1"/>
        <v>0</v>
      </c>
      <c r="M271" s="8" t="s">
        <v>501</v>
      </c>
    </row>
    <row r="272" spans="1:13" ht="13">
      <c r="B272" s="22"/>
      <c r="D272" s="9"/>
      <c r="E272" s="15"/>
      <c r="F272" s="9"/>
      <c r="G272" s="9"/>
      <c r="J272" s="15"/>
      <c r="K272" s="23"/>
      <c r="L272" s="9"/>
    </row>
    <row r="273" spans="2:12" ht="13">
      <c r="B273" s="22"/>
      <c r="D273" s="9"/>
      <c r="E273" s="15"/>
      <c r="F273" s="9"/>
      <c r="G273" s="9"/>
      <c r="J273" s="15"/>
      <c r="K273" s="23"/>
      <c r="L27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Sheet1</vt:lpstr>
      <vt:lpstr>Sheet3</vt:lpstr>
      <vt:lpstr>Sheet2</vt:lpstr>
      <vt:lpstr>Results</vt:lpstr>
      <vt:lpstr>Sheet5</vt:lpstr>
      <vt:lpstr>LTA</vt:lpstr>
      <vt:lpstr>Bid Distribution</vt:lpstr>
      <vt:lpstr>Bid Distribution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2021-04-10T17:12:24Z</dcterms:modified>
</cp:coreProperties>
</file>