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DBF2280E-EA30-4B7A-B5BA-18BFE471FB01}" xr6:coauthVersionLast="47" xr6:coauthVersionMax="47" xr10:uidLastSave="{00000000-0000-0000-0000-000000000000}"/>
  <bookViews>
    <workbookView xWindow="14244" yWindow="0" windowWidth="8892" windowHeight="12336" firstSheet="9" activeTab="9" xr2:uid="{474930D1-7D22-403F-8D98-D39949523F77}"/>
  </bookViews>
  <sheets>
    <sheet name="Match Detail" sheetId="9" r:id="rId1"/>
    <sheet name="Match" sheetId="10" r:id="rId2"/>
    <sheet name="Vlookup" sheetId="11" r:id="rId3"/>
    <sheet name="Vlookup Basic" sheetId="12" r:id="rId4"/>
    <sheet name="Vlookup with C" sheetId="13" r:id="rId5"/>
    <sheet name="Vlookup &amp; Match" sheetId="6" r:id="rId6"/>
    <sheet name="Basic Hlookup &amp; with Match" sheetId="1" r:id="rId7"/>
    <sheet name="Index" sheetId="2" r:id="rId8"/>
    <sheet name="Sum &amp; Index" sheetId="3" r:id="rId9"/>
    <sheet name="Offset" sheetId="4" r:id="rId10"/>
    <sheet name="Indirect" sheetId="8" r:id="rId11"/>
    <sheet name="Lookup &amp; X Lookup" sheetId="14" r:id="rId12"/>
  </sheets>
  <definedNames>
    <definedName name="_xlnm._FilterDatabase" localSheetId="9" hidden="1">Offset!$D$26:$D$29</definedName>
    <definedName name="_xlnm.Criteria" localSheetId="9">Offset!$D$16:$G$16</definedName>
    <definedName name="Jenny">Indirect!$F$3:$F$8</definedName>
    <definedName name="Kabir">Indirect!$G$3:$G$8</definedName>
    <definedName name="Mahesh">Indirect!$D$3:$D$8</definedName>
    <definedName name="Tony">Indirect!$E$3:$E$8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4" l="1"/>
  <c r="J4" i="14"/>
  <c r="H5" i="14"/>
  <c r="H4" i="14"/>
  <c r="G9" i="8"/>
  <c r="F9" i="8"/>
  <c r="E9" i="8"/>
  <c r="D9" i="8"/>
  <c r="D10" i="8"/>
  <c r="M5" i="3"/>
  <c r="J18" i="4" a="1"/>
  <c r="J18" i="4" s="1"/>
  <c r="K5" i="2"/>
  <c r="I3" i="4"/>
  <c r="H5" i="3"/>
  <c r="H6" i="3"/>
  <c r="H7" i="3"/>
  <c r="H4" i="3"/>
  <c r="E8" i="3"/>
  <c r="F8" i="3"/>
  <c r="G8" i="3"/>
  <c r="D8" i="3"/>
  <c r="K11" i="2"/>
  <c r="I15" i="1"/>
  <c r="I10" i="1"/>
  <c r="I4" i="1"/>
  <c r="H6" i="6"/>
  <c r="H14" i="6"/>
  <c r="H10" i="6"/>
  <c r="H5" i="13"/>
  <c r="B5" i="13"/>
  <c r="B6" i="13"/>
  <c r="B7" i="13"/>
  <c r="B8" i="13"/>
  <c r="B9" i="13"/>
  <c r="B10" i="13"/>
  <c r="B11" i="13"/>
  <c r="B4" i="13"/>
  <c r="J4" i="8"/>
  <c r="J3" i="8"/>
  <c r="K18" i="4"/>
  <c r="K6" i="2"/>
  <c r="K12" i="2"/>
  <c r="J15" i="1"/>
  <c r="I6" i="6"/>
  <c r="B13" i="13"/>
  <c r="G7" i="13"/>
  <c r="I11" i="12" l="1"/>
  <c r="I5" i="12"/>
  <c r="M27" i="11"/>
  <c r="S16" i="11"/>
  <c r="F27" i="10"/>
  <c r="F28" i="10"/>
  <c r="I14" i="10"/>
  <c r="I7" i="10"/>
  <c r="G27" i="10"/>
  <c r="G28" i="10"/>
  <c r="T16" i="11"/>
</calcChain>
</file>

<file path=xl/sharedStrings.xml><?xml version="1.0" encoding="utf-8"?>
<sst xmlns="http://schemas.openxmlformats.org/spreadsheetml/2006/main" count="307" uniqueCount="155">
  <si>
    <t>Name</t>
  </si>
  <si>
    <t>Sales</t>
  </si>
  <si>
    <t>Level</t>
  </si>
  <si>
    <t>Bonus</t>
  </si>
  <si>
    <t>Gold</t>
  </si>
  <si>
    <t>Platinum</t>
  </si>
  <si>
    <t>Silver</t>
  </si>
  <si>
    <t>Basic Index</t>
  </si>
  <si>
    <t>Emp Name</t>
  </si>
  <si>
    <t>Names</t>
  </si>
  <si>
    <t>Jan</t>
  </si>
  <si>
    <t>Feb</t>
  </si>
  <si>
    <t>Apr</t>
  </si>
  <si>
    <t>Mar</t>
  </si>
  <si>
    <t>May</t>
  </si>
  <si>
    <t>Index With Match</t>
  </si>
  <si>
    <t>Jun</t>
  </si>
  <si>
    <t>Year</t>
  </si>
  <si>
    <t>Months</t>
  </si>
  <si>
    <t>Total Sales</t>
  </si>
  <si>
    <t>Month Names</t>
  </si>
  <si>
    <t>South</t>
  </si>
  <si>
    <t>East</t>
  </si>
  <si>
    <t>West</t>
  </si>
  <si>
    <t>North</t>
  </si>
  <si>
    <t>Last 3 Month sales</t>
  </si>
  <si>
    <t>Region</t>
  </si>
  <si>
    <t>Control Shift Enter</t>
  </si>
  <si>
    <t>Month</t>
  </si>
  <si>
    <t>Aman</t>
  </si>
  <si>
    <t>Kim</t>
  </si>
  <si>
    <t>Jeo</t>
  </si>
  <si>
    <t>Leo</t>
  </si>
  <si>
    <t>Bunny</t>
  </si>
  <si>
    <t>Sami</t>
  </si>
  <si>
    <t>Renu</t>
  </si>
  <si>
    <t>Sita</t>
  </si>
  <si>
    <t>Ram</t>
  </si>
  <si>
    <t>Apple</t>
  </si>
  <si>
    <t>Vertical List</t>
  </si>
  <si>
    <t>Column header</t>
  </si>
  <si>
    <t>Lookup</t>
  </si>
  <si>
    <t>Row Match</t>
  </si>
  <si>
    <t>Column Match</t>
  </si>
  <si>
    <t>Hlookup+Match</t>
  </si>
  <si>
    <t>&lt;2019</t>
  </si>
  <si>
    <t>Control +Shift+ Enter</t>
  </si>
  <si>
    <t>Control +Shift+Enter</t>
  </si>
  <si>
    <t>January</t>
  </si>
  <si>
    <t>February</t>
  </si>
  <si>
    <t>March</t>
  </si>
  <si>
    <t>April</t>
  </si>
  <si>
    <t>June</t>
  </si>
  <si>
    <t>Result</t>
  </si>
  <si>
    <t>Kiran</t>
  </si>
  <si>
    <t>Suraj</t>
  </si>
  <si>
    <t>Naveen</t>
  </si>
  <si>
    <t>Bala</t>
  </si>
  <si>
    <t>Mahesh</t>
  </si>
  <si>
    <t>Tony</t>
  </si>
  <si>
    <t>Jenny</t>
  </si>
  <si>
    <t>Kabir</t>
  </si>
  <si>
    <t>Average Sales</t>
  </si>
  <si>
    <t>Employee Sales Data</t>
  </si>
  <si>
    <t>MATCH is an Excel function used to locate the position of a lookup value in a row, column, or table. MATCH supports approximate and exact matching</t>
  </si>
  <si>
    <t>Purpose </t>
  </si>
  <si>
    <t>Return value </t>
  </si>
  <si>
    <t>Get the position of an item in an array</t>
  </si>
  <si>
    <t>A number representing a position in lookup_array.</t>
  </si>
  <si>
    <t>Postion number</t>
  </si>
  <si>
    <t>Emp Id</t>
  </si>
  <si>
    <t>Salary</t>
  </si>
  <si>
    <t>C_218701</t>
  </si>
  <si>
    <t>Ayub</t>
  </si>
  <si>
    <t>C_185000</t>
  </si>
  <si>
    <t>Kumar</t>
  </si>
  <si>
    <t>C_53760</t>
  </si>
  <si>
    <t>C_76971</t>
  </si>
  <si>
    <t>Suresh</t>
  </si>
  <si>
    <t>C_195973</t>
  </si>
  <si>
    <t>C_327550</t>
  </si>
  <si>
    <t>sham</t>
  </si>
  <si>
    <t>C_55285</t>
  </si>
  <si>
    <t>Sham</t>
  </si>
  <si>
    <t>C_323133</t>
  </si>
  <si>
    <t>Krishna</t>
  </si>
  <si>
    <t>Position number</t>
  </si>
  <si>
    <t>C_162806</t>
  </si>
  <si>
    <t>sameer</t>
  </si>
  <si>
    <t>C_171771</t>
  </si>
  <si>
    <t>Chandu</t>
  </si>
  <si>
    <t>ID</t>
  </si>
  <si>
    <t>Company</t>
  </si>
  <si>
    <t>Product</t>
  </si>
  <si>
    <t>TypeName</t>
  </si>
  <si>
    <t>price_euros</t>
  </si>
  <si>
    <t>MacBook Pro</t>
  </si>
  <si>
    <t>Ultrabook</t>
  </si>
  <si>
    <t>86B</t>
  </si>
  <si>
    <t>Lenovo</t>
  </si>
  <si>
    <t>IdeaPad 320-151SK</t>
  </si>
  <si>
    <t>Notebook</t>
  </si>
  <si>
    <t>4GB</t>
  </si>
  <si>
    <t>Company ID</t>
  </si>
  <si>
    <t>HP</t>
  </si>
  <si>
    <t>ProBook 440</t>
  </si>
  <si>
    <t>8GB</t>
  </si>
  <si>
    <t>Microsoft</t>
  </si>
  <si>
    <t>Surface Laptop</t>
  </si>
  <si>
    <t>Dell</t>
  </si>
  <si>
    <t>Inspiron 3567</t>
  </si>
  <si>
    <t>46B</t>
  </si>
  <si>
    <t>Acer</t>
  </si>
  <si>
    <t>Aspire 3</t>
  </si>
  <si>
    <t>Macbook Air</t>
  </si>
  <si>
    <t>'Asus</t>
  </si>
  <si>
    <t>Zen Book</t>
  </si>
  <si>
    <t>16GB</t>
  </si>
  <si>
    <t>Swift 3</t>
  </si>
  <si>
    <t>iHP</t>
  </si>
  <si>
    <t>Pavilion 15</t>
  </si>
  <si>
    <t>Sameer</t>
  </si>
  <si>
    <t>Full Name</t>
  </si>
  <si>
    <t>First Name</t>
  </si>
  <si>
    <t>Last Name</t>
  </si>
  <si>
    <t>Mohammed</t>
  </si>
  <si>
    <t>Uday</t>
  </si>
  <si>
    <t>Shetty</t>
  </si>
  <si>
    <t>Mahesh babu</t>
  </si>
  <si>
    <t>Rao</t>
  </si>
  <si>
    <t>Babu</t>
  </si>
  <si>
    <t>Charan</t>
  </si>
  <si>
    <t>Khan</t>
  </si>
  <si>
    <t>Patel</t>
  </si>
  <si>
    <t>July</t>
  </si>
  <si>
    <t>August</t>
  </si>
  <si>
    <t>Xlookup</t>
  </si>
  <si>
    <t>Position Number</t>
  </si>
  <si>
    <t>MATCH(I6,C6:E6,0)</t>
  </si>
  <si>
    <t>salary</t>
  </si>
  <si>
    <t>MATCH(I12,D6:D16,0)</t>
  </si>
  <si>
    <t>apporax match(1 or -1)</t>
  </si>
  <si>
    <t xml:space="preserve">                        </t>
  </si>
  <si>
    <t>use -1 if  data is in random sequence or decending</t>
  </si>
  <si>
    <t xml:space="preserve">use 1 if  data is in accending order sequence </t>
  </si>
  <si>
    <t xml:space="preserve">full name </t>
  </si>
  <si>
    <t>this is how we can look for values using 2 or more conditions</t>
  </si>
  <si>
    <t>by using march function</t>
  </si>
  <si>
    <t>(its row match when we use match function in hlook uo function)</t>
  </si>
  <si>
    <t>(its column match when we use match function in vlook uo function)</t>
  </si>
  <si>
    <t>total scales</t>
  </si>
  <si>
    <t>vlookup</t>
  </si>
  <si>
    <t>xlookup</t>
  </si>
  <si>
    <t xml:space="preserve">if error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</si>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</sst>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Cambria"/>
      <family val="2"/>
    </font>
    <font>
      <sz val="16"/>
      <color theme="1"/>
      <name val="Cambria"/>
      <family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Arial"/>
      <family val="2"/>
    </font>
    <font>
      <sz val="15"/>
      <color theme="1"/>
      <name val="Times New Roman"/>
      <family val="1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0" borderId="1" xfId="0" applyFont="1" applyBorder="1"/>
    <xf numFmtId="0" fontId="3" fillId="0" borderId="0" xfId="0" applyFont="1"/>
    <xf numFmtId="3" fontId="3" fillId="0" borderId="1" xfId="0" applyNumberFormat="1" applyFont="1" applyBorder="1"/>
    <xf numFmtId="9" fontId="3" fillId="0" borderId="1" xfId="0" applyNumberFormat="1" applyFont="1" applyBorder="1"/>
    <xf numFmtId="0" fontId="2" fillId="0" borderId="0" xfId="1"/>
    <xf numFmtId="0" fontId="2" fillId="0" borderId="1" xfId="1" applyBorder="1"/>
    <xf numFmtId="0" fontId="4" fillId="3" borderId="2" xfId="0" applyFont="1" applyFill="1" applyBorder="1" applyAlignment="1">
      <alignment horizontal="left"/>
    </xf>
    <xf numFmtId="0" fontId="4" fillId="0" borderId="2" xfId="0" applyFont="1" applyBorder="1"/>
    <xf numFmtId="164" fontId="4" fillId="0" borderId="3" xfId="0" applyNumberFormat="1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" fillId="0" borderId="1" xfId="1" applyFont="1" applyBorder="1"/>
    <xf numFmtId="0" fontId="1" fillId="0" borderId="0" xfId="1" applyFont="1"/>
    <xf numFmtId="0" fontId="2" fillId="5" borderId="1" xfId="1" applyFill="1" applyBorder="1"/>
    <xf numFmtId="0" fontId="6" fillId="0" borderId="0" xfId="0" applyFont="1"/>
    <xf numFmtId="0" fontId="6" fillId="0" borderId="1" xfId="0" applyFont="1" applyBorder="1"/>
    <xf numFmtId="0" fontId="6" fillId="6" borderId="1" xfId="0" applyFont="1" applyFill="1" applyBorder="1"/>
    <xf numFmtId="0" fontId="6" fillId="7" borderId="1" xfId="0" applyFont="1" applyFill="1" applyBorder="1"/>
    <xf numFmtId="1" fontId="6" fillId="0" borderId="0" xfId="0" applyNumberFormat="1" applyFont="1"/>
    <xf numFmtId="0" fontId="7" fillId="0" borderId="0" xfId="2" applyFont="1"/>
    <xf numFmtId="0" fontId="1" fillId="0" borderId="0" xfId="2"/>
    <xf numFmtId="0" fontId="1" fillId="0" borderId="1" xfId="2" applyBorder="1"/>
    <xf numFmtId="0" fontId="1" fillId="4" borderId="1" xfId="2" applyFill="1" applyBorder="1"/>
    <xf numFmtId="0" fontId="8" fillId="0" borderId="1" xfId="2" applyFont="1" applyBorder="1"/>
    <xf numFmtId="0" fontId="9" fillId="0" borderId="0" xfId="2" applyFont="1" applyAlignment="1">
      <alignment wrapText="1"/>
    </xf>
    <xf numFmtId="0" fontId="10" fillId="0" borderId="0" xfId="2" applyFont="1" applyAlignment="1">
      <alignment vertical="center" wrapText="1"/>
    </xf>
    <xf numFmtId="0" fontId="1" fillId="0" borderId="0" xfId="2" applyAlignment="1">
      <alignment vertical="center" wrapText="1"/>
    </xf>
    <xf numFmtId="0" fontId="4" fillId="3" borderId="0" xfId="0" applyFont="1" applyFill="1" applyAlignment="1">
      <alignment horizontal="left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wrapText="1"/>
    </xf>
    <xf numFmtId="0" fontId="1" fillId="0" borderId="4" xfId="2" applyBorder="1" applyAlignment="1">
      <alignment horizontal="center"/>
    </xf>
    <xf numFmtId="0" fontId="2" fillId="5" borderId="0" xfId="1" applyFill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4" fillId="0" borderId="3" xfId="0" applyNumberFormat="1" applyFont="1" applyBorder="1"/>
  </cellXfs>
  <cellStyles count="3">
    <cellStyle name="Normal" xfId="0" builtinId="0"/>
    <cellStyle name="Normal 2" xfId="2" xr:uid="{D51815D3-B82D-41D7-AF8B-D0964FABEC48}"/>
    <cellStyle name="Normal 3" xfId="1" xr:uid="{49899FDA-43B4-4D92-9824-7EBABE2DC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1</xdr:rowOff>
    </xdr:from>
    <xdr:to>
      <xdr:col>3</xdr:col>
      <xdr:colOff>929641</xdr:colOff>
      <xdr:row>17</xdr:row>
      <xdr:rowOff>194897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29E604-4B35-4461-86E7-ECB71E255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1" y="777241"/>
          <a:ext cx="4907280" cy="38220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0</xdr:row>
      <xdr:rowOff>0</xdr:rowOff>
    </xdr:from>
    <xdr:to>
      <xdr:col>9</xdr:col>
      <xdr:colOff>128397</xdr:colOff>
      <xdr:row>30</xdr:row>
      <xdr:rowOff>37124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3E2B94-5DE7-41FA-8A20-EB30C6038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0"/>
          <a:ext cx="9142857" cy="7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178B-4472-4DE8-9E62-513E3FB41280}">
  <dimension ref="B1:O23"/>
  <sheetViews>
    <sheetView showGridLines="0" topLeftCell="A14" workbookViewId="0">
      <selection activeCell="G15" sqref="G15"/>
    </sheetView>
  </sheetViews>
  <sheetFormatPr defaultColWidth="15.44140625" defaultRowHeight="20.399999999999999" x14ac:dyDescent="0.35"/>
  <cols>
    <col min="1" max="16384" width="15.44140625" style="22"/>
  </cols>
  <sheetData>
    <row r="1" spans="2:15" ht="20.399999999999999" customHeight="1" x14ac:dyDescent="0.35">
      <c r="B1" s="31" t="s">
        <v>64</v>
      </c>
      <c r="C1" s="31"/>
      <c r="D1" s="31"/>
      <c r="E1" s="31"/>
      <c r="F1" s="31"/>
      <c r="G1" s="31"/>
      <c r="H1" s="31"/>
      <c r="I1" s="31"/>
      <c r="J1" s="31"/>
      <c r="K1" s="26"/>
      <c r="L1" s="26"/>
      <c r="M1" s="26"/>
      <c r="N1" s="26"/>
      <c r="O1" s="26"/>
    </row>
    <row r="2" spans="2:15" x14ac:dyDescent="0.35">
      <c r="B2" s="31"/>
      <c r="C2" s="31"/>
      <c r="D2" s="31"/>
      <c r="E2" s="31"/>
      <c r="F2" s="31"/>
      <c r="G2" s="31"/>
      <c r="H2" s="31"/>
      <c r="I2" s="31"/>
      <c r="J2" s="31"/>
      <c r="K2" s="26"/>
      <c r="L2" s="26"/>
      <c r="M2" s="26"/>
      <c r="N2" s="26"/>
      <c r="O2" s="26"/>
    </row>
    <row r="20" spans="2:7" ht="42" x14ac:dyDescent="0.35">
      <c r="B20" s="27" t="s">
        <v>65</v>
      </c>
      <c r="F20" s="27" t="s">
        <v>66</v>
      </c>
    </row>
    <row r="21" spans="2:7" x14ac:dyDescent="0.35">
      <c r="B21" s="28"/>
      <c r="F21" s="28"/>
    </row>
    <row r="22" spans="2:7" ht="39.6" customHeight="1" x14ac:dyDescent="0.35">
      <c r="B22" s="30" t="s">
        <v>67</v>
      </c>
      <c r="C22" s="30"/>
      <c r="F22" s="30" t="s">
        <v>68</v>
      </c>
      <c r="G22" s="30"/>
    </row>
    <row r="23" spans="2:7" x14ac:dyDescent="0.35">
      <c r="B23" s="30"/>
      <c r="C23" s="30"/>
      <c r="F23" s="30"/>
      <c r="G23" s="30"/>
    </row>
  </sheetData>
  <mergeCells count="3">
    <mergeCell ref="B22:C23"/>
    <mergeCell ref="F22:G23"/>
    <mergeCell ref="B1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8008-E4E5-4AF4-9A59-5A20E6C3BE3F}">
  <dimension ref="B2:I32"/>
  <sheetViews>
    <sheetView topLeftCell="A4" zoomScale="94" workbookViewId="0">
      <selection activeCell="I29" sqref="I29"/>
    </sheetView>
  </sheetViews>
  <sheetFormatPr defaultColWidth="14.33203125" defaultRowHeight="20.399999999999999" x14ac:dyDescent="0.35"/>
  <cols>
    <col min="1" max="7" width="14.33203125" style="22"/>
    <col min="8" max="8" width="22.88671875" style="22" bestFit="1" customWidth="1"/>
    <col min="9" max="16384" width="14.33203125" style="22"/>
  </cols>
  <sheetData>
    <row r="2" spans="2:9" x14ac:dyDescent="0.35">
      <c r="C2" s="21" t="s">
        <v>64</v>
      </c>
    </row>
    <row r="4" spans="2:9" x14ac:dyDescent="0.35">
      <c r="H4" s="22" t="s">
        <v>43</v>
      </c>
    </row>
    <row r="5" spans="2:9" x14ac:dyDescent="0.35">
      <c r="C5" s="22">
        <v>1</v>
      </c>
      <c r="D5" s="22">
        <v>2</v>
      </c>
      <c r="E5" s="22">
        <v>3</v>
      </c>
      <c r="H5" s="32" t="s">
        <v>69</v>
      </c>
      <c r="I5" s="32"/>
    </row>
    <row r="6" spans="2:9" x14ac:dyDescent="0.35">
      <c r="B6" s="22">
        <v>1</v>
      </c>
      <c r="C6" s="23" t="s">
        <v>70</v>
      </c>
      <c r="D6" s="23" t="s">
        <v>8</v>
      </c>
      <c r="E6" s="23" t="s">
        <v>71</v>
      </c>
      <c r="I6" s="24" t="s">
        <v>139</v>
      </c>
    </row>
    <row r="7" spans="2:9" x14ac:dyDescent="0.35">
      <c r="B7" s="22">
        <v>2</v>
      </c>
      <c r="C7" s="23" t="s">
        <v>72</v>
      </c>
      <c r="D7" s="23" t="s">
        <v>73</v>
      </c>
      <c r="E7" s="23">
        <v>35885</v>
      </c>
      <c r="I7" s="23">
        <f>MATCH(I6,C6:E6,0)</f>
        <v>3</v>
      </c>
    </row>
    <row r="8" spans="2:9" x14ac:dyDescent="0.35">
      <c r="B8" s="22">
        <v>3</v>
      </c>
      <c r="C8" s="23" t="s">
        <v>74</v>
      </c>
      <c r="D8" s="23" t="s">
        <v>75</v>
      </c>
      <c r="E8" s="23">
        <v>31956</v>
      </c>
      <c r="I8" s="23" t="s">
        <v>138</v>
      </c>
    </row>
    <row r="9" spans="2:9" x14ac:dyDescent="0.35">
      <c r="B9" s="22">
        <v>4</v>
      </c>
      <c r="C9" s="23" t="s">
        <v>76</v>
      </c>
      <c r="D9" s="23" t="s">
        <v>54</v>
      </c>
      <c r="E9" s="23">
        <v>22746</v>
      </c>
    </row>
    <row r="10" spans="2:9" x14ac:dyDescent="0.35">
      <c r="B10" s="22">
        <v>5</v>
      </c>
      <c r="C10" s="23" t="s">
        <v>77</v>
      </c>
      <c r="D10" s="23" t="s">
        <v>78</v>
      </c>
      <c r="E10" s="23">
        <v>44027</v>
      </c>
    </row>
    <row r="11" spans="2:9" x14ac:dyDescent="0.35">
      <c r="B11" s="22">
        <v>6</v>
      </c>
      <c r="C11" s="23" t="s">
        <v>79</v>
      </c>
      <c r="D11" s="23" t="s">
        <v>58</v>
      </c>
      <c r="E11" s="23">
        <v>19621</v>
      </c>
      <c r="H11" s="22" t="s">
        <v>42</v>
      </c>
    </row>
    <row r="12" spans="2:9" x14ac:dyDescent="0.35">
      <c r="B12" s="22">
        <v>7</v>
      </c>
      <c r="C12" s="23" t="s">
        <v>80</v>
      </c>
      <c r="D12" s="23" t="s">
        <v>37</v>
      </c>
      <c r="E12" s="23">
        <v>21432</v>
      </c>
      <c r="H12" s="23" t="s">
        <v>8</v>
      </c>
      <c r="I12" s="24" t="s">
        <v>81</v>
      </c>
    </row>
    <row r="13" spans="2:9" x14ac:dyDescent="0.35">
      <c r="B13" s="22">
        <v>8</v>
      </c>
      <c r="C13" s="23" t="s">
        <v>82</v>
      </c>
      <c r="D13" s="23" t="s">
        <v>83</v>
      </c>
      <c r="E13" s="23">
        <v>33410</v>
      </c>
      <c r="H13" s="23"/>
      <c r="I13" s="23"/>
    </row>
    <row r="14" spans="2:9" x14ac:dyDescent="0.35">
      <c r="B14" s="22">
        <v>9</v>
      </c>
      <c r="C14" s="23" t="s">
        <v>84</v>
      </c>
      <c r="D14" s="23" t="s">
        <v>85</v>
      </c>
      <c r="E14" s="23">
        <v>17538</v>
      </c>
      <c r="H14" s="23" t="s">
        <v>86</v>
      </c>
      <c r="I14" s="23">
        <f>MATCH(I12,D6:D16,0)</f>
        <v>8</v>
      </c>
    </row>
    <row r="15" spans="2:9" x14ac:dyDescent="0.35">
      <c r="B15" s="22">
        <v>10</v>
      </c>
      <c r="C15" s="23" t="s">
        <v>87</v>
      </c>
      <c r="D15" s="23" t="s">
        <v>88</v>
      </c>
      <c r="E15" s="23">
        <v>42680</v>
      </c>
    </row>
    <row r="16" spans="2:9" x14ac:dyDescent="0.35">
      <c r="B16" s="22">
        <v>11</v>
      </c>
      <c r="C16" s="23" t="s">
        <v>89</v>
      </c>
      <c r="D16" s="23" t="s">
        <v>90</v>
      </c>
      <c r="E16" s="23">
        <v>17955</v>
      </c>
      <c r="I16" s="22" t="s">
        <v>140</v>
      </c>
    </row>
    <row r="22" spans="4:9" x14ac:dyDescent="0.35">
      <c r="D22" s="23" t="s">
        <v>71</v>
      </c>
      <c r="F22" s="22" t="s">
        <v>139</v>
      </c>
    </row>
    <row r="23" spans="4:9" x14ac:dyDescent="0.35">
      <c r="D23" s="23">
        <v>44027</v>
      </c>
      <c r="F23" s="22">
        <v>18500</v>
      </c>
    </row>
    <row r="24" spans="4:9" x14ac:dyDescent="0.35">
      <c r="D24" s="23">
        <v>42680</v>
      </c>
    </row>
    <row r="25" spans="4:9" x14ac:dyDescent="0.35">
      <c r="D25" s="23">
        <v>35885</v>
      </c>
      <c r="F25" s="22" t="s">
        <v>141</v>
      </c>
    </row>
    <row r="26" spans="4:9" x14ac:dyDescent="0.35">
      <c r="D26" s="23">
        <v>33410</v>
      </c>
      <c r="F26" s="22" t="s">
        <v>142</v>
      </c>
    </row>
    <row r="27" spans="4:9" x14ac:dyDescent="0.35">
      <c r="D27" s="23">
        <v>31956</v>
      </c>
      <c r="F27" s="22">
        <f>MATCH(F23,D22:D32,-1)</f>
        <v>9</v>
      </c>
      <c r="G27" s="22" t="str">
        <f ca="1">_xlfn.FORMULATEXT(F27)</f>
        <v>=MATCH(F23,D22:D32,-1)</v>
      </c>
      <c r="I27" s="22" t="s">
        <v>143</v>
      </c>
    </row>
    <row r="28" spans="4:9" x14ac:dyDescent="0.35">
      <c r="D28" s="23">
        <v>22746</v>
      </c>
      <c r="F28" s="22" t="e">
        <f>MATCH(F23,D22:D32,1)</f>
        <v>#N/A</v>
      </c>
      <c r="G28" s="22" t="str">
        <f ca="1">_xlfn.FORMULATEXT(F28)</f>
        <v>=MATCH(F23,D22:D32,1)</v>
      </c>
      <c r="I28" s="22" t="s">
        <v>144</v>
      </c>
    </row>
    <row r="29" spans="4:9" x14ac:dyDescent="0.35">
      <c r="D29" s="23">
        <v>21432</v>
      </c>
    </row>
    <row r="30" spans="4:9" x14ac:dyDescent="0.35">
      <c r="D30" s="23">
        <v>19621</v>
      </c>
    </row>
    <row r="31" spans="4:9" x14ac:dyDescent="0.35">
      <c r="D31" s="23">
        <v>17955</v>
      </c>
    </row>
    <row r="32" spans="4:9" x14ac:dyDescent="0.35">
      <c r="D32" s="23">
        <v>17538</v>
      </c>
    </row>
  </sheetData>
  <sortState xmlns:xlrd2="http://schemas.microsoft.com/office/spreadsheetml/2017/richdata2" ref="D23:D32">
    <sortCondition descending="1" ref="D23:D32"/>
  </sortState>
  <mergeCells count="1"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9C2-DA0B-4B05-BF9F-90A19BB43094}">
  <dimension ref="K13:T27"/>
  <sheetViews>
    <sheetView showGridLines="0" topLeftCell="M5" zoomScale="70" zoomScaleNormal="70" workbookViewId="0">
      <selection activeCell="M30" sqref="M30"/>
    </sheetView>
  </sheetViews>
  <sheetFormatPr defaultRowHeight="20.399999999999999" x14ac:dyDescent="0.35"/>
  <cols>
    <col min="1" max="10" width="8.88671875" style="22"/>
    <col min="11" max="11" width="10.88671875" style="22" customWidth="1"/>
    <col min="12" max="12" width="12.109375" style="22" bestFit="1" customWidth="1"/>
    <col min="13" max="13" width="23.44140625" style="22" bestFit="1" customWidth="1"/>
    <col min="14" max="14" width="13.44140625" style="22" bestFit="1" customWidth="1"/>
    <col min="15" max="15" width="7.5546875" style="22" bestFit="1" customWidth="1"/>
    <col min="16" max="16" width="14" style="22" bestFit="1" customWidth="1"/>
    <col min="17" max="17" width="16.5546875" style="22" bestFit="1" customWidth="1"/>
    <col min="18" max="18" width="16" style="22" bestFit="1" customWidth="1"/>
    <col min="19" max="19" width="12.21875" style="22" bestFit="1" customWidth="1"/>
    <col min="20" max="20" width="40.33203125" style="22" bestFit="1" customWidth="1"/>
    <col min="21" max="16384" width="8.88671875" style="22"/>
  </cols>
  <sheetData>
    <row r="13" spans="11:20" x14ac:dyDescent="0.35">
      <c r="K13" s="25" t="s">
        <v>91</v>
      </c>
      <c r="L13" s="25" t="s">
        <v>92</v>
      </c>
      <c r="M13" s="25" t="s">
        <v>93</v>
      </c>
      <c r="N13" s="25" t="s">
        <v>94</v>
      </c>
      <c r="O13" s="25" t="s">
        <v>37</v>
      </c>
      <c r="P13" s="25" t="s">
        <v>95</v>
      </c>
    </row>
    <row r="14" spans="11:20" x14ac:dyDescent="0.35">
      <c r="K14" s="25">
        <v>1</v>
      </c>
      <c r="L14" s="25" t="s">
        <v>38</v>
      </c>
      <c r="M14" s="25" t="s">
        <v>96</v>
      </c>
      <c r="N14" s="25" t="s">
        <v>97</v>
      </c>
      <c r="O14" s="25" t="s">
        <v>98</v>
      </c>
      <c r="P14" s="25">
        <v>1339.69</v>
      </c>
    </row>
    <row r="15" spans="11:20" x14ac:dyDescent="0.35">
      <c r="K15" s="25">
        <v>2</v>
      </c>
      <c r="L15" s="25" t="s">
        <v>99</v>
      </c>
      <c r="M15" s="25" t="s">
        <v>100</v>
      </c>
      <c r="N15" s="25" t="s">
        <v>101</v>
      </c>
      <c r="O15" s="25" t="s">
        <v>102</v>
      </c>
      <c r="P15" s="25">
        <v>369</v>
      </c>
      <c r="R15" s="25" t="s">
        <v>103</v>
      </c>
      <c r="S15" s="25" t="s">
        <v>92</v>
      </c>
    </row>
    <row r="16" spans="11:20" x14ac:dyDescent="0.35">
      <c r="K16" s="25">
        <v>3</v>
      </c>
      <c r="L16" s="25" t="s">
        <v>104</v>
      </c>
      <c r="M16" s="25" t="s">
        <v>105</v>
      </c>
      <c r="N16" s="25" t="s">
        <v>101</v>
      </c>
      <c r="O16" s="25" t="s">
        <v>106</v>
      </c>
      <c r="P16" s="25">
        <v>860</v>
      </c>
      <c r="R16" s="23">
        <v>6</v>
      </c>
      <c r="S16" s="23" t="str">
        <f>VLOOKUP(R16,K14:P23,2,FALSE)</f>
        <v>Acer</v>
      </c>
      <c r="T16" s="22" t="str">
        <f ca="1">_xlfn.FORMULATEXT(S16)</f>
        <v>=VLOOKUP(R16,K14:P23,2,FALSE)</v>
      </c>
    </row>
    <row r="17" spans="11:20" x14ac:dyDescent="0.35">
      <c r="K17" s="25">
        <v>4</v>
      </c>
      <c r="L17" s="25" t="s">
        <v>107</v>
      </c>
      <c r="M17" s="25" t="s">
        <v>108</v>
      </c>
      <c r="N17" s="25" t="s">
        <v>97</v>
      </c>
      <c r="O17" s="25" t="s">
        <v>102</v>
      </c>
      <c r="P17" s="25">
        <v>1089</v>
      </c>
    </row>
    <row r="18" spans="11:20" x14ac:dyDescent="0.35">
      <c r="K18" s="25">
        <v>5</v>
      </c>
      <c r="L18" s="25" t="s">
        <v>109</v>
      </c>
      <c r="M18" s="25" t="s">
        <v>110</v>
      </c>
      <c r="N18" s="25" t="s">
        <v>101</v>
      </c>
      <c r="O18" s="25" t="s">
        <v>111</v>
      </c>
      <c r="P18" s="25">
        <v>498.9</v>
      </c>
      <c r="R18"/>
      <c r="S18"/>
      <c r="T18"/>
    </row>
    <row r="19" spans="11:20" x14ac:dyDescent="0.35">
      <c r="K19" s="25">
        <v>6</v>
      </c>
      <c r="L19" s="25" t="s">
        <v>112</v>
      </c>
      <c r="M19" s="25" t="s">
        <v>113</v>
      </c>
      <c r="N19" s="25" t="s">
        <v>101</v>
      </c>
      <c r="O19" s="25" t="s">
        <v>102</v>
      </c>
      <c r="P19" s="25">
        <v>400</v>
      </c>
      <c r="R19"/>
      <c r="S19"/>
      <c r="T19"/>
    </row>
    <row r="20" spans="11:20" x14ac:dyDescent="0.35">
      <c r="K20" s="25">
        <v>7</v>
      </c>
      <c r="L20" s="25" t="s">
        <v>38</v>
      </c>
      <c r="M20" s="25" t="s">
        <v>114</v>
      </c>
      <c r="N20" s="25" t="s">
        <v>97</v>
      </c>
      <c r="O20" s="25" t="s">
        <v>106</v>
      </c>
      <c r="P20" s="25">
        <v>1158.7</v>
      </c>
    </row>
    <row r="21" spans="11:20" x14ac:dyDescent="0.35">
      <c r="K21" s="25">
        <v>8</v>
      </c>
      <c r="L21" s="25" t="s">
        <v>115</v>
      </c>
      <c r="M21" s="25" t="s">
        <v>116</v>
      </c>
      <c r="N21" s="25" t="s">
        <v>97</v>
      </c>
      <c r="O21" s="25" t="s">
        <v>117</v>
      </c>
      <c r="P21" s="25">
        <v>1495</v>
      </c>
    </row>
    <row r="22" spans="11:20" x14ac:dyDescent="0.35">
      <c r="K22" s="25">
        <v>9</v>
      </c>
      <c r="L22" s="25" t="s">
        <v>112</v>
      </c>
      <c r="M22" s="25" t="s">
        <v>118</v>
      </c>
      <c r="N22" s="25" t="s">
        <v>97</v>
      </c>
      <c r="O22" s="25" t="s">
        <v>106</v>
      </c>
      <c r="P22" s="25">
        <v>770</v>
      </c>
    </row>
    <row r="23" spans="11:20" x14ac:dyDescent="0.35">
      <c r="K23" s="25">
        <v>10</v>
      </c>
      <c r="L23" s="25" t="s">
        <v>119</v>
      </c>
      <c r="M23" s="25" t="s">
        <v>120</v>
      </c>
      <c r="N23" s="25" t="s">
        <v>97</v>
      </c>
      <c r="O23" s="25" t="s">
        <v>106</v>
      </c>
      <c r="P23" s="25">
        <v>699</v>
      </c>
    </row>
    <row r="27" spans="11:20" x14ac:dyDescent="0.35">
      <c r="L27" s="22">
        <v>5</v>
      </c>
      <c r="M27" s="22" t="e">
        <f>VLOOKUP(L27,L13:M23,1,TRUE)</f>
        <v>#N/A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BCEF-1532-42AD-95B5-F6B81136F747}">
  <dimension ref="C3:J16"/>
  <sheetViews>
    <sheetView topLeftCell="E1" zoomScale="85" zoomScaleNormal="85" workbookViewId="0">
      <selection activeCell="I12" sqref="I12"/>
    </sheetView>
  </sheetViews>
  <sheetFormatPr defaultColWidth="15.44140625" defaultRowHeight="20.399999999999999" x14ac:dyDescent="0.35"/>
  <cols>
    <col min="1" max="16384" width="15.44140625" style="22"/>
  </cols>
  <sheetData>
    <row r="3" spans="3:10" x14ac:dyDescent="0.35">
      <c r="C3" s="23" t="s">
        <v>70</v>
      </c>
      <c r="D3" s="23" t="s">
        <v>8</v>
      </c>
      <c r="E3" s="23" t="s">
        <v>71</v>
      </c>
      <c r="H3" s="23" t="s">
        <v>70</v>
      </c>
      <c r="I3" s="23" t="s">
        <v>71</v>
      </c>
    </row>
    <row r="4" spans="3:10" x14ac:dyDescent="0.35">
      <c r="C4" s="23" t="s">
        <v>72</v>
      </c>
      <c r="D4" s="23" t="s">
        <v>73</v>
      </c>
      <c r="E4" s="23">
        <v>35885</v>
      </c>
      <c r="H4" s="23"/>
      <c r="I4" s="23"/>
    </row>
    <row r="5" spans="3:10" x14ac:dyDescent="0.35">
      <c r="C5" s="23" t="s">
        <v>74</v>
      </c>
      <c r="D5" s="23" t="s">
        <v>75</v>
      </c>
      <c r="E5" s="23">
        <v>31956</v>
      </c>
      <c r="H5" s="23" t="s">
        <v>82</v>
      </c>
      <c r="I5" s="23">
        <f>VLOOKUP(H5,C3:E13,3,FALSE)</f>
        <v>33410</v>
      </c>
    </row>
    <row r="6" spans="3:10" x14ac:dyDescent="0.35">
      <c r="C6" s="23" t="s">
        <v>76</v>
      </c>
      <c r="D6" s="23" t="s">
        <v>54</v>
      </c>
      <c r="E6" s="23">
        <v>22746</v>
      </c>
    </row>
    <row r="7" spans="3:10" x14ac:dyDescent="0.35">
      <c r="C7" s="23" t="s">
        <v>77</v>
      </c>
      <c r="D7" s="23" t="s">
        <v>78</v>
      </c>
      <c r="E7" s="23">
        <v>44027</v>
      </c>
    </row>
    <row r="8" spans="3:10" x14ac:dyDescent="0.35">
      <c r="C8" s="23" t="s">
        <v>79</v>
      </c>
      <c r="D8" s="23" t="s">
        <v>58</v>
      </c>
      <c r="E8" s="23">
        <v>19621</v>
      </c>
    </row>
    <row r="9" spans="3:10" x14ac:dyDescent="0.35">
      <c r="C9" s="23" t="s">
        <v>80</v>
      </c>
      <c r="D9" s="23" t="s">
        <v>37</v>
      </c>
      <c r="E9" s="23">
        <v>21432</v>
      </c>
      <c r="H9" s="23" t="s">
        <v>8</v>
      </c>
      <c r="I9" s="23" t="s">
        <v>71</v>
      </c>
    </row>
    <row r="10" spans="3:10" x14ac:dyDescent="0.35">
      <c r="C10" s="23" t="s">
        <v>82</v>
      </c>
      <c r="D10" s="23" t="s">
        <v>83</v>
      </c>
      <c r="E10" s="23">
        <v>33410</v>
      </c>
      <c r="H10" s="23"/>
      <c r="I10" s="23"/>
    </row>
    <row r="11" spans="3:10" x14ac:dyDescent="0.35">
      <c r="C11" s="23" t="s">
        <v>84</v>
      </c>
      <c r="D11" s="23" t="s">
        <v>85</v>
      </c>
      <c r="E11" s="23">
        <v>17538</v>
      </c>
      <c r="H11" s="23" t="s">
        <v>78</v>
      </c>
      <c r="I11" s="23">
        <f>VLOOKUP(H11,D3:E13,2,FALSE)</f>
        <v>44027</v>
      </c>
    </row>
    <row r="12" spans="3:10" x14ac:dyDescent="0.35">
      <c r="C12" s="23" t="s">
        <v>87</v>
      </c>
      <c r="D12" s="23" t="s">
        <v>121</v>
      </c>
      <c r="E12" s="23">
        <v>42680</v>
      </c>
    </row>
    <row r="13" spans="3:10" x14ac:dyDescent="0.35">
      <c r="C13" s="23" t="s">
        <v>89</v>
      </c>
      <c r="D13" s="23" t="s">
        <v>90</v>
      </c>
      <c r="E13" s="23">
        <v>17955</v>
      </c>
    </row>
    <row r="14" spans="3:10" x14ac:dyDescent="0.35">
      <c r="H14"/>
      <c r="I14"/>
      <c r="J14"/>
    </row>
    <row r="15" spans="3:10" x14ac:dyDescent="0.35">
      <c r="H15"/>
      <c r="I15"/>
      <c r="J15"/>
    </row>
    <row r="16" spans="3:10" x14ac:dyDescent="0.35">
      <c r="H16"/>
      <c r="I16"/>
      <c r="J16"/>
    </row>
  </sheetData>
  <dataValidations count="1">
    <dataValidation type="list" allowBlank="1" showInputMessage="1" showErrorMessage="1" sqref="I3" xr:uid="{5CDE350F-F969-4DC0-9999-56B3D1017342}">
      <formula1>$C$3:$E$3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EBDD-9DAD-44DB-87E5-7EDEE9D70449}">
  <dimension ref="B3:H13"/>
  <sheetViews>
    <sheetView zoomScale="67" workbookViewId="0">
      <selection activeCell="B14" sqref="B14"/>
    </sheetView>
  </sheetViews>
  <sheetFormatPr defaultRowHeight="20.399999999999999" x14ac:dyDescent="0.35"/>
  <cols>
    <col min="1" max="1" width="8.88671875" style="22"/>
    <col min="2" max="2" width="43.6640625" style="22" customWidth="1"/>
    <col min="3" max="3" width="15.21875" style="22" bestFit="1" customWidth="1"/>
    <col min="4" max="4" width="16.33203125" style="22" bestFit="1" customWidth="1"/>
    <col min="5" max="5" width="12.109375" style="22" customWidth="1"/>
    <col min="6" max="6" width="8.88671875" style="22"/>
    <col min="7" max="7" width="18.33203125" style="22" bestFit="1" customWidth="1"/>
    <col min="8" max="8" width="16.77734375" style="22" customWidth="1"/>
    <col min="9" max="16384" width="8.88671875" style="22"/>
  </cols>
  <sheetData>
    <row r="3" spans="2:8" x14ac:dyDescent="0.35">
      <c r="B3" s="22" t="s">
        <v>145</v>
      </c>
      <c r="C3" s="23" t="s">
        <v>123</v>
      </c>
      <c r="D3" s="23" t="s">
        <v>124</v>
      </c>
      <c r="E3" s="23" t="s">
        <v>71</v>
      </c>
      <c r="G3" s="23" t="s">
        <v>122</v>
      </c>
      <c r="H3" s="23" t="s">
        <v>71</v>
      </c>
    </row>
    <row r="4" spans="2:8" x14ac:dyDescent="0.35">
      <c r="B4" s="22" t="str">
        <f>CONCATENATE(C4," ",D4)</f>
        <v>Ayub Mohammed</v>
      </c>
      <c r="C4" s="23" t="s">
        <v>73</v>
      </c>
      <c r="D4" s="23" t="s">
        <v>125</v>
      </c>
      <c r="E4" s="23">
        <v>55000</v>
      </c>
      <c r="G4" s="23"/>
      <c r="H4" s="23"/>
    </row>
    <row r="5" spans="2:8" x14ac:dyDescent="0.35">
      <c r="B5" s="22" t="str">
        <f t="shared" ref="B5:B11" si="0">CONCATENATE(C5," ",D5)</f>
        <v>Uday Shetty</v>
      </c>
      <c r="C5" s="23" t="s">
        <v>126</v>
      </c>
      <c r="D5" s="23" t="s">
        <v>127</v>
      </c>
      <c r="E5" s="23">
        <v>65000</v>
      </c>
      <c r="G5" s="23" t="s">
        <v>128</v>
      </c>
      <c r="H5" s="23">
        <f>VLOOKUP(G5,B3:E11,4,FALSE)</f>
        <v>45000</v>
      </c>
    </row>
    <row r="6" spans="2:8" x14ac:dyDescent="0.35">
      <c r="B6" s="22" t="str">
        <f t="shared" si="0"/>
        <v>Kiran Rao</v>
      </c>
      <c r="C6" s="23" t="s">
        <v>54</v>
      </c>
      <c r="D6" s="23" t="s">
        <v>129</v>
      </c>
      <c r="E6" s="23">
        <v>35000</v>
      </c>
    </row>
    <row r="7" spans="2:8" x14ac:dyDescent="0.35">
      <c r="B7" s="22" t="str">
        <f t="shared" si="0"/>
        <v>Suresh Kumar</v>
      </c>
      <c r="C7" s="23" t="s">
        <v>78</v>
      </c>
      <c r="D7" s="23" t="s">
        <v>75</v>
      </c>
      <c r="E7" s="23">
        <v>25000</v>
      </c>
      <c r="G7" s="22" t="str">
        <f ca="1">_xlfn.FORMULATEXT(H5)</f>
        <v>=VLOOKUP(G5,B3:E11,4,FALSE)</v>
      </c>
    </row>
    <row r="8" spans="2:8" x14ac:dyDescent="0.35">
      <c r="B8" s="22" t="str">
        <f t="shared" si="0"/>
        <v>Mahesh Babu</v>
      </c>
      <c r="C8" s="23" t="s">
        <v>58</v>
      </c>
      <c r="D8" s="23" t="s">
        <v>130</v>
      </c>
      <c r="E8" s="23">
        <v>45000</v>
      </c>
    </row>
    <row r="9" spans="2:8" x14ac:dyDescent="0.35">
      <c r="B9" s="22" t="str">
        <f t="shared" si="0"/>
        <v>Ram Charan</v>
      </c>
      <c r="C9" s="23" t="s">
        <v>37</v>
      </c>
      <c r="D9" s="23" t="s">
        <v>131</v>
      </c>
      <c r="E9" s="23">
        <v>65000</v>
      </c>
    </row>
    <row r="10" spans="2:8" x14ac:dyDescent="0.35">
      <c r="B10" s="22" t="str">
        <f t="shared" si="0"/>
        <v>Sameer Khan</v>
      </c>
      <c r="C10" s="23" t="s">
        <v>121</v>
      </c>
      <c r="D10" s="23" t="s">
        <v>132</v>
      </c>
      <c r="E10" s="23">
        <v>75000</v>
      </c>
    </row>
    <row r="11" spans="2:8" x14ac:dyDescent="0.35">
      <c r="B11" s="22" t="str">
        <f t="shared" si="0"/>
        <v>Chandu Patel</v>
      </c>
      <c r="C11" s="23" t="s">
        <v>90</v>
      </c>
      <c r="D11" s="23" t="s">
        <v>133</v>
      </c>
      <c r="E11" s="23">
        <v>85000</v>
      </c>
    </row>
    <row r="13" spans="2:8" x14ac:dyDescent="0.35">
      <c r="B13" s="22" t="str">
        <f ca="1">_xlfn.FORMULATEXT(B11)</f>
        <v>=CONCATENATE(C11," ",D11)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2CFA-F461-42C3-8AA2-2865E300A3DC}">
  <dimension ref="B1:K14"/>
  <sheetViews>
    <sheetView topLeftCell="H1" zoomScale="89" workbookViewId="0">
      <selection activeCell="K11" sqref="K11"/>
    </sheetView>
  </sheetViews>
  <sheetFormatPr defaultColWidth="13.33203125" defaultRowHeight="21" x14ac:dyDescent="0.4"/>
  <cols>
    <col min="1" max="6" width="13.33203125" style="2"/>
    <col min="7" max="7" width="21.88671875" style="2" bestFit="1" customWidth="1"/>
    <col min="8" max="16384" width="13.33203125" style="2"/>
  </cols>
  <sheetData>
    <row r="1" spans="2:11" x14ac:dyDescent="0.4">
      <c r="B1" s="10" t="s">
        <v>0</v>
      </c>
      <c r="C1" s="11" t="s">
        <v>10</v>
      </c>
      <c r="D1" s="11" t="s">
        <v>11</v>
      </c>
      <c r="E1" s="11" t="s">
        <v>13</v>
      </c>
    </row>
    <row r="2" spans="2:11" x14ac:dyDescent="0.4">
      <c r="B2" s="1" t="s">
        <v>29</v>
      </c>
      <c r="C2" s="12">
        <v>11882</v>
      </c>
      <c r="D2" s="12">
        <v>11519</v>
      </c>
      <c r="E2" s="12">
        <v>7565</v>
      </c>
    </row>
    <row r="3" spans="2:11" x14ac:dyDescent="0.4">
      <c r="B3" s="1" t="s">
        <v>30</v>
      </c>
      <c r="C3" s="12">
        <v>11676</v>
      </c>
      <c r="D3" s="12">
        <v>6344</v>
      </c>
      <c r="E3" s="12">
        <v>5406</v>
      </c>
    </row>
    <row r="4" spans="2:11" x14ac:dyDescent="0.4">
      <c r="B4" s="1" t="s">
        <v>31</v>
      </c>
      <c r="C4" s="12">
        <v>10296</v>
      </c>
      <c r="D4" s="12">
        <v>9693</v>
      </c>
      <c r="E4" s="12">
        <v>11867</v>
      </c>
      <c r="G4" s="7" t="s">
        <v>0</v>
      </c>
      <c r="H4" s="8" t="s">
        <v>33</v>
      </c>
      <c r="I4" s="2" t="s">
        <v>39</v>
      </c>
      <c r="J4"/>
      <c r="K4"/>
    </row>
    <row r="5" spans="2:11" x14ac:dyDescent="0.4">
      <c r="B5" s="1" t="s">
        <v>32</v>
      </c>
      <c r="C5" s="12">
        <v>4752</v>
      </c>
      <c r="D5" s="12">
        <v>6786</v>
      </c>
      <c r="E5" s="12">
        <v>12560</v>
      </c>
      <c r="G5" s="7" t="s">
        <v>28</v>
      </c>
      <c r="H5" s="8" t="s">
        <v>13</v>
      </c>
      <c r="I5" s="2" t="s">
        <v>40</v>
      </c>
      <c r="J5"/>
      <c r="K5"/>
    </row>
    <row r="6" spans="2:11" x14ac:dyDescent="0.4">
      <c r="B6" s="1" t="s">
        <v>33</v>
      </c>
      <c r="C6" s="12">
        <v>10699</v>
      </c>
      <c r="D6" s="12">
        <v>5194</v>
      </c>
      <c r="E6" s="12">
        <v>10525</v>
      </c>
      <c r="G6" s="7" t="s">
        <v>1</v>
      </c>
      <c r="H6" s="9">
        <f>VLOOKUP(H4,B1:E10,MATCH(H5,B1:E1,0),FALSE)</f>
        <v>10525</v>
      </c>
      <c r="I6" s="2" t="str">
        <f ca="1">_xlfn.FORMULATEXT(H6)</f>
        <v>=VLOOKUP(H4,B1:E10,MATCH(H5,B1:E1,0),FALSE)</v>
      </c>
    </row>
    <row r="7" spans="2:11" x14ac:dyDescent="0.4">
      <c r="B7" s="1" t="s">
        <v>34</v>
      </c>
      <c r="C7" s="12">
        <v>10404</v>
      </c>
      <c r="D7" s="12">
        <v>8487</v>
      </c>
      <c r="E7" s="12">
        <v>8964</v>
      </c>
      <c r="K7" s="2" t="s">
        <v>146</v>
      </c>
    </row>
    <row r="8" spans="2:11" x14ac:dyDescent="0.4">
      <c r="B8" s="1" t="s">
        <v>36</v>
      </c>
      <c r="C8" s="12">
        <v>11841</v>
      </c>
      <c r="D8" s="12">
        <v>4689</v>
      </c>
      <c r="E8" s="12">
        <v>10992</v>
      </c>
      <c r="K8" s="2" t="s">
        <v>147</v>
      </c>
    </row>
    <row r="9" spans="2:11" x14ac:dyDescent="0.4">
      <c r="B9" s="1" t="s">
        <v>35</v>
      </c>
      <c r="C9" s="12">
        <v>5259</v>
      </c>
      <c r="D9" s="12">
        <v>3900</v>
      </c>
      <c r="E9" s="12">
        <v>7845</v>
      </c>
      <c r="G9" s="7" t="s">
        <v>0</v>
      </c>
      <c r="H9" s="8" t="s">
        <v>33</v>
      </c>
      <c r="I9" s="2" t="s">
        <v>39</v>
      </c>
    </row>
    <row r="10" spans="2:11" x14ac:dyDescent="0.4">
      <c r="B10" s="1" t="s">
        <v>37</v>
      </c>
      <c r="C10" s="12">
        <v>6364</v>
      </c>
      <c r="D10" s="12">
        <v>6183</v>
      </c>
      <c r="E10" s="12">
        <v>4759</v>
      </c>
      <c r="G10" s="29" t="s">
        <v>1</v>
      </c>
      <c r="H10">
        <f>VLOOKUP(H9,B1:E10,2,FALSE)</f>
        <v>10699</v>
      </c>
      <c r="I10"/>
      <c r="K10" s="2" t="s">
        <v>149</v>
      </c>
    </row>
    <row r="11" spans="2:11" x14ac:dyDescent="0.4">
      <c r="G11"/>
      <c r="H11"/>
      <c r="I11"/>
    </row>
    <row r="12" spans="2:11" x14ac:dyDescent="0.4">
      <c r="G12"/>
      <c r="H12"/>
    </row>
    <row r="13" spans="2:11" x14ac:dyDescent="0.4">
      <c r="G13" s="7" t="s">
        <v>28</v>
      </c>
      <c r="H13" s="8" t="s">
        <v>10</v>
      </c>
      <c r="I13" s="2" t="s">
        <v>40</v>
      </c>
    </row>
    <row r="14" spans="2:11" x14ac:dyDescent="0.4">
      <c r="G14" s="7" t="s">
        <v>137</v>
      </c>
      <c r="H14" s="37">
        <f>MATCH(H13,B1:E1,0)</f>
        <v>2</v>
      </c>
    </row>
  </sheetData>
  <dataValidations count="2">
    <dataValidation type="list" allowBlank="1" showInputMessage="1" showErrorMessage="1" sqref="H4 H9" xr:uid="{EC1FD667-2633-45B9-BDFC-31E760B6558E}">
      <formula1>$B$2:$B$10</formula1>
    </dataValidation>
    <dataValidation type="list" allowBlank="1" showInputMessage="1" showErrorMessage="1" sqref="H5 H13" xr:uid="{FCD6EDD2-AAB7-4C4A-BE7A-52B7620301CF}">
      <formula1>$C$1:$E$1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FB6C-E8C3-4D0D-8B26-F777CD6B6433}">
  <dimension ref="A1:K15"/>
  <sheetViews>
    <sheetView topLeftCell="C1" zoomScale="63" workbookViewId="0">
      <selection activeCell="I14" sqref="I14"/>
    </sheetView>
  </sheetViews>
  <sheetFormatPr defaultColWidth="13.33203125" defaultRowHeight="21" x14ac:dyDescent="0.4"/>
  <cols>
    <col min="1" max="16384" width="13.33203125" style="2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11" x14ac:dyDescent="0.4">
      <c r="A2" s="1" t="s">
        <v>29</v>
      </c>
      <c r="B2" s="3">
        <v>171900</v>
      </c>
      <c r="C2" s="1" t="s">
        <v>4</v>
      </c>
      <c r="D2" s="4">
        <v>0.05</v>
      </c>
      <c r="E2" s="1">
        <v>2024</v>
      </c>
    </row>
    <row r="3" spans="1:11" x14ac:dyDescent="0.4">
      <c r="A3" s="1" t="s">
        <v>30</v>
      </c>
      <c r="B3" s="3">
        <v>205350</v>
      </c>
      <c r="C3" s="1" t="s">
        <v>5</v>
      </c>
      <c r="D3" s="4">
        <v>7.0000000000000007E-2</v>
      </c>
      <c r="E3" s="1">
        <v>2024</v>
      </c>
      <c r="H3" s="1" t="s">
        <v>1</v>
      </c>
      <c r="I3" s="3">
        <v>151200</v>
      </c>
    </row>
    <row r="4" spans="1:11" x14ac:dyDescent="0.4">
      <c r="A4" s="1" t="s">
        <v>31</v>
      </c>
      <c r="B4" s="3">
        <v>151200</v>
      </c>
      <c r="C4" s="1" t="s">
        <v>4</v>
      </c>
      <c r="D4" s="4">
        <v>0.05</v>
      </c>
      <c r="E4" s="1">
        <v>2024</v>
      </c>
      <c r="H4" s="1" t="s">
        <v>0</v>
      </c>
      <c r="I4" s="1" t="str">
        <f>HLOOKUP(H4,A1:B10,4,FALSE)</f>
        <v>Jeo</v>
      </c>
    </row>
    <row r="5" spans="1:11" x14ac:dyDescent="0.4">
      <c r="A5" s="1" t="s">
        <v>32</v>
      </c>
      <c r="B5" s="3">
        <v>119850</v>
      </c>
      <c r="C5" s="1" t="s">
        <v>4</v>
      </c>
      <c r="D5" s="4">
        <v>0.05</v>
      </c>
      <c r="E5" s="1">
        <v>2022</v>
      </c>
    </row>
    <row r="6" spans="1:11" x14ac:dyDescent="0.4">
      <c r="A6" s="1" t="s">
        <v>33</v>
      </c>
      <c r="B6" s="3">
        <v>89450</v>
      </c>
      <c r="C6" s="1" t="s">
        <v>6</v>
      </c>
      <c r="D6" s="4">
        <v>0.03</v>
      </c>
      <c r="E6" s="1">
        <v>2021</v>
      </c>
    </row>
    <row r="7" spans="1:11" x14ac:dyDescent="0.4">
      <c r="A7" s="1" t="s">
        <v>34</v>
      </c>
      <c r="B7" s="3">
        <v>124500</v>
      </c>
      <c r="C7" s="1" t="s">
        <v>4</v>
      </c>
      <c r="D7" s="4">
        <v>0.05</v>
      </c>
      <c r="E7" s="1">
        <v>2022</v>
      </c>
    </row>
    <row r="8" spans="1:11" x14ac:dyDescent="0.4">
      <c r="A8" s="1" t="s">
        <v>36</v>
      </c>
      <c r="B8" s="3">
        <v>131100</v>
      </c>
      <c r="C8" s="1" t="s">
        <v>4</v>
      </c>
      <c r="D8" s="4">
        <v>0.05</v>
      </c>
      <c r="E8" s="1">
        <v>2023</v>
      </c>
    </row>
    <row r="9" spans="1:11" x14ac:dyDescent="0.4">
      <c r="A9" s="1" t="s">
        <v>35</v>
      </c>
      <c r="B9" s="3">
        <v>55300</v>
      </c>
      <c r="C9" s="1" t="s">
        <v>6</v>
      </c>
      <c r="D9" s="4">
        <v>0.03</v>
      </c>
      <c r="E9" s="1">
        <v>2019</v>
      </c>
      <c r="H9" s="1" t="s">
        <v>1</v>
      </c>
      <c r="I9" s="3">
        <v>201500</v>
      </c>
    </row>
    <row r="10" spans="1:11" x14ac:dyDescent="0.4">
      <c r="A10" s="1" t="s">
        <v>37</v>
      </c>
      <c r="B10" s="3">
        <v>201500</v>
      </c>
      <c r="C10" s="1" t="s">
        <v>5</v>
      </c>
      <c r="D10" s="4">
        <v>7.0000000000000007E-2</v>
      </c>
      <c r="E10" s="1">
        <v>2024</v>
      </c>
      <c r="H10" s="1" t="s">
        <v>17</v>
      </c>
      <c r="I10" s="1">
        <f>HLOOKUP(H10,A1:F10,10,FALSE)</f>
        <v>2024</v>
      </c>
    </row>
    <row r="13" spans="1:11" x14ac:dyDescent="0.4">
      <c r="G13" s="2" t="s">
        <v>44</v>
      </c>
      <c r="H13"/>
      <c r="I13" t="s">
        <v>148</v>
      </c>
      <c r="J13"/>
      <c r="K13"/>
    </row>
    <row r="14" spans="1:11" x14ac:dyDescent="0.4">
      <c r="H14" s="1" t="s">
        <v>1</v>
      </c>
      <c r="I14" s="3">
        <v>119850</v>
      </c>
      <c r="J14"/>
      <c r="K14"/>
    </row>
    <row r="15" spans="1:11" x14ac:dyDescent="0.4">
      <c r="H15" s="1" t="s">
        <v>17</v>
      </c>
      <c r="I15" s="1">
        <f>HLOOKUP(H15,A1:E10,MATCH(I14,B1:B10,0),FALSE)</f>
        <v>2022</v>
      </c>
      <c r="J15" s="2" t="str">
        <f ca="1">_xlfn.FORMULATEXT(I15)</f>
        <v>=HLOOKUP(H15,A1:E10,MATCH(I14,B1:B10,0),FALSE)</v>
      </c>
      <c r="K15"/>
    </row>
  </sheetData>
  <dataValidations count="2">
    <dataValidation type="list" allowBlank="1" showInputMessage="1" showErrorMessage="1" sqref="H15" xr:uid="{5AFCFE30-16CE-4C61-85A5-B08DAD78F033}">
      <formula1>$A$1:$E$1</formula1>
    </dataValidation>
    <dataValidation type="list" allowBlank="1" showInputMessage="1" showErrorMessage="1" sqref="I14" xr:uid="{83B49830-C2F3-4589-8B39-747651E1C998}">
      <formula1>$B$2:$B$10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E3FB-342A-46F2-B875-93D5E47A8623}">
  <dimension ref="B1:L16"/>
  <sheetViews>
    <sheetView topLeftCell="E1" zoomScale="63" workbookViewId="0">
      <selection activeCell="J16" sqref="J16"/>
    </sheetView>
  </sheetViews>
  <sheetFormatPr defaultRowHeight="20.399999999999999" x14ac:dyDescent="0.35"/>
  <cols>
    <col min="1" max="2" width="8.88671875" style="5"/>
    <col min="3" max="3" width="15.21875" style="5" bestFit="1" customWidth="1"/>
    <col min="4" max="4" width="23.88671875" style="5" bestFit="1" customWidth="1"/>
    <col min="5" max="5" width="13.88671875" style="5" bestFit="1" customWidth="1"/>
    <col min="6" max="6" width="19.33203125" style="5" bestFit="1" customWidth="1"/>
    <col min="7" max="7" width="16.77734375" style="5" bestFit="1" customWidth="1"/>
    <col min="8" max="8" width="18" style="5" bestFit="1" customWidth="1"/>
    <col min="9" max="9" width="8.88671875" style="5"/>
    <col min="10" max="10" width="9.88671875" style="5" bestFit="1" customWidth="1"/>
    <col min="11" max="11" width="16.77734375" style="5" bestFit="1" customWidth="1"/>
    <col min="12" max="16384" width="8.88671875" style="5"/>
  </cols>
  <sheetData>
    <row r="1" spans="2:12" x14ac:dyDescent="0.3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</row>
    <row r="2" spans="2:12" x14ac:dyDescent="0.35">
      <c r="J2" s="5" t="s">
        <v>7</v>
      </c>
    </row>
    <row r="3" spans="2:12" x14ac:dyDescent="0.35">
      <c r="B3" s="5">
        <v>1</v>
      </c>
      <c r="C3" s="6" t="s">
        <v>8</v>
      </c>
      <c r="D3" s="13" t="s">
        <v>37</v>
      </c>
      <c r="E3" s="13" t="s">
        <v>54</v>
      </c>
      <c r="F3" s="13" t="s">
        <v>55</v>
      </c>
      <c r="G3" s="13" t="s">
        <v>56</v>
      </c>
      <c r="H3" s="13" t="s">
        <v>57</v>
      </c>
      <c r="J3" s="6" t="s">
        <v>9</v>
      </c>
      <c r="K3" s="13" t="s">
        <v>55</v>
      </c>
    </row>
    <row r="4" spans="2:12" x14ac:dyDescent="0.35">
      <c r="B4" s="5">
        <v>2</v>
      </c>
      <c r="C4" s="6" t="s">
        <v>10</v>
      </c>
      <c r="D4" s="6">
        <v>6140</v>
      </c>
      <c r="E4" s="6">
        <v>7672</v>
      </c>
      <c r="F4" s="6">
        <v>6678</v>
      </c>
      <c r="G4" s="6">
        <v>6758</v>
      </c>
      <c r="H4" s="6">
        <v>5147</v>
      </c>
      <c r="J4" s="6"/>
      <c r="K4" s="6"/>
    </row>
    <row r="5" spans="2:12" x14ac:dyDescent="0.35">
      <c r="B5" s="5">
        <v>3</v>
      </c>
      <c r="C5" s="6" t="s">
        <v>11</v>
      </c>
      <c r="D5" s="6">
        <v>7980</v>
      </c>
      <c r="E5" s="6">
        <v>8217</v>
      </c>
      <c r="F5" s="6">
        <v>5582</v>
      </c>
      <c r="G5" s="6">
        <v>6660</v>
      </c>
      <c r="H5" s="6">
        <v>9919</v>
      </c>
      <c r="J5" s="13" t="s">
        <v>16</v>
      </c>
      <c r="K5" s="6">
        <f>INDEX(C3:H9,7,4)</f>
        <v>8492</v>
      </c>
    </row>
    <row r="6" spans="2:12" x14ac:dyDescent="0.35">
      <c r="B6" s="5">
        <v>4</v>
      </c>
      <c r="C6" s="6" t="s">
        <v>13</v>
      </c>
      <c r="D6" s="6">
        <v>5824</v>
      </c>
      <c r="E6" s="6">
        <v>7959</v>
      </c>
      <c r="F6" s="6">
        <v>5724</v>
      </c>
      <c r="G6" s="6">
        <v>6304</v>
      </c>
      <c r="H6" s="6">
        <v>7502</v>
      </c>
      <c r="K6" s="5" t="str">
        <f ca="1">_xlfn.FORMULATEXT(K5)</f>
        <v>=INDEX(C3:H9,7,4)</v>
      </c>
    </row>
    <row r="7" spans="2:12" x14ac:dyDescent="0.35">
      <c r="B7" s="5">
        <v>5</v>
      </c>
      <c r="C7" s="6" t="s">
        <v>12</v>
      </c>
      <c r="D7" s="6">
        <v>7397</v>
      </c>
      <c r="E7" s="6">
        <v>6571</v>
      </c>
      <c r="F7" s="6">
        <v>7781</v>
      </c>
      <c r="G7" s="6">
        <v>5955</v>
      </c>
      <c r="H7" s="6">
        <v>7236</v>
      </c>
    </row>
    <row r="8" spans="2:12" x14ac:dyDescent="0.35">
      <c r="B8" s="5">
        <v>6</v>
      </c>
      <c r="C8" s="6" t="s">
        <v>14</v>
      </c>
      <c r="D8" s="6">
        <v>9776</v>
      </c>
      <c r="E8" s="6">
        <v>8455</v>
      </c>
      <c r="F8" s="6">
        <v>8280</v>
      </c>
      <c r="G8" s="6">
        <v>9693</v>
      </c>
      <c r="H8" s="6">
        <v>5364</v>
      </c>
      <c r="J8" s="5" t="s">
        <v>15</v>
      </c>
    </row>
    <row r="9" spans="2:12" x14ac:dyDescent="0.35">
      <c r="B9" s="5">
        <v>7</v>
      </c>
      <c r="C9" s="6" t="s">
        <v>16</v>
      </c>
      <c r="D9" s="6">
        <v>9291</v>
      </c>
      <c r="E9" s="6">
        <v>7437</v>
      </c>
      <c r="F9" s="6">
        <v>8492</v>
      </c>
      <c r="G9" s="6">
        <v>7375</v>
      </c>
      <c r="H9" s="6">
        <v>9820</v>
      </c>
      <c r="J9" s="6" t="s">
        <v>9</v>
      </c>
      <c r="K9" s="13" t="s">
        <v>55</v>
      </c>
    </row>
    <row r="10" spans="2:12" x14ac:dyDescent="0.35">
      <c r="J10" s="6"/>
      <c r="K10" s="6"/>
    </row>
    <row r="11" spans="2:12" x14ac:dyDescent="0.35">
      <c r="J11" s="13" t="s">
        <v>14</v>
      </c>
      <c r="K11" s="13">
        <f>INDEX(C3:H9,MATCH(J11,C3:C9,0),MATCH(K9,C3:H3,0))</f>
        <v>8280</v>
      </c>
    </row>
    <row r="12" spans="2:12" x14ac:dyDescent="0.35">
      <c r="K12" s="5" t="str">
        <f ca="1">_xlfn.FORMULATEXT(K11)</f>
        <v>=INDEX(C3:H9,MATCH(J11,C3:C9,0),MATCH(K9,C3:H3,0))</v>
      </c>
    </row>
    <row r="16" spans="2:12" x14ac:dyDescent="0.35">
      <c r="I16" s="14"/>
      <c r="L16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5EFA-ECD1-430A-B59E-9C7FE6553FFF}">
  <dimension ref="C1:M8"/>
  <sheetViews>
    <sheetView topLeftCell="B1" zoomScale="60" workbookViewId="0">
      <selection activeCell="M6" sqref="M6"/>
    </sheetView>
  </sheetViews>
  <sheetFormatPr defaultRowHeight="20.399999999999999" x14ac:dyDescent="0.35"/>
  <cols>
    <col min="1" max="2" width="8.88671875" style="5"/>
    <col min="3" max="3" width="15.44140625" style="5" customWidth="1"/>
    <col min="4" max="7" width="8.88671875" style="5"/>
    <col min="8" max="8" width="19.5546875" style="5" customWidth="1"/>
    <col min="9" max="9" width="15.5546875" style="5" customWidth="1"/>
    <col min="10" max="10" width="18.44140625" style="5" customWidth="1"/>
    <col min="11" max="16384" width="8.88671875" style="5"/>
  </cols>
  <sheetData>
    <row r="1" spans="3:13" x14ac:dyDescent="0.35">
      <c r="J1" s="14" t="s">
        <v>45</v>
      </c>
      <c r="K1" s="14" t="s">
        <v>46</v>
      </c>
    </row>
    <row r="3" spans="3:13" x14ac:dyDescent="0.35">
      <c r="C3" s="6" t="s">
        <v>17</v>
      </c>
      <c r="D3" s="6" t="s">
        <v>10</v>
      </c>
      <c r="E3" s="6" t="s">
        <v>11</v>
      </c>
      <c r="F3" s="6" t="s">
        <v>13</v>
      </c>
      <c r="G3" s="6" t="s">
        <v>12</v>
      </c>
      <c r="K3" s="5" t="s">
        <v>18</v>
      </c>
      <c r="L3" s="5" t="s">
        <v>13</v>
      </c>
    </row>
    <row r="4" spans="3:13" x14ac:dyDescent="0.35">
      <c r="C4" s="6">
        <v>2022</v>
      </c>
      <c r="D4" s="6">
        <v>143</v>
      </c>
      <c r="E4" s="6">
        <v>488</v>
      </c>
      <c r="F4" s="6">
        <v>400</v>
      </c>
      <c r="G4" s="6">
        <v>441</v>
      </c>
      <c r="H4" s="5">
        <f>SUM(D4:G4)</f>
        <v>1472</v>
      </c>
    </row>
    <row r="5" spans="3:13" x14ac:dyDescent="0.35">
      <c r="C5" s="6">
        <v>2023</v>
      </c>
      <c r="D5" s="6">
        <v>137</v>
      </c>
      <c r="E5" s="6">
        <v>268</v>
      </c>
      <c r="F5" s="6">
        <v>219</v>
      </c>
      <c r="G5" s="6">
        <v>227</v>
      </c>
      <c r="H5" s="5">
        <f t="shared" ref="H5:H7" si="0">SUM(D5:G5)</f>
        <v>851</v>
      </c>
      <c r="K5" s="5" t="s">
        <v>19</v>
      </c>
      <c r="M5" s="5">
        <f>SUM(INDEX(C3:G7,0,MATCH(L3,C3:G3,0)))</f>
        <v>1104</v>
      </c>
    </row>
    <row r="6" spans="3:13" x14ac:dyDescent="0.35">
      <c r="C6" s="6">
        <v>2021</v>
      </c>
      <c r="D6" s="6">
        <v>254</v>
      </c>
      <c r="E6" s="6">
        <v>386</v>
      </c>
      <c r="F6" s="6">
        <v>197</v>
      </c>
      <c r="G6" s="6">
        <v>234</v>
      </c>
      <c r="H6" s="5">
        <f t="shared" si="0"/>
        <v>1071</v>
      </c>
    </row>
    <row r="7" spans="3:13" x14ac:dyDescent="0.35">
      <c r="C7" s="6">
        <v>2020</v>
      </c>
      <c r="D7" s="6">
        <v>168</v>
      </c>
      <c r="E7" s="6">
        <v>476</v>
      </c>
      <c r="F7" s="6">
        <v>288</v>
      </c>
      <c r="G7" s="6">
        <v>496</v>
      </c>
      <c r="H7" s="5">
        <f t="shared" si="0"/>
        <v>1428</v>
      </c>
    </row>
    <row r="8" spans="3:13" x14ac:dyDescent="0.35">
      <c r="C8" s="14" t="s">
        <v>150</v>
      </c>
      <c r="D8" s="5">
        <f>SUM(D4:D7)</f>
        <v>702</v>
      </c>
      <c r="E8" s="5">
        <f t="shared" ref="E8:G8" si="1">SUM(E4:E7)</f>
        <v>1618</v>
      </c>
      <c r="F8" s="5">
        <f t="shared" si="1"/>
        <v>1104</v>
      </c>
      <c r="G8" s="5">
        <f t="shared" si="1"/>
        <v>1398</v>
      </c>
    </row>
  </sheetData>
  <dataValidations count="1">
    <dataValidation type="list" allowBlank="1" showInputMessage="1" showErrorMessage="1" sqref="L3" xr:uid="{FF752771-FA9B-460D-AB5B-0F75A8D9489A}">
      <formula1>$D$3:$G$3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AAA3-F236-4FC2-80B8-48201A086D34}">
  <dimension ref="B1:P29"/>
  <sheetViews>
    <sheetView tabSelected="1" topLeftCell="C15" zoomScale="78" zoomScaleNormal="85" workbookViewId="0">
      <selection activeCell="E26" sqref="E26"/>
    </sheetView>
  </sheetViews>
  <sheetFormatPr defaultRowHeight="20.399999999999999" x14ac:dyDescent="0.35"/>
  <cols>
    <col min="1" max="1" width="8.88671875" style="5"/>
    <col min="2" max="2" width="17.77734375" bestFit="1" customWidth="1"/>
    <col min="3" max="3" width="19.109375" bestFit="1" customWidth="1"/>
    <col min="4" max="4" width="19.21875" customWidth="1"/>
    <col min="5" max="5" width="14.109375" customWidth="1"/>
    <col min="6" max="6" width="14.88671875" customWidth="1"/>
    <col min="7" max="7" width="18.88671875" bestFit="1" customWidth="1"/>
    <col min="8" max="8" width="15.21875" customWidth="1"/>
    <col min="9" max="9" width="18.88671875" bestFit="1" customWidth="1"/>
    <col min="10" max="10" width="12.6640625" customWidth="1"/>
    <col min="11" max="11" width="14.88671875" customWidth="1"/>
    <col min="17" max="16384" width="8.88671875" style="5"/>
  </cols>
  <sheetData>
    <row r="1" spans="3:13" s="5" customFormat="1" x14ac:dyDescent="0.35">
      <c r="C1" s="14"/>
    </row>
    <row r="2" spans="3:13" s="5" customFormat="1" x14ac:dyDescent="0.35">
      <c r="C2" s="14"/>
      <c r="F2" s="14"/>
      <c r="I2" s="14" t="s">
        <v>53</v>
      </c>
    </row>
    <row r="3" spans="3:13" s="5" customFormat="1" x14ac:dyDescent="0.35">
      <c r="D3" s="6" t="s">
        <v>20</v>
      </c>
      <c r="E3" s="6" t="s">
        <v>21</v>
      </c>
      <c r="F3" s="13" t="s">
        <v>24</v>
      </c>
      <c r="H3" s="14" t="s">
        <v>14</v>
      </c>
      <c r="I3" s="33">
        <f ca="1">OFFSET(D3,5,1)</f>
        <v>3014</v>
      </c>
      <c r="J3" s="14"/>
    </row>
    <row r="4" spans="3:13" s="5" customFormat="1" x14ac:dyDescent="0.35">
      <c r="D4" s="6" t="s">
        <v>10</v>
      </c>
      <c r="E4" s="6">
        <v>2311</v>
      </c>
      <c r="F4" s="6">
        <v>2608</v>
      </c>
      <c r="H4" s="14" t="s">
        <v>21</v>
      </c>
      <c r="I4" s="33"/>
    </row>
    <row r="5" spans="3:13" s="5" customFormat="1" x14ac:dyDescent="0.35">
      <c r="D5" s="6" t="s">
        <v>11</v>
      </c>
      <c r="E5" s="6">
        <v>3638</v>
      </c>
      <c r="F5" s="6">
        <v>4858</v>
      </c>
    </row>
    <row r="6" spans="3:13" s="5" customFormat="1" x14ac:dyDescent="0.35">
      <c r="D6" s="6" t="s">
        <v>13</v>
      </c>
      <c r="E6" s="6">
        <v>2842</v>
      </c>
      <c r="F6" s="6">
        <v>4419</v>
      </c>
      <c r="J6" s="14"/>
    </row>
    <row r="7" spans="3:13" s="5" customFormat="1" x14ac:dyDescent="0.35">
      <c r="D7" s="6" t="s">
        <v>12</v>
      </c>
      <c r="E7" s="6">
        <v>1019</v>
      </c>
      <c r="F7" s="6">
        <v>2812</v>
      </c>
    </row>
    <row r="8" spans="3:13" s="5" customFormat="1" x14ac:dyDescent="0.35">
      <c r="D8" s="6" t="s">
        <v>14</v>
      </c>
      <c r="E8" s="15">
        <v>3014</v>
      </c>
      <c r="F8" s="6">
        <v>1905</v>
      </c>
    </row>
    <row r="9" spans="3:13" s="5" customFormat="1" x14ac:dyDescent="0.35">
      <c r="D9" s="6" t="s">
        <v>16</v>
      </c>
      <c r="E9" s="6">
        <v>1597</v>
      </c>
      <c r="F9" s="6">
        <v>3613</v>
      </c>
    </row>
    <row r="10" spans="3:13" s="5" customFormat="1" x14ac:dyDescent="0.35"/>
    <row r="11" spans="3:13" s="5" customFormat="1" x14ac:dyDescent="0.35"/>
    <row r="12" spans="3:13" s="5" customFormat="1" x14ac:dyDescent="0.35"/>
    <row r="13" spans="3:13" s="5" customFormat="1" x14ac:dyDescent="0.35"/>
    <row r="14" spans="3:13" s="5" customFormat="1" x14ac:dyDescent="0.35"/>
    <row r="15" spans="3:13" s="5" customFormat="1" x14ac:dyDescent="0.35">
      <c r="L15" s="14" t="s">
        <v>45</v>
      </c>
      <c r="M15" s="14" t="s">
        <v>47</v>
      </c>
    </row>
    <row r="16" spans="3:13" s="5" customFormat="1" x14ac:dyDescent="0.35"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24</v>
      </c>
      <c r="J16" s="5" t="s">
        <v>25</v>
      </c>
    </row>
    <row r="17" spans="3:11" s="5" customFormat="1" x14ac:dyDescent="0.35">
      <c r="C17" s="13" t="s">
        <v>48</v>
      </c>
      <c r="D17" s="6">
        <v>2311</v>
      </c>
      <c r="E17" s="6">
        <v>3821</v>
      </c>
      <c r="F17" s="6">
        <v>2481</v>
      </c>
      <c r="G17" s="6">
        <v>2608</v>
      </c>
      <c r="I17" s="5" t="s">
        <v>26</v>
      </c>
    </row>
    <row r="18" spans="3:11" s="5" customFormat="1" x14ac:dyDescent="0.35">
      <c r="C18" s="13" t="s">
        <v>49</v>
      </c>
      <c r="D18" s="6">
        <v>3638</v>
      </c>
      <c r="E18" s="6">
        <v>4297</v>
      </c>
      <c r="F18" s="6">
        <v>1608</v>
      </c>
      <c r="G18" s="6">
        <v>4858</v>
      </c>
      <c r="I18" s="14" t="s">
        <v>23</v>
      </c>
      <c r="J18" s="5">
        <f t="array" aca="1" ref="J18" ca="1">SUM(OFFSET(C16,4,3,3,1))</f>
        <v>5831</v>
      </c>
      <c r="K18" s="5" t="str">
        <f ca="1">_xlfn.FORMULATEXT(J18)</f>
        <v>{=SUM(OFFSET(C16,4,3,3,1))}</v>
      </c>
    </row>
    <row r="19" spans="3:11" s="5" customFormat="1" x14ac:dyDescent="0.35">
      <c r="C19" s="13" t="s">
        <v>50</v>
      </c>
      <c r="D19" s="6">
        <v>2842</v>
      </c>
      <c r="E19" s="6">
        <v>3941</v>
      </c>
      <c r="F19" s="6">
        <v>974</v>
      </c>
      <c r="G19" s="6">
        <v>4419</v>
      </c>
    </row>
    <row r="20" spans="3:11" s="5" customFormat="1" x14ac:dyDescent="0.35">
      <c r="C20" s="13" t="s">
        <v>51</v>
      </c>
      <c r="D20" s="6">
        <v>1019</v>
      </c>
      <c r="E20" s="6">
        <v>2930</v>
      </c>
      <c r="F20" s="6">
        <v>1088</v>
      </c>
      <c r="G20" s="6">
        <v>2812</v>
      </c>
      <c r="J20" s="5" t="s">
        <v>27</v>
      </c>
    </row>
    <row r="21" spans="3:11" s="5" customFormat="1" x14ac:dyDescent="0.35">
      <c r="C21" s="13" t="s">
        <v>14</v>
      </c>
      <c r="D21" s="6">
        <v>3014</v>
      </c>
      <c r="E21" s="6">
        <v>2838</v>
      </c>
      <c r="F21" s="6">
        <v>3192</v>
      </c>
      <c r="G21" s="6">
        <v>1905</v>
      </c>
    </row>
    <row r="22" spans="3:11" s="5" customFormat="1" x14ac:dyDescent="0.35">
      <c r="C22" s="13" t="s">
        <v>52</v>
      </c>
      <c r="D22" s="6">
        <v>1597</v>
      </c>
      <c r="E22" s="6">
        <v>3225</v>
      </c>
      <c r="F22" s="6">
        <v>1551</v>
      </c>
      <c r="G22" s="6">
        <v>3613</v>
      </c>
    </row>
    <row r="23" spans="3:11" s="5" customFormat="1" x14ac:dyDescent="0.35"/>
    <row r="24" spans="3:11" s="5" customFormat="1" x14ac:dyDescent="0.35"/>
    <row r="25" spans="3:11" s="5" customFormat="1" x14ac:dyDescent="0.35">
      <c r="D25" s="14" t="s">
        <v>154</v>
      </c>
      <c r="E25" s="14" t="s">
        <v>154</v>
      </c>
      <c r="I25" s="14"/>
    </row>
    <row r="26" spans="3:11" s="5" customFormat="1" x14ac:dyDescent="0.35">
      <c r="D26" s="14"/>
      <c r="E26" s="14" t="s">
        <v>24</v>
      </c>
    </row>
    <row r="27" spans="3:11" s="5" customFormat="1" x14ac:dyDescent="0.35">
      <c r="D27" s="14"/>
      <c r="E27" s="14"/>
      <c r="I27" s="14"/>
    </row>
    <row r="28" spans="3:11" s="5" customFormat="1" x14ac:dyDescent="0.35">
      <c r="D28" s="14"/>
      <c r="E28" s="14"/>
    </row>
    <row r="29" spans="3:11" s="5" customFormat="1" x14ac:dyDescent="0.35">
      <c r="D29" s="14"/>
      <c r="E29" s="14"/>
    </row>
  </sheetData>
  <mergeCells count="1">
    <mergeCell ref="I3:I4"/>
  </mergeCells>
  <phoneticPr fontId="5" type="noConversion"/>
  <dataValidations count="2">
    <dataValidation type="list" allowBlank="1" showInputMessage="1" showErrorMessage="1" sqref="E27:E29" xr:uid="{3BCD60C6-EEC0-4369-8668-B54A7338D785}">
      <formula1>$E$26:$E$29</formula1>
    </dataValidation>
    <dataValidation type="list" allowBlank="1" showInputMessage="1" showErrorMessage="1" sqref="E26" xr:uid="{B3FD0C1E-C727-428E-BC5B-A8B482D16CE6}">
      <formula1>$C$16:$G$16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23DC-F635-4322-A12A-BE2F335A7EF4}">
  <dimension ref="C1:J11"/>
  <sheetViews>
    <sheetView topLeftCell="C1" zoomScale="82" workbookViewId="0">
      <selection activeCell="G10" sqref="G10"/>
    </sheetView>
  </sheetViews>
  <sheetFormatPr defaultColWidth="12.77734375" defaultRowHeight="19.8" x14ac:dyDescent="0.4"/>
  <cols>
    <col min="1" max="2" width="12.77734375" style="16"/>
    <col min="3" max="3" width="16.77734375" style="16" bestFit="1" customWidth="1"/>
    <col min="4" max="8" width="12.77734375" style="16"/>
    <col min="9" max="9" width="16.77734375" style="16" bestFit="1" customWidth="1"/>
    <col min="10" max="10" width="18.33203125" style="16" customWidth="1"/>
    <col min="11" max="16384" width="12.77734375" style="16"/>
  </cols>
  <sheetData>
    <row r="1" spans="3:10" x14ac:dyDescent="0.4">
      <c r="C1" s="35" t="s">
        <v>9</v>
      </c>
      <c r="D1" s="34" t="s">
        <v>63</v>
      </c>
      <c r="E1" s="34"/>
      <c r="F1" s="34"/>
      <c r="G1" s="34"/>
    </row>
    <row r="2" spans="3:10" x14ac:dyDescent="0.4">
      <c r="C2" s="35"/>
      <c r="D2" s="18" t="s">
        <v>58</v>
      </c>
      <c r="E2" s="18" t="s">
        <v>59</v>
      </c>
      <c r="F2" s="18" t="s">
        <v>60</v>
      </c>
      <c r="G2" s="18" t="s">
        <v>61</v>
      </c>
      <c r="I2" s="16" t="s">
        <v>9</v>
      </c>
      <c r="J2" s="16" t="s">
        <v>58</v>
      </c>
    </row>
    <row r="3" spans="3:10" x14ac:dyDescent="0.4">
      <c r="C3" s="19" t="s">
        <v>48</v>
      </c>
      <c r="D3" s="17">
        <v>74474</v>
      </c>
      <c r="E3" s="17">
        <v>75292</v>
      </c>
      <c r="F3" s="17">
        <v>12103</v>
      </c>
      <c r="G3" s="17">
        <v>36142</v>
      </c>
      <c r="I3" s="16" t="s">
        <v>62</v>
      </c>
      <c r="J3" s="20">
        <f ca="1">AVERAGE(INDIRECT(J2))</f>
        <v>44682.166666666664</v>
      </c>
    </row>
    <row r="4" spans="3:10" x14ac:dyDescent="0.4">
      <c r="C4" s="19" t="s">
        <v>49</v>
      </c>
      <c r="D4" s="17">
        <v>6989</v>
      </c>
      <c r="E4" s="17">
        <v>12285</v>
      </c>
      <c r="F4" s="17">
        <v>49508</v>
      </c>
      <c r="G4" s="17">
        <v>62717</v>
      </c>
      <c r="I4" s="16" t="s">
        <v>19</v>
      </c>
      <c r="J4" s="16">
        <f ca="1">SUM(INDIRECT(J2))</f>
        <v>268093</v>
      </c>
    </row>
    <row r="5" spans="3:10" x14ac:dyDescent="0.4">
      <c r="C5" s="19" t="s">
        <v>50</v>
      </c>
      <c r="D5" s="17">
        <v>79208</v>
      </c>
      <c r="E5" s="17">
        <v>76638</v>
      </c>
      <c r="F5" s="17">
        <v>11195</v>
      </c>
      <c r="G5" s="17">
        <v>5695</v>
      </c>
    </row>
    <row r="6" spans="3:10" x14ac:dyDescent="0.4">
      <c r="C6" s="19" t="s">
        <v>51</v>
      </c>
      <c r="D6" s="17">
        <v>80575</v>
      </c>
      <c r="E6" s="17">
        <v>48289</v>
      </c>
      <c r="F6" s="17">
        <v>40060</v>
      </c>
      <c r="G6" s="17">
        <v>54383</v>
      </c>
    </row>
    <row r="7" spans="3:10" x14ac:dyDescent="0.4">
      <c r="C7" s="19" t="s">
        <v>14</v>
      </c>
      <c r="D7" s="17">
        <v>17778</v>
      </c>
      <c r="E7" s="17">
        <v>64478</v>
      </c>
      <c r="F7" s="17">
        <v>43057</v>
      </c>
      <c r="G7" s="17">
        <v>72661</v>
      </c>
    </row>
    <row r="8" spans="3:10" x14ac:dyDescent="0.4">
      <c r="C8" s="19" t="s">
        <v>52</v>
      </c>
      <c r="D8" s="17">
        <v>9069</v>
      </c>
      <c r="E8" s="17">
        <v>22760</v>
      </c>
      <c r="F8" s="17">
        <v>68577</v>
      </c>
      <c r="G8" s="17">
        <v>26679</v>
      </c>
    </row>
    <row r="9" spans="3:10" x14ac:dyDescent="0.4">
      <c r="D9" s="16">
        <f>SUM(Mahesh)</f>
        <v>268093</v>
      </c>
      <c r="E9" s="16">
        <f>SUM(Tony)</f>
        <v>299742</v>
      </c>
      <c r="F9" s="16">
        <f>SUM(Jenny)</f>
        <v>224500</v>
      </c>
      <c r="G9" s="16">
        <f>SUM(Kabir)</f>
        <v>258277</v>
      </c>
    </row>
    <row r="10" spans="3:10" x14ac:dyDescent="0.4">
      <c r="D10">
        <f>AVERAGE(Mahesh)</f>
        <v>44682.166666666664</v>
      </c>
    </row>
    <row r="11" spans="3:10" x14ac:dyDescent="0.4">
      <c r="D11"/>
    </row>
  </sheetData>
  <mergeCells count="2">
    <mergeCell ref="D1:G1"/>
    <mergeCell ref="C1:C2"/>
  </mergeCells>
  <phoneticPr fontId="5" type="noConversion"/>
  <dataValidations count="1">
    <dataValidation type="list" allowBlank="1" showInputMessage="1" showErrorMessage="1" sqref="J2" xr:uid="{1E0CB48B-6B27-4E78-95A6-0641F8736C3D}">
      <formula1>$D$2:$G$2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13EA-06B6-49EE-9612-64CF705CE045}">
  <dimension ref="C1:J11"/>
  <sheetViews>
    <sheetView workbookViewId="0">
      <selection activeCell="C2" sqref="C2:C9"/>
    </sheetView>
  </sheetViews>
  <sheetFormatPr defaultColWidth="12.77734375" defaultRowHeight="19.8" x14ac:dyDescent="0.4"/>
  <cols>
    <col min="1" max="16384" width="12.77734375" style="16"/>
  </cols>
  <sheetData>
    <row r="1" spans="3:10" x14ac:dyDescent="0.4">
      <c r="C1" s="17" t="s">
        <v>28</v>
      </c>
      <c r="D1" s="17" t="s">
        <v>1</v>
      </c>
      <c r="G1" s="36" t="s">
        <v>136</v>
      </c>
      <c r="H1" s="36"/>
    </row>
    <row r="2" spans="3:10" x14ac:dyDescent="0.4">
      <c r="C2" s="17" t="s">
        <v>51</v>
      </c>
      <c r="D2" s="17">
        <v>600</v>
      </c>
      <c r="G2" s="16" t="s">
        <v>28</v>
      </c>
      <c r="H2" s="16" t="s">
        <v>1</v>
      </c>
    </row>
    <row r="3" spans="3:10" x14ac:dyDescent="0.4">
      <c r="C3" s="17" t="s">
        <v>135</v>
      </c>
      <c r="D3" s="17">
        <v>900</v>
      </c>
      <c r="J3" s="16" t="s">
        <v>153</v>
      </c>
    </row>
    <row r="4" spans="3:10" x14ac:dyDescent="0.4">
      <c r="C4" s="17" t="s">
        <v>49</v>
      </c>
      <c r="D4" s="17">
        <v>2500</v>
      </c>
      <c r="F4" s="16" t="s">
        <v>151</v>
      </c>
      <c r="G4" s="16" t="s">
        <v>50</v>
      </c>
      <c r="H4" s="16">
        <f>VLOOKUP(G4,C1:D9,2,FALSE)</f>
        <v>3000</v>
      </c>
      <c r="J4" s="16">
        <f>IFERROR(VLOOKUP(G4,C1:D9,2,FALSE),"not G15")</f>
        <v>3000</v>
      </c>
    </row>
    <row r="5" spans="3:10" x14ac:dyDescent="0.4">
      <c r="C5" s="17" t="s">
        <v>48</v>
      </c>
      <c r="D5" s="17">
        <v>800</v>
      </c>
      <c r="F5" s="16" t="s">
        <v>152</v>
      </c>
      <c r="G5" s="16" t="s">
        <v>50</v>
      </c>
      <c r="H5" s="16">
        <f>_xlfn.XLOOKUP(G5,C1:C9,D1:D9,"not found")*1</f>
        <v>3000</v>
      </c>
    </row>
    <row r="6" spans="3:10" x14ac:dyDescent="0.4">
      <c r="C6" s="17" t="s">
        <v>134</v>
      </c>
      <c r="D6" s="17">
        <v>1500</v>
      </c>
    </row>
    <row r="7" spans="3:10" x14ac:dyDescent="0.4">
      <c r="C7" s="17" t="s">
        <v>52</v>
      </c>
      <c r="D7" s="17">
        <v>1000</v>
      </c>
    </row>
    <row r="8" spans="3:10" x14ac:dyDescent="0.4">
      <c r="C8" s="17" t="s">
        <v>50</v>
      </c>
      <c r="D8" s="17">
        <v>3000</v>
      </c>
      <c r="G8" s="36" t="s">
        <v>41</v>
      </c>
      <c r="H8" s="36"/>
    </row>
    <row r="9" spans="3:10" x14ac:dyDescent="0.4">
      <c r="C9" s="17" t="s">
        <v>14</v>
      </c>
      <c r="D9" s="17">
        <v>300</v>
      </c>
      <c r="G9" s="16" t="s">
        <v>28</v>
      </c>
      <c r="H9" s="16" t="s">
        <v>1</v>
      </c>
    </row>
    <row r="11" spans="3:10" x14ac:dyDescent="0.4">
      <c r="G11" s="16" t="s">
        <v>50</v>
      </c>
      <c r="H11" s="16">
        <f>LOOKUP(G11,C1:C9,D1:D9)</f>
        <v>3000</v>
      </c>
    </row>
  </sheetData>
  <sortState xmlns:xlrd2="http://schemas.microsoft.com/office/spreadsheetml/2017/richdata2" ref="C2:D9">
    <sortCondition ref="C2:C9"/>
  </sortState>
  <mergeCells count="2">
    <mergeCell ref="G1:H1"/>
    <mergeCell ref="G8:H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Match Detail</vt:lpstr>
      <vt:lpstr>Match</vt:lpstr>
      <vt:lpstr>Vlookup</vt:lpstr>
      <vt:lpstr>Vlookup Basic</vt:lpstr>
      <vt:lpstr>Vlookup with C</vt:lpstr>
      <vt:lpstr>Vlookup &amp; Match</vt:lpstr>
      <vt:lpstr>Basic Hlookup &amp; with Match</vt:lpstr>
      <vt:lpstr>Index</vt:lpstr>
      <vt:lpstr>Sum &amp; Index</vt:lpstr>
      <vt:lpstr>Offset</vt:lpstr>
      <vt:lpstr>Indirect</vt:lpstr>
      <vt:lpstr>Lookup &amp; X Lookup</vt:lpstr>
      <vt:lpstr>Offset!Criteria</vt:lpstr>
      <vt:lpstr>Jenny</vt:lpstr>
      <vt:lpstr>Kabir</vt:lpstr>
      <vt:lpstr>Mahesh</vt:lpstr>
      <vt:lpstr>Tony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MOHAMMED</dc:creator>
  <cp:lastModifiedBy>dasari udaykiran</cp:lastModifiedBy>
  <dcterms:created xsi:type="dcterms:W3CDTF">2023-10-10T10:41:38Z</dcterms:created>
  <dcterms:modified xsi:type="dcterms:W3CDTF">2025-04-07T08:52:42Z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2023-10-10T10:42:50Z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61a373c3-f3c6-4649-9f0e-a7f5e5757911</vt:lpwstr>
  </property>
  <property fmtid="{D5CDD505-2E9C-101B-9397-08002B2CF9AE}" pid="8" name="MSIP_Label_defa4170-0d19-0005-0004-bc88714345d2_ContentBits">
    <vt:lpwstr>0</vt:lpwstr>
  </property>
</Properties>
</file>